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Prod\NR\Offentlig Ekonomi\LSS-utjämning\År 2026\Produktsida\Prel Utfall\Juni\"/>
    </mc:Choice>
  </mc:AlternateContent>
  <xr:revisionPtr revIDLastSave="0" documentId="13_ncr:1_{9B3D5EF9-64A3-4231-AF8D-EE1F3874C839}" xr6:coauthVersionLast="47" xr6:coauthVersionMax="47" xr10:uidLastSave="{00000000-0000-0000-0000-000000000000}"/>
  <bookViews>
    <workbookView xWindow="56760" yWindow="300" windowWidth="23805" windowHeight="16875" activeTab="1" xr2:uid="{00000000-000D-0000-FFFF-FFFF00000000}"/>
  </bookViews>
  <sheets>
    <sheet name="Innehåll" sheetId="1" r:id="rId1"/>
    <sheet name="Tabell 1" sheetId="12" r:id="rId2"/>
    <sheet name="Tabell 2" sheetId="4" r:id="rId3"/>
    <sheet name="Tabell 3" sheetId="5" r:id="rId4"/>
    <sheet name="Tabell 4" sheetId="6" r:id="rId5"/>
    <sheet name="Tabell 5" sheetId="8" r:id="rId6"/>
    <sheet name="Tabell 6" sheetId="11" r:id="rId7"/>
    <sheet name="Data" sheetId="10" state="hidden" r:id="rId8"/>
    <sheet name="Tabell 7" sheetId="13" r:id="rId9"/>
  </sheets>
  <definedNames>
    <definedName name="A">#REF!</definedName>
    <definedName name="AndSthlm" localSheetId="0">#REF!</definedName>
    <definedName name="AndSthlm">#REF!</definedName>
    <definedName name="AnslagKval">#REF!</definedName>
    <definedName name="AnslagMaxtaxa">#REF!</definedName>
    <definedName name="AvdragAdmin">#REF!</definedName>
    <definedName name="avrunda" localSheetId="1">#REF!</definedName>
    <definedName name="avrunda">#REF!</definedName>
    <definedName name="B">#REF!</definedName>
    <definedName name="D">#REF!</definedName>
    <definedName name="E">#REF!</definedName>
    <definedName name="G">#REF!</definedName>
    <definedName name="H">#REF!</definedName>
    <definedName name="I">#REF!</definedName>
    <definedName name="J">#REF!</definedName>
    <definedName name="K">#REF!</definedName>
    <definedName name="K_AndTät11">#REF!</definedName>
    <definedName name="K_AndUtP">#REF!</definedName>
    <definedName name="K_IcKoll">#REF!</definedName>
    <definedName name="K_Rotgles">#REF!</definedName>
    <definedName name="Korr_HoS">#REF!</definedName>
    <definedName name="KorrFaktKoll">#REF!</definedName>
    <definedName name="L">#REF!</definedName>
    <definedName name="M">#REF!</definedName>
    <definedName name="N">#REF!</definedName>
    <definedName name="O">#REF!</definedName>
    <definedName name="P">#REF!</definedName>
    <definedName name="Q">#REF!</definedName>
    <definedName name="S">#REF!</definedName>
    <definedName name="SnittAmb">#REF!</definedName>
    <definedName name="SnittPrimV">#REF!</definedName>
    <definedName name="SnittSjukR">#REF!</definedName>
    <definedName name="SnittSmåSjH">#REF!</definedName>
    <definedName name="SnittÖverN">#REF!</definedName>
    <definedName name="TotKostLT">#REF!</definedName>
    <definedName name="TotMaxtaxa">#REF!</definedName>
    <definedName name="_xlnm.Print_Area" localSheetId="2">'Tabell 2'!$A$1:$T$302</definedName>
    <definedName name="_xlnm.Print_Area" localSheetId="4">'Tabell 4'!$A$1:$T$328</definedName>
    <definedName name="_xlnm.Print_Area" localSheetId="5">'Tabell 5'!$A$1:$Y$40</definedName>
    <definedName name="_xlnm.Print_Area" localSheetId="6">'Tabell 6'!$A$1:$D$43</definedName>
    <definedName name="_xlnm.Print_Titles" localSheetId="7">Data!$C:$C</definedName>
    <definedName name="_xlnm.Print_Titles" localSheetId="1">'Tabell 1'!$1:$8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2" l="1"/>
  <c r="C39" i="11" l="1"/>
  <c r="C34" i="11"/>
  <c r="C30" i="11"/>
  <c r="C25" i="11"/>
  <c r="C21" i="11"/>
  <c r="C16" i="11"/>
  <c r="C12" i="11"/>
  <c r="C6" i="11"/>
  <c r="C38" i="11"/>
  <c r="C29" i="11"/>
  <c r="C24" i="11"/>
  <c r="C19" i="11"/>
  <c r="C15" i="11"/>
  <c r="C11" i="11"/>
  <c r="C37" i="11"/>
  <c r="C32" i="11"/>
  <c r="C28" i="11"/>
  <c r="C23" i="11"/>
  <c r="C18" i="11"/>
  <c r="C14" i="11"/>
  <c r="C8" i="11"/>
  <c r="C36" i="11"/>
  <c r="C31" i="11"/>
  <c r="C27" i="11"/>
  <c r="C22" i="11"/>
  <c r="C17" i="11"/>
  <c r="C13" i="11"/>
  <c r="C7" i="11"/>
  <c r="F17" i="8" l="1"/>
  <c r="B36" i="8"/>
  <c r="F23" i="8"/>
  <c r="F12" i="8"/>
  <c r="F26" i="8" l="1"/>
  <c r="B26" i="8" l="1"/>
  <c r="B37" i="11"/>
  <c r="I8" i="12" l="1"/>
</calcChain>
</file>

<file path=xl/sharedStrings.xml><?xml version="1.0" encoding="utf-8"?>
<sst xmlns="http://schemas.openxmlformats.org/spreadsheetml/2006/main" count="3437" uniqueCount="979">
  <si>
    <t>Tabellförteckning:</t>
  </si>
  <si>
    <t xml:space="preserve">Tabell 1   </t>
  </si>
  <si>
    <t xml:space="preserve">Tabell 2   </t>
  </si>
  <si>
    <t xml:space="preserve">Tabell 3 </t>
  </si>
  <si>
    <t>Tabell 4</t>
  </si>
  <si>
    <t>Län</t>
  </si>
  <si>
    <t>Grund-</t>
  </si>
  <si>
    <t>Personal-</t>
  </si>
  <si>
    <t>Standard-</t>
  </si>
  <si>
    <t>Standardkostnad</t>
  </si>
  <si>
    <t>Utjämnings-</t>
  </si>
  <si>
    <t>läggande</t>
  </si>
  <si>
    <t>kostnads-</t>
  </si>
  <si>
    <t>kostnad</t>
  </si>
  <si>
    <t>efter korrigering och</t>
  </si>
  <si>
    <t>bidrag(+)/</t>
  </si>
  <si>
    <t>Kommun</t>
  </si>
  <si>
    <t>standard-</t>
  </si>
  <si>
    <t>index</t>
  </si>
  <si>
    <t>inklusive</t>
  </si>
  <si>
    <t>kronor</t>
  </si>
  <si>
    <t>(PK-IX)</t>
  </si>
  <si>
    <t>PK-IX</t>
  </si>
  <si>
    <t>års beräknade nivå</t>
  </si>
  <si>
    <t>Tkr</t>
  </si>
  <si>
    <t>Kronor</t>
  </si>
  <si>
    <t>(Tabell 2)</t>
  </si>
  <si>
    <t>(Tabell 3)</t>
  </si>
  <si>
    <t>per inv</t>
  </si>
  <si>
    <t>Hela riket</t>
  </si>
  <si>
    <t>Utjämning av LSS-kostnader mellan kommuner</t>
  </si>
  <si>
    <r>
      <t>Antal</t>
    </r>
    <r>
      <rPr>
        <vertAlign val="superscript"/>
        <sz val="10"/>
        <rFont val="Arial"/>
        <family val="2"/>
      </rPr>
      <t>1</t>
    </r>
  </si>
  <si>
    <t>Ersättn till</t>
  </si>
  <si>
    <t>Person-</t>
  </si>
  <si>
    <t>Därav</t>
  </si>
  <si>
    <t>Led-</t>
  </si>
  <si>
    <t>Kon-</t>
  </si>
  <si>
    <t>Av-</t>
  </si>
  <si>
    <t>Kort-</t>
  </si>
  <si>
    <t>Boende</t>
  </si>
  <si>
    <t>Daglig</t>
  </si>
  <si>
    <t>beslut om</t>
  </si>
  <si>
    <t>Försäkrings-</t>
  </si>
  <si>
    <t>lig assi-</t>
  </si>
  <si>
    <t>till boende i</t>
  </si>
  <si>
    <t>sagar-</t>
  </si>
  <si>
    <t>takt-</t>
  </si>
  <si>
    <t>lösar-</t>
  </si>
  <si>
    <t>tids-</t>
  </si>
  <si>
    <t>Barn i bo-</t>
  </si>
  <si>
    <t>Barn i</t>
  </si>
  <si>
    <t>Vuxna i bo-</t>
  </si>
  <si>
    <t>verksam-</t>
  </si>
  <si>
    <t>personlig</t>
  </si>
  <si>
    <t>kassan</t>
  </si>
  <si>
    <r>
      <t>stans</t>
    </r>
    <r>
      <rPr>
        <vertAlign val="superscript"/>
        <sz val="10"/>
        <rFont val="Arial"/>
        <family val="2"/>
      </rPr>
      <t>2</t>
    </r>
  </si>
  <si>
    <t>bostad med</t>
  </si>
  <si>
    <t>ser-</t>
  </si>
  <si>
    <t>per-</t>
  </si>
  <si>
    <t>vis-</t>
  </si>
  <si>
    <t>till-</t>
  </si>
  <si>
    <t>stad med</t>
  </si>
  <si>
    <t>familje-</t>
  </si>
  <si>
    <t>het, per-</t>
  </si>
  <si>
    <t>assistans</t>
  </si>
  <si>
    <t>särskild ser-</t>
  </si>
  <si>
    <t>vice</t>
  </si>
  <si>
    <t>son</t>
  </si>
  <si>
    <t>telse</t>
  </si>
  <si>
    <t>syn</t>
  </si>
  <si>
    <t>särskild</t>
  </si>
  <si>
    <t>hem</t>
  </si>
  <si>
    <t>sonkrets</t>
  </si>
  <si>
    <t>(Källa: RS)</t>
  </si>
  <si>
    <t>vice, vuxna</t>
  </si>
  <si>
    <t>service</t>
  </si>
  <si>
    <t>1 och 2</t>
  </si>
  <si>
    <t>(Källa: Fk)</t>
  </si>
  <si>
    <r>
      <t xml:space="preserve">Beräknade personalkostnader (underlag enligt </t>
    </r>
    <r>
      <rPr>
        <i/>
        <sz val="10"/>
        <rFont val="Arial"/>
        <family val="2"/>
      </rPr>
      <t>Tabell 4</t>
    </r>
    <r>
      <rPr>
        <sz val="11"/>
        <color theme="1"/>
        <rFont val="Calibri"/>
        <family val="2"/>
        <scheme val="minor"/>
      </rPr>
      <t>)</t>
    </r>
  </si>
  <si>
    <t>Varav</t>
  </si>
  <si>
    <t>Över-</t>
  </si>
  <si>
    <t>Lönekost-</t>
  </si>
  <si>
    <t>Tillkommer</t>
  </si>
  <si>
    <r>
      <t>Avgår</t>
    </r>
    <r>
      <rPr>
        <sz val="11"/>
        <color theme="1"/>
        <rFont val="Calibri"/>
        <family val="2"/>
        <scheme val="minor"/>
      </rPr>
      <t xml:space="preserve"> 85 %</t>
    </r>
  </si>
  <si>
    <t>Summa</t>
  </si>
  <si>
    <t>personal-</t>
  </si>
  <si>
    <t>skjutande</t>
  </si>
  <si>
    <t>nader inkl</t>
  </si>
  <si>
    <t>85 % av köp</t>
  </si>
  <si>
    <t>av ersättning</t>
  </si>
  <si>
    <t>beräknad per-</t>
  </si>
  <si>
    <t>kostnader</t>
  </si>
  <si>
    <t>av verksamh,</t>
  </si>
  <si>
    <t>från Fk, för-</t>
  </si>
  <si>
    <t>sonalkostnad</t>
  </si>
  <si>
    <t>(=85%)</t>
  </si>
  <si>
    <t>PO-påslag</t>
  </si>
  <si>
    <t>övriga interna</t>
  </si>
  <si>
    <t>säljning till</t>
  </si>
  <si>
    <t>för köpt verk-</t>
  </si>
  <si>
    <t>ersatta</t>
  </si>
  <si>
    <t>kostnader, in-</t>
  </si>
  <si>
    <t>andra kom-</t>
  </si>
  <si>
    <t>samhet avs</t>
  </si>
  <si>
    <t>till 70%</t>
  </si>
  <si>
    <t>ternt fördelade</t>
  </si>
  <si>
    <t>muner, in-</t>
  </si>
  <si>
    <t xml:space="preserve">kostnader </t>
  </si>
  <si>
    <t>terna intäkter</t>
  </si>
  <si>
    <t>(A)</t>
  </si>
  <si>
    <t>(B)</t>
  </si>
  <si>
    <t>(C)</t>
  </si>
  <si>
    <t>(D=A-C)</t>
  </si>
  <si>
    <t>(E=0,7*D)</t>
  </si>
  <si>
    <t>Beräkning av personalkostnadsindex baserad på RS</t>
  </si>
  <si>
    <t>Tabell 4   Detaljerat underlag för beräkning av personalkostnadsindex baserad på</t>
  </si>
  <si>
    <t>Externa</t>
  </si>
  <si>
    <t>Entre-</t>
  </si>
  <si>
    <t>Interna</t>
  </si>
  <si>
    <t>Internt</t>
  </si>
  <si>
    <t xml:space="preserve">Interna </t>
  </si>
  <si>
    <t>Ersätt-</t>
  </si>
  <si>
    <t>Försälj-</t>
  </si>
  <si>
    <t>löner</t>
  </si>
  <si>
    <t>prenader</t>
  </si>
  <si>
    <t>köp och</t>
  </si>
  <si>
    <t>fördelade</t>
  </si>
  <si>
    <t>intäkter</t>
  </si>
  <si>
    <t>ning från</t>
  </si>
  <si>
    <t>ning till</t>
  </si>
  <si>
    <t>ning av</t>
  </si>
  <si>
    <t>och köp</t>
  </si>
  <si>
    <t>övriga</t>
  </si>
  <si>
    <t>kost-</t>
  </si>
  <si>
    <t>Försäk-</t>
  </si>
  <si>
    <t>av verk-</t>
  </si>
  <si>
    <t>interna</t>
  </si>
  <si>
    <t>nader;</t>
  </si>
  <si>
    <t>rings-</t>
  </si>
  <si>
    <t>het till</t>
  </si>
  <si>
    <t>samhet</t>
  </si>
  <si>
    <t>kommun-</t>
  </si>
  <si>
    <t>SCB-</t>
  </si>
  <si>
    <t>andra</t>
  </si>
  <si>
    <t>nader</t>
  </si>
  <si>
    <t>nyckel</t>
  </si>
  <si>
    <t>kom-</t>
  </si>
  <si>
    <t>muner</t>
  </si>
  <si>
    <t>Tabell 5</t>
  </si>
  <si>
    <t>Underlag för och beräkning av grundläggande standardkostnad</t>
  </si>
  <si>
    <t>Tabell 6</t>
  </si>
  <si>
    <t>Kostnaderna fördelas på olika typer av insatser med hjälp av andelstal angivna i LSS-utjämningsförordningen</t>
  </si>
  <si>
    <t>(SFS 2008:776). Andelstalen är baserade på SKL:s handikappnycklar.</t>
  </si>
  <si>
    <t>Typ av insats</t>
  </si>
  <si>
    <r>
      <t>Nettokostnad</t>
    </r>
    <r>
      <rPr>
        <vertAlign val="superscript"/>
        <sz val="10"/>
        <rFont val="Arial"/>
        <family val="2"/>
      </rPr>
      <t>1</t>
    </r>
    <r>
      <rPr>
        <sz val="11"/>
        <color theme="1"/>
        <rFont val="Calibri"/>
        <family val="2"/>
        <scheme val="minor"/>
      </rPr>
      <t>,</t>
    </r>
  </si>
  <si>
    <t>Antal</t>
  </si>
  <si>
    <t>Andel av</t>
  </si>
  <si>
    <t>Kostnad</t>
  </si>
  <si>
    <t>Summa netto-</t>
  </si>
  <si>
    <t>LSS-insatser,</t>
  </si>
  <si>
    <t>insatser/</t>
  </si>
  <si>
    <t>riktvärdet</t>
  </si>
  <si>
    <t>per insats</t>
  </si>
  <si>
    <t>kostnader efter</t>
  </si>
  <si>
    <t>tkr</t>
  </si>
  <si>
    <t>för gruppen</t>
  </si>
  <si>
    <t>omfördelning,</t>
  </si>
  <si>
    <t>oktober</t>
  </si>
  <si>
    <t>i procent</t>
  </si>
  <si>
    <t>Bostad med särskild service</t>
  </si>
  <si>
    <r>
      <t xml:space="preserve">- vuxna </t>
    </r>
    <r>
      <rPr>
        <i/>
        <sz val="10"/>
        <rFont val="Arial"/>
        <family val="2"/>
      </rPr>
      <t>(riktvärde)</t>
    </r>
  </si>
  <si>
    <t>- barn</t>
  </si>
  <si>
    <t>- barn i familjehem</t>
  </si>
  <si>
    <t>Daglig verksamhet</t>
  </si>
  <si>
    <t>Övriga insatser</t>
  </si>
  <si>
    <r>
      <t xml:space="preserve">- korttidsvistelse </t>
    </r>
    <r>
      <rPr>
        <i/>
        <sz val="10"/>
        <rFont val="Arial"/>
        <family val="2"/>
      </rPr>
      <t>(riktvärde)</t>
    </r>
  </si>
  <si>
    <t>- korttidstillsyn</t>
  </si>
  <si>
    <t>- avlösarservice</t>
  </si>
  <si>
    <t>- ledsagarservice</t>
  </si>
  <si>
    <t>- kontaktperson</t>
  </si>
  <si>
    <t>Personlig assistans</t>
  </si>
  <si>
    <r>
      <t xml:space="preserve">- enligt LSS </t>
    </r>
    <r>
      <rPr>
        <i/>
        <sz val="10"/>
        <rFont val="Arial"/>
        <family val="2"/>
      </rPr>
      <t>(riktvärde)</t>
    </r>
  </si>
  <si>
    <r>
      <t>- enligt LASS/SFB</t>
    </r>
    <r>
      <rPr>
        <vertAlign val="superscript"/>
        <sz val="10"/>
        <rFont val="Arial"/>
        <family val="2"/>
      </rPr>
      <t>3</t>
    </r>
  </si>
  <si>
    <t xml:space="preserve">2) Källa: Socialstyrelsen respektive Försäkringskassan.     </t>
  </si>
  <si>
    <t>3) Lag om assistansersättning (LASS) är från och med 2011 inordnad i Socialförsäkringsbalken (SFB, 51 kap.).</t>
  </si>
  <si>
    <t>B. Nettokostnader för LSS (exkl. råd och stöd) och LASS, tkr, hela riket</t>
  </si>
  <si>
    <t>Belopp,</t>
  </si>
  <si>
    <t>Bruttokostnader</t>
  </si>
  <si>
    <t>Bruttointäkter</t>
  </si>
  <si>
    <t xml:space="preserve">Nettokostnader </t>
  </si>
  <si>
    <t>Ange kommun:</t>
  </si>
  <si>
    <t>Standardkostnad för LSS m.m. (s:a insatser x kostnad per insats)</t>
  </si>
  <si>
    <r>
      <t>Tillkommer</t>
    </r>
    <r>
      <rPr>
        <sz val="10"/>
        <rFont val="Arial"/>
        <family val="2"/>
      </rPr>
      <t xml:space="preserve"> ersättning till Försäkringskassan för LASS</t>
    </r>
  </si>
  <si>
    <t>Grundläggande standardkostnad</t>
  </si>
  <si>
    <t>2. Kostnadsskillnader p.g.a. skillnader i behov av stöd</t>
  </si>
  <si>
    <t>D. Internt fördelade kostnader, kommunnyckel</t>
  </si>
  <si>
    <t>E. Internt fördelade kostnader, SCB-nyckel</t>
  </si>
  <si>
    <t>J. Försäljning av verksamhet till andra kommuner</t>
  </si>
  <si>
    <r>
      <t>Tillkommer</t>
    </r>
    <r>
      <rPr>
        <sz val="10"/>
        <rFont val="Arial"/>
        <family val="2"/>
      </rPr>
      <t xml:space="preserve"> 85 % av köp av verks m.m. (0,85 x (B + C + D + E))</t>
    </r>
  </si>
  <si>
    <r>
      <t>Avgår</t>
    </r>
    <r>
      <rPr>
        <sz val="10"/>
        <rFont val="Arial"/>
        <family val="2"/>
      </rPr>
      <t xml:space="preserve"> 85 % av ersättning från Fk m.m. (0,85 x (F + G + J))</t>
    </r>
  </si>
  <si>
    <r>
      <t>Tillkommer</t>
    </r>
    <r>
      <rPr>
        <sz val="10"/>
        <rFont val="Arial"/>
        <family val="2"/>
      </rPr>
      <t xml:space="preserve"> för verks avs personl ass (0,85 x 0,2 x ((H / 0,2) - G))</t>
    </r>
  </si>
  <si>
    <t>Summa beräknade personalkostnader</t>
  </si>
  <si>
    <t>C. - varav personalkostnader, 85 %, tkr (0,85 x B)</t>
  </si>
  <si>
    <t>D. Överskjutande personalkostnader, tkr (A - C)</t>
  </si>
  <si>
    <t>E. Överskjutande personalkostnader, 70 %, tkr (0,7 x D)</t>
  </si>
  <si>
    <t>- tkr</t>
  </si>
  <si>
    <t>Beräknat belopp för bidrag(+)/avgift(-), kr per invånare</t>
  </si>
  <si>
    <t>Namn</t>
  </si>
  <si>
    <t>Ersättning</t>
  </si>
  <si>
    <t>Beräknade belopp i tkr</t>
  </si>
  <si>
    <t>till Fk,</t>
  </si>
  <si>
    <t xml:space="preserve">Externa </t>
  </si>
  <si>
    <t>Entreprenad</t>
  </si>
  <si>
    <t>Interna kostnader exkl. lokaler</t>
  </si>
  <si>
    <t>85 % av</t>
  </si>
  <si>
    <t>Beräknad</t>
  </si>
  <si>
    <t>bidrag,</t>
  </si>
  <si>
    <t>för LSS-</t>
  </si>
  <si>
    <t xml:space="preserve">och köp av </t>
  </si>
  <si>
    <t>Interna köp</t>
  </si>
  <si>
    <t>Fördelad gemensam</t>
  </si>
  <si>
    <t>från Fk</t>
  </si>
  <si>
    <t>till Fk</t>
  </si>
  <si>
    <t>köp av</t>
  </si>
  <si>
    <t>ersättn</t>
  </si>
  <si>
    <t>beräknade</t>
  </si>
  <si>
    <t>inkl PK-IX,</t>
  </si>
  <si>
    <t>justerad o</t>
  </si>
  <si>
    <t>insatser,</t>
  </si>
  <si>
    <t>kostnad,</t>
  </si>
  <si>
    <t>[50-51,</t>
  </si>
  <si>
    <t>huvud</t>
  </si>
  <si>
    <t>och övriga</t>
  </si>
  <si>
    <t>verksamhet</t>
  </si>
  <si>
    <t>från Fk,</t>
  </si>
  <si>
    <t>(85%)</t>
  </si>
  <si>
    <t>kostnader,</t>
  </si>
  <si>
    <t>ojusterad,</t>
  </si>
  <si>
    <t>uppräknad,</t>
  </si>
  <si>
    <t>avgift(-),</t>
  </si>
  <si>
    <t>53, 54</t>
  </si>
  <si>
    <t>Kommun-</t>
  </si>
  <si>
    <t xml:space="preserve">SCB- </t>
  </si>
  <si>
    <t>kol C</t>
  </si>
  <si>
    <t>het m.m.</t>
  </si>
  <si>
    <t>försäljn</t>
  </si>
  <si>
    <t>för . . .</t>
  </si>
  <si>
    <t>70%</t>
  </si>
  <si>
    <t>kr per inv</t>
  </si>
  <si>
    <t xml:space="preserve"> 55x2]</t>
  </si>
  <si>
    <t>radnr</t>
  </si>
  <si>
    <t>[463]</t>
  </si>
  <si>
    <t>513</t>
  </si>
  <si>
    <t>Senast tillgängliga RS-uppgifter, belopp i tkr</t>
  </si>
  <si>
    <t>E-post: offentlig.ekonomi@scb.se</t>
  </si>
  <si>
    <t>För mer information:</t>
  </si>
  <si>
    <t>http://www.scb.se/OE0115</t>
  </si>
  <si>
    <t>Förfrågningar</t>
  </si>
  <si>
    <t>Detaljerat underlag för beräkning av personalkostnadsindex baserad på RS</t>
  </si>
  <si>
    <t xml:space="preserve">A. Externa löner </t>
  </si>
  <si>
    <t xml:space="preserve">B. Entreprenader och köp av verksamhet </t>
  </si>
  <si>
    <t xml:space="preserve">C. Interna köp och övriga interna kostnader </t>
  </si>
  <si>
    <t xml:space="preserve">F. Interna intäkter </t>
  </si>
  <si>
    <t xml:space="preserve">G. Ersättning från Försäkringskassan </t>
  </si>
  <si>
    <t xml:space="preserve">H. Ersättning till Försäkringskassan </t>
  </si>
  <si>
    <t>Beräknade personalkostnader, tkr (tabell 3):</t>
  </si>
  <si>
    <t>Beräkning av personalkostnadsindex (tabell 3):</t>
  </si>
  <si>
    <t xml:space="preserve">3. Beräkning av utjämningsbidrag/utjämningsavgift </t>
  </si>
  <si>
    <t>A. S:a beräknade personalkostnader, tkr</t>
  </si>
  <si>
    <t>B. Grundläggande standardkostnad, tkr</t>
  </si>
  <si>
    <t>.</t>
  </si>
  <si>
    <t>-avgift(-),</t>
  </si>
  <si>
    <t>(F=(B+E)/B)</t>
  </si>
  <si>
    <r>
      <t>Belopp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,</t>
    </r>
  </si>
  <si>
    <r>
      <t>beslut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,</t>
    </r>
  </si>
  <si>
    <t>Utjämningsbidrag/utjämningsavgift, kronor</t>
  </si>
  <si>
    <t>bidrag/avgift</t>
  </si>
  <si>
    <t>lan</t>
  </si>
  <si>
    <t>kommun</t>
  </si>
  <si>
    <t>namn</t>
  </si>
  <si>
    <t>grund_std_LSS</t>
  </si>
  <si>
    <t>Erstillfk</t>
  </si>
  <si>
    <t>grund_std</t>
  </si>
  <si>
    <t>loner</t>
  </si>
  <si>
    <t>entreprenad</t>
  </si>
  <si>
    <t>interna_kop</t>
  </si>
  <si>
    <t>Kommunnyckel</t>
  </si>
  <si>
    <t>SCB_nyckel</t>
  </si>
  <si>
    <t>Interna_intakter</t>
  </si>
  <si>
    <t>ErsFranFK</t>
  </si>
  <si>
    <t>Fors_kommun</t>
  </si>
  <si>
    <t>lon_po</t>
  </si>
  <si>
    <t>kop_85</t>
  </si>
  <si>
    <t>intakt_85</t>
  </si>
  <si>
    <t>grund_std_1</t>
  </si>
  <si>
    <t>kostnad_LASS</t>
  </si>
  <si>
    <t>summa_A</t>
  </si>
  <si>
    <t>perskost_C</t>
  </si>
  <si>
    <t>over_pers_D</t>
  </si>
  <si>
    <t>over_pers70_E</t>
  </si>
  <si>
    <t>pkix</t>
  </si>
  <si>
    <t>folkm</t>
  </si>
  <si>
    <t>std_uppr</t>
  </si>
  <si>
    <t>std_inv</t>
  </si>
  <si>
    <t>utj_inv</t>
  </si>
  <si>
    <t>utj</t>
  </si>
  <si>
    <t>sort</t>
  </si>
  <si>
    <t>Tabell 7</t>
  </si>
  <si>
    <t>Förändring</t>
  </si>
  <si>
    <t>-avgift(-)</t>
  </si>
  <si>
    <t>Botkyrka</t>
  </si>
  <si>
    <t>1) Antalsuppgifter som uppgår till 1, 2 eller 3 anges av sekretesskäl med ".."</t>
  </si>
  <si>
    <t xml:space="preserve">2) Inklusive de insatser som ges till boende i bostad med särskild service för vuxna. Dessa insatser får inte tillgodoräknas vid beräkning av grundläggande standardkostnad. </t>
  </si>
  <si>
    <t xml:space="preserve">bidrag, </t>
  </si>
  <si>
    <t xml:space="preserve">avgift, </t>
  </si>
  <si>
    <r>
      <t>Omräkningsfaktor (KPIF)</t>
    </r>
    <r>
      <rPr>
        <vertAlign val="superscript"/>
        <sz val="10"/>
        <rFont val="Arial"/>
        <family val="2"/>
      </rPr>
      <t>2</t>
    </r>
  </si>
  <si>
    <t>Sofia Runestav   010 - 479 61 29</t>
  </si>
  <si>
    <t>Offentlig ekonomi</t>
  </si>
  <si>
    <t>Kostnad, kr (Tab. 5):</t>
  </si>
  <si>
    <t>Avdelningen för ekonomisk statistik och analys</t>
  </si>
  <si>
    <t>rev utfall</t>
  </si>
  <si>
    <t>2) Enligt 2025 års ekonomiska vårproposition</t>
  </si>
  <si>
    <t>Utjämningsår 2026</t>
  </si>
  <si>
    <t>Preliminärt utfall</t>
  </si>
  <si>
    <t>Riksgenomsnittliga kostnader för LSS-insatser 2024</t>
  </si>
  <si>
    <t>Preliminärt utfall, valfri kommun</t>
  </si>
  <si>
    <t>Tabell 1   Utjämning av LSS-kostnader mellan kommuner utjämningsåret 2026, preliminärt utfall</t>
  </si>
  <si>
    <t>omräkning till 2026</t>
  </si>
  <si>
    <t>2024, tkr</t>
  </si>
  <si>
    <t>Stockholms län</t>
  </si>
  <si>
    <t>Danderyd</t>
  </si>
  <si>
    <t>Ekerö</t>
  </si>
  <si>
    <t>Haninge</t>
  </si>
  <si>
    <t>Huddinge</t>
  </si>
  <si>
    <t>Järfälla</t>
  </si>
  <si>
    <t>Lidingö</t>
  </si>
  <si>
    <t>Nacka</t>
  </si>
  <si>
    <t>Norrtälje</t>
  </si>
  <si>
    <t>Nykvarn</t>
  </si>
  <si>
    <t>Nynäshamn</t>
  </si>
  <si>
    <t>Salem</t>
  </si>
  <si>
    <t>Sigtuna</t>
  </si>
  <si>
    <t>Sollentuna</t>
  </si>
  <si>
    <t>Solna</t>
  </si>
  <si>
    <t>Stockholm</t>
  </si>
  <si>
    <t>Sundbyberg</t>
  </si>
  <si>
    <t>Södertälje</t>
  </si>
  <si>
    <t>Tyresö</t>
  </si>
  <si>
    <t>Täby</t>
  </si>
  <si>
    <t>Upplands Väsby</t>
  </si>
  <si>
    <t>Upplands-Bro</t>
  </si>
  <si>
    <t>Vallentuna</t>
  </si>
  <si>
    <t>Vaxholm</t>
  </si>
  <si>
    <t>Värmdö</t>
  </si>
  <si>
    <t>Österåker</t>
  </si>
  <si>
    <t>Uppsala län</t>
  </si>
  <si>
    <t>Enköping</t>
  </si>
  <si>
    <t>Heby</t>
  </si>
  <si>
    <t>Håbo</t>
  </si>
  <si>
    <t>Knivsta</t>
  </si>
  <si>
    <t>Tierp</t>
  </si>
  <si>
    <t>Uppsala</t>
  </si>
  <si>
    <t>Älvkarleby</t>
  </si>
  <si>
    <t>Östhammar</t>
  </si>
  <si>
    <t>Södermanlands län</t>
  </si>
  <si>
    <t>Eskilstuna</t>
  </si>
  <si>
    <t>Flen</t>
  </si>
  <si>
    <t>Gnesta</t>
  </si>
  <si>
    <t>Katrineholm</t>
  </si>
  <si>
    <t>Nyköping</t>
  </si>
  <si>
    <t>Oxelösund</t>
  </si>
  <si>
    <t>Strängnäs</t>
  </si>
  <si>
    <t>Trosa</t>
  </si>
  <si>
    <t>Vingåker</t>
  </si>
  <si>
    <t>Östergötlands län</t>
  </si>
  <si>
    <t>Boxholm</t>
  </si>
  <si>
    <t>Finspång</t>
  </si>
  <si>
    <t>Kinda</t>
  </si>
  <si>
    <t>Linköping</t>
  </si>
  <si>
    <t>Mjölby</t>
  </si>
  <si>
    <t>Motala</t>
  </si>
  <si>
    <t>Norrköping</t>
  </si>
  <si>
    <t>Söderköping</t>
  </si>
  <si>
    <t>Vadstena</t>
  </si>
  <si>
    <t>Valdemarsvik</t>
  </si>
  <si>
    <t>Ydre</t>
  </si>
  <si>
    <t>Åtvidaberg</t>
  </si>
  <si>
    <t>Ödeshög</t>
  </si>
  <si>
    <t>Jönköpings län</t>
  </si>
  <si>
    <t>Aneby</t>
  </si>
  <si>
    <t>Eksjö</t>
  </si>
  <si>
    <t>Gislaved</t>
  </si>
  <si>
    <t>Gnosjö</t>
  </si>
  <si>
    <t>Habo</t>
  </si>
  <si>
    <t>Jönköping</t>
  </si>
  <si>
    <t>Mullsjö</t>
  </si>
  <si>
    <t>Nässjö</t>
  </si>
  <si>
    <t>Sävsjö</t>
  </si>
  <si>
    <t>Tranås</t>
  </si>
  <si>
    <t>Vaggeryd</t>
  </si>
  <si>
    <t>Vetlanda</t>
  </si>
  <si>
    <t>Värnamo</t>
  </si>
  <si>
    <t>Kronobergs län</t>
  </si>
  <si>
    <t>Alvesta</t>
  </si>
  <si>
    <t>Lessebo</t>
  </si>
  <si>
    <t>Ljungby</t>
  </si>
  <si>
    <t>Markaryd</t>
  </si>
  <si>
    <t>Tingsryd</t>
  </si>
  <si>
    <t>Uppvidinge</t>
  </si>
  <si>
    <t>Växjö</t>
  </si>
  <si>
    <t>Älmhult</t>
  </si>
  <si>
    <t>Kalmar län</t>
  </si>
  <si>
    <t>Borgholm</t>
  </si>
  <si>
    <t>Emmaboda</t>
  </si>
  <si>
    <t>Hultsfred</t>
  </si>
  <si>
    <t>Högsby</t>
  </si>
  <si>
    <t>Kalmar</t>
  </si>
  <si>
    <t>Mönsterås</t>
  </si>
  <si>
    <t>Mörbylånga</t>
  </si>
  <si>
    <t>Nybro</t>
  </si>
  <si>
    <t>Oskarshamn</t>
  </si>
  <si>
    <t>Torsås</t>
  </si>
  <si>
    <t>Vimmerby</t>
  </si>
  <si>
    <t>Västervik</t>
  </si>
  <si>
    <t>Gotlands kommun</t>
  </si>
  <si>
    <t>Gotland</t>
  </si>
  <si>
    <t>Blekinge län</t>
  </si>
  <si>
    <t>Karlshamn</t>
  </si>
  <si>
    <t>Karlskrona</t>
  </si>
  <si>
    <t>Olofström</t>
  </si>
  <si>
    <t>Ronneby</t>
  </si>
  <si>
    <t>Sölvesborg</t>
  </si>
  <si>
    <t>Skåne län</t>
  </si>
  <si>
    <t>Bjuv</t>
  </si>
  <si>
    <t>Bromölla</t>
  </si>
  <si>
    <t>Burlöv</t>
  </si>
  <si>
    <t>Båstad</t>
  </si>
  <si>
    <t>Eslöv</t>
  </si>
  <si>
    <t>Helsingborg</t>
  </si>
  <si>
    <t>Hässleholm</t>
  </si>
  <si>
    <t>Höganäs</t>
  </si>
  <si>
    <t>Hörby</t>
  </si>
  <si>
    <t>Höör</t>
  </si>
  <si>
    <t>Klippan</t>
  </si>
  <si>
    <t>Kristianstad</t>
  </si>
  <si>
    <t>Kävlinge</t>
  </si>
  <si>
    <t>Landskrona</t>
  </si>
  <si>
    <t>Lomma</t>
  </si>
  <si>
    <t>Lund</t>
  </si>
  <si>
    <t>Malmö</t>
  </si>
  <si>
    <t>Osby</t>
  </si>
  <si>
    <t>Perstorp</t>
  </si>
  <si>
    <t>Simrishamn</t>
  </si>
  <si>
    <t>Sjöbo</t>
  </si>
  <si>
    <t>Skurup</t>
  </si>
  <si>
    <t>Staffanstorp</t>
  </si>
  <si>
    <t>Svalöv</t>
  </si>
  <si>
    <t>Svedala</t>
  </si>
  <si>
    <t>Tomelilla</t>
  </si>
  <si>
    <t>Trelleborg</t>
  </si>
  <si>
    <t>Vellinge</t>
  </si>
  <si>
    <t>Ystad</t>
  </si>
  <si>
    <t>Åstorp</t>
  </si>
  <si>
    <t>Ängelholm</t>
  </si>
  <si>
    <t>Örkelljunga</t>
  </si>
  <si>
    <t>Östra Göinge</t>
  </si>
  <si>
    <t>Hallands län</t>
  </si>
  <si>
    <t>Falkenberg</t>
  </si>
  <si>
    <t>Halmstad</t>
  </si>
  <si>
    <t>Hylte</t>
  </si>
  <si>
    <t>Kungsbacka</t>
  </si>
  <si>
    <t>Laholm</t>
  </si>
  <si>
    <t>Varberg</t>
  </si>
  <si>
    <t>Västra Götalands län</t>
  </si>
  <si>
    <t>Ale</t>
  </si>
  <si>
    <t>Alingsås</t>
  </si>
  <si>
    <t>Bengtsfors</t>
  </si>
  <si>
    <t>Bollebygd</t>
  </si>
  <si>
    <t>Borås</t>
  </si>
  <si>
    <t>Dals-Ed</t>
  </si>
  <si>
    <t>Essunga</t>
  </si>
  <si>
    <t>Falköping</t>
  </si>
  <si>
    <t>Färgelanda</t>
  </si>
  <si>
    <t>Grästorp</t>
  </si>
  <si>
    <t>Gullspång</t>
  </si>
  <si>
    <t>Göteborg</t>
  </si>
  <si>
    <t>Götene</t>
  </si>
  <si>
    <t>Herrljunga</t>
  </si>
  <si>
    <t>Hjo</t>
  </si>
  <si>
    <t>Härryda</t>
  </si>
  <si>
    <t>Karlsborg</t>
  </si>
  <si>
    <t>Kungälv</t>
  </si>
  <si>
    <t>Lerum</t>
  </si>
  <si>
    <t>Lidköping</t>
  </si>
  <si>
    <t>Lilla Edet</t>
  </si>
  <si>
    <t>Lysekil</t>
  </si>
  <si>
    <t>Mariestad</t>
  </si>
  <si>
    <t>Mark</t>
  </si>
  <si>
    <t>Mellerud</t>
  </si>
  <si>
    <t>Munkedal</t>
  </si>
  <si>
    <t>Mölndal</t>
  </si>
  <si>
    <t>Orust</t>
  </si>
  <si>
    <t>Partille</t>
  </si>
  <si>
    <t>Skara</t>
  </si>
  <si>
    <t>Skövde</t>
  </si>
  <si>
    <t>Sotenäs</t>
  </si>
  <si>
    <t>Stenungsund</t>
  </si>
  <si>
    <t>Strömstad</t>
  </si>
  <si>
    <t>Svenljunga</t>
  </si>
  <si>
    <t>Tanum</t>
  </si>
  <si>
    <t>Tibro</t>
  </si>
  <si>
    <t>Tidaholm</t>
  </si>
  <si>
    <t>Tjörn</t>
  </si>
  <si>
    <t>Tranemo</t>
  </si>
  <si>
    <t>Trollhättan</t>
  </si>
  <si>
    <t>Töreboda</t>
  </si>
  <si>
    <t>Uddevalla</t>
  </si>
  <si>
    <t>Ulricehamn</t>
  </si>
  <si>
    <t>Vara</t>
  </si>
  <si>
    <t>Vårgårda</t>
  </si>
  <si>
    <t>Vänersborg</t>
  </si>
  <si>
    <t>Åmål</t>
  </si>
  <si>
    <t>Öckerö</t>
  </si>
  <si>
    <t>Värmlands län</t>
  </si>
  <si>
    <t>Arvika</t>
  </si>
  <si>
    <t>Eda</t>
  </si>
  <si>
    <t>Filipstad</t>
  </si>
  <si>
    <t>Forshaga</t>
  </si>
  <si>
    <t>Grums</t>
  </si>
  <si>
    <t>Hagfors</t>
  </si>
  <si>
    <t>Hammarö</t>
  </si>
  <si>
    <t>Karlstad</t>
  </si>
  <si>
    <t>Kil</t>
  </si>
  <si>
    <t>Kristinehamn</t>
  </si>
  <si>
    <t>Munkfors</t>
  </si>
  <si>
    <t>Storfors</t>
  </si>
  <si>
    <t>Sunne</t>
  </si>
  <si>
    <t>Säffle</t>
  </si>
  <si>
    <t>Torsby</t>
  </si>
  <si>
    <t>Årjäng</t>
  </si>
  <si>
    <t>Örebro län</t>
  </si>
  <si>
    <t>Askersund</t>
  </si>
  <si>
    <t>Degerfors</t>
  </si>
  <si>
    <t>Hallsberg</t>
  </si>
  <si>
    <t>Hällefors</t>
  </si>
  <si>
    <t>Karlskoga</t>
  </si>
  <si>
    <t>Kumla</t>
  </si>
  <si>
    <t>Laxå</t>
  </si>
  <si>
    <t>Lekeberg</t>
  </si>
  <si>
    <t>Lindesberg</t>
  </si>
  <si>
    <t>Ljusnarsberg</t>
  </si>
  <si>
    <t>Nora</t>
  </si>
  <si>
    <t>Örebro</t>
  </si>
  <si>
    <t>Västmanlands län</t>
  </si>
  <si>
    <t>Arboga</t>
  </si>
  <si>
    <t>Fagersta</t>
  </si>
  <si>
    <t>Hallstahammar</t>
  </si>
  <si>
    <t>Kungsör</t>
  </si>
  <si>
    <t>Köping</t>
  </si>
  <si>
    <t>Norberg</t>
  </si>
  <si>
    <t>Sala</t>
  </si>
  <si>
    <t>Skinnskatteberg</t>
  </si>
  <si>
    <t>Surahammar</t>
  </si>
  <si>
    <t>Västerås</t>
  </si>
  <si>
    <t>Dalarnas län</t>
  </si>
  <si>
    <t>Avesta</t>
  </si>
  <si>
    <t>Borlänge</t>
  </si>
  <si>
    <t>Falun</t>
  </si>
  <si>
    <t>Gagnef</t>
  </si>
  <si>
    <t>Hedemora</t>
  </si>
  <si>
    <t>Leksand</t>
  </si>
  <si>
    <t>Ludvika</t>
  </si>
  <si>
    <t>Malung-Sälen</t>
  </si>
  <si>
    <t>Mora</t>
  </si>
  <si>
    <t>Orsa</t>
  </si>
  <si>
    <t>Rättvik</t>
  </si>
  <si>
    <t>Smedjebacken</t>
  </si>
  <si>
    <t>Säter</t>
  </si>
  <si>
    <t>Vansbro</t>
  </si>
  <si>
    <t>Älvdalen</t>
  </si>
  <si>
    <t>Gävleborgs län</t>
  </si>
  <si>
    <t>Bollnäs</t>
  </si>
  <si>
    <t>Gävle</t>
  </si>
  <si>
    <t>Hofors</t>
  </si>
  <si>
    <t>Hudiksvall</t>
  </si>
  <si>
    <t>Ljusdal</t>
  </si>
  <si>
    <t>Nordanstig</t>
  </si>
  <si>
    <t>Ockelbo</t>
  </si>
  <si>
    <t>Ovanåker</t>
  </si>
  <si>
    <t>Sandviken</t>
  </si>
  <si>
    <t>Söderhamn</t>
  </si>
  <si>
    <t>Västernorrlands län</t>
  </si>
  <si>
    <t>Härnösand</t>
  </si>
  <si>
    <t>Kramfors</t>
  </si>
  <si>
    <t>Sollefteå</t>
  </si>
  <si>
    <t>Sundsvall</t>
  </si>
  <si>
    <t>Timrå</t>
  </si>
  <si>
    <t>Ånge</t>
  </si>
  <si>
    <t>Örnsköldsvik</t>
  </si>
  <si>
    <t>Jämtlands län</t>
  </si>
  <si>
    <t>Berg</t>
  </si>
  <si>
    <t>Bräcke</t>
  </si>
  <si>
    <t>Härjedalen</t>
  </si>
  <si>
    <t>Krokom</t>
  </si>
  <si>
    <t>Ragunda</t>
  </si>
  <si>
    <t>Strömsund</t>
  </si>
  <si>
    <t>Åre</t>
  </si>
  <si>
    <t>Östersund</t>
  </si>
  <si>
    <t>Västerbottens län</t>
  </si>
  <si>
    <t>Bjurholm</t>
  </si>
  <si>
    <t>Dorotea</t>
  </si>
  <si>
    <t>Lycksele</t>
  </si>
  <si>
    <t>Malå</t>
  </si>
  <si>
    <t>Nordmaling</t>
  </si>
  <si>
    <t>Norsjö</t>
  </si>
  <si>
    <t>Robertsfors</t>
  </si>
  <si>
    <t>Skellefteå</t>
  </si>
  <si>
    <t>Sorsele</t>
  </si>
  <si>
    <t>Storuman</t>
  </si>
  <si>
    <t>Umeå</t>
  </si>
  <si>
    <t>Vilhelmina</t>
  </si>
  <si>
    <t>Vindeln</t>
  </si>
  <si>
    <t>Vännäs</t>
  </si>
  <si>
    <t>Åsele</t>
  </si>
  <si>
    <t>Norrbottens län</t>
  </si>
  <si>
    <t>Arjeplog</t>
  </si>
  <si>
    <t>Arvidsjaur</t>
  </si>
  <si>
    <t>Boden</t>
  </si>
  <si>
    <t>Gällivare</t>
  </si>
  <si>
    <t>Haparanda</t>
  </si>
  <si>
    <t>Jokkmokk</t>
  </si>
  <si>
    <t>Kalix</t>
  </si>
  <si>
    <t>Kiruna</t>
  </si>
  <si>
    <t>Luleå</t>
  </si>
  <si>
    <t>Pajala</t>
  </si>
  <si>
    <t>Piteå</t>
  </si>
  <si>
    <t>Älvsbyn</t>
  </si>
  <si>
    <t>Överkalix</t>
  </si>
  <si>
    <t>Övertorneå</t>
  </si>
  <si>
    <t>Antal personer med beslut om insats enligt LSS (exkl. råd och stöd) efter typ av insats den 1 oktober 2024</t>
  </si>
  <si>
    <t>okt. 2024</t>
  </si>
  <si>
    <t xml:space="preserve"> Tabell 6 Preliminärt utfall, valfri kommun</t>
  </si>
  <si>
    <t>LSS-utjämning 2025–2026, förändring av bidrag/avgift</t>
  </si>
  <si>
    <t>Tabell 7  LSS-utjämning 2025–2026, förändring av bidrag/avgift</t>
  </si>
  <si>
    <t>2026-2025</t>
  </si>
  <si>
    <t>prel utfall</t>
  </si>
  <si>
    <t>2026, kronor</t>
  </si>
  <si>
    <t>2025, kronor</t>
  </si>
  <si>
    <t>juni 2025</t>
  </si>
  <si>
    <t>mars 2025</t>
  </si>
  <si>
    <t>Tabell 2   Underlag för och beräkning av grundläggande standardkostnad år 2024</t>
  </si>
  <si>
    <t>Tabell 3   Beräkning av personalkostnadsindex baserad på RS 2024, belopp i 1000-tal kronor</t>
  </si>
  <si>
    <t>47,18 %</t>
  </si>
  <si>
    <t>Lönekostnader inkl 47,18 % PO-påslag (A x 1,4718)</t>
  </si>
  <si>
    <t xml:space="preserve">                RS 2024, belopp i 1000-tal kronor</t>
  </si>
  <si>
    <t>Tabell 5   Riksgenomsnittliga kostnader för LSS-insatser 2024</t>
  </si>
  <si>
    <t>Uppgifterna om 2024 års LSS-kostnader har hämtats från kommunernas räkenskapssammandrag (RS).</t>
  </si>
  <si>
    <t>år 2024,</t>
  </si>
  <si>
    <t>1) Bruttokostnad för LSS minus bruttointäkter. Källa: SCB, RS 2024</t>
  </si>
  <si>
    <t>år 2024</t>
  </si>
  <si>
    <t>2026</t>
  </si>
  <si>
    <t>år 2026</t>
  </si>
  <si>
    <t>1) Källa: SCB, RS 2024</t>
  </si>
  <si>
    <t>1. Grundläggande standardkostnad 2024, tkr</t>
  </si>
  <si>
    <t>Beräkningsunderlag från RS 2024, tkr (tabell 4):</t>
  </si>
  <si>
    <t xml:space="preserve">F. Personalkostnadsindex 2024 (PK-IX, (B + E) / B) </t>
  </si>
  <si>
    <t>Standardkostnad inklusive PK-IX (2024 års nivå), tkr</t>
  </si>
  <si>
    <t>Standardkostnad korrigerad och omräknad till 2026 års nivå</t>
  </si>
  <si>
    <t>01</t>
  </si>
  <si>
    <t>0127</t>
  </si>
  <si>
    <t>0162</t>
  </si>
  <si>
    <t>0125</t>
  </si>
  <si>
    <t>0136</t>
  </si>
  <si>
    <t>0126</t>
  </si>
  <si>
    <t>0123</t>
  </si>
  <si>
    <t>0186</t>
  </si>
  <si>
    <t>0182</t>
  </si>
  <si>
    <t>0188</t>
  </si>
  <si>
    <t>0140</t>
  </si>
  <si>
    <t>0192</t>
  </si>
  <si>
    <t>0128</t>
  </si>
  <si>
    <t>0191</t>
  </si>
  <si>
    <t>0163</t>
  </si>
  <si>
    <t>0184</t>
  </si>
  <si>
    <t>0180</t>
  </si>
  <si>
    <t>0183</t>
  </si>
  <si>
    <t>0181</t>
  </si>
  <si>
    <t>0138</t>
  </si>
  <si>
    <t>0160</t>
  </si>
  <si>
    <t>0114</t>
  </si>
  <si>
    <t>0139</t>
  </si>
  <si>
    <t>0115</t>
  </si>
  <si>
    <t>0187</t>
  </si>
  <si>
    <t>0120</t>
  </si>
  <si>
    <t>0117</t>
  </si>
  <si>
    <t>03</t>
  </si>
  <si>
    <t>0381</t>
  </si>
  <si>
    <t>0331</t>
  </si>
  <si>
    <t>0305</t>
  </si>
  <si>
    <t>0330</t>
  </si>
  <si>
    <t>0360</t>
  </si>
  <si>
    <t>0380</t>
  </si>
  <si>
    <t>0319</t>
  </si>
  <si>
    <t>0382</t>
  </si>
  <si>
    <t>04</t>
  </si>
  <si>
    <t>0484</t>
  </si>
  <si>
    <t>0482</t>
  </si>
  <si>
    <t>0461</t>
  </si>
  <si>
    <t>0483</t>
  </si>
  <si>
    <t>0480</t>
  </si>
  <si>
    <t>0481</t>
  </si>
  <si>
    <t>0486</t>
  </si>
  <si>
    <t>0488</t>
  </si>
  <si>
    <t>0428</t>
  </si>
  <si>
    <t>05</t>
  </si>
  <si>
    <t>0560</t>
  </si>
  <si>
    <t>0562</t>
  </si>
  <si>
    <t>0513</t>
  </si>
  <si>
    <t>0580</t>
  </si>
  <si>
    <t>0586</t>
  </si>
  <si>
    <t>0583</t>
  </si>
  <si>
    <t>0581</t>
  </si>
  <si>
    <t>0582</t>
  </si>
  <si>
    <t>0584</t>
  </si>
  <si>
    <t>0563</t>
  </si>
  <si>
    <t>0512</t>
  </si>
  <si>
    <t>0561</t>
  </si>
  <si>
    <t>0509</t>
  </si>
  <si>
    <t>06</t>
  </si>
  <si>
    <t>0604</t>
  </si>
  <si>
    <t>0686</t>
  </si>
  <si>
    <t>0662</t>
  </si>
  <si>
    <t>0617</t>
  </si>
  <si>
    <t>0643</t>
  </si>
  <si>
    <t>0680</t>
  </si>
  <si>
    <t>0642</t>
  </si>
  <si>
    <t>0682</t>
  </si>
  <si>
    <t>0684</t>
  </si>
  <si>
    <t>0687</t>
  </si>
  <si>
    <t>0665</t>
  </si>
  <si>
    <t>0685</t>
  </si>
  <si>
    <t>0683</t>
  </si>
  <si>
    <t>07</t>
  </si>
  <si>
    <t>0764</t>
  </si>
  <si>
    <t>0761</t>
  </si>
  <si>
    <t>0781</t>
  </si>
  <si>
    <t>0767</t>
  </si>
  <si>
    <t>0763</t>
  </si>
  <si>
    <t>0760</t>
  </si>
  <si>
    <t>0780</t>
  </si>
  <si>
    <t>0765</t>
  </si>
  <si>
    <t>08</t>
  </si>
  <si>
    <t>0885</t>
  </si>
  <si>
    <t>0862</t>
  </si>
  <si>
    <t>0860</t>
  </si>
  <si>
    <t>0821</t>
  </si>
  <si>
    <t>0880</t>
  </si>
  <si>
    <t>0861</t>
  </si>
  <si>
    <t>0840</t>
  </si>
  <si>
    <t>0881</t>
  </si>
  <si>
    <t>0882</t>
  </si>
  <si>
    <t>0834</t>
  </si>
  <si>
    <t>0884</t>
  </si>
  <si>
    <t>0883</t>
  </si>
  <si>
    <t>09</t>
  </si>
  <si>
    <t>0980</t>
  </si>
  <si>
    <t>10</t>
  </si>
  <si>
    <t>1082</t>
  </si>
  <si>
    <t>1080</t>
  </si>
  <si>
    <t>1060</t>
  </si>
  <si>
    <t>1081</t>
  </si>
  <si>
    <t>1083</t>
  </si>
  <si>
    <t>12</t>
  </si>
  <si>
    <t>1260</t>
  </si>
  <si>
    <t>1272</t>
  </si>
  <si>
    <t>1231</t>
  </si>
  <si>
    <t>1278</t>
  </si>
  <si>
    <t>1285</t>
  </si>
  <si>
    <t>1283</t>
  </si>
  <si>
    <t>1293</t>
  </si>
  <si>
    <t>1284</t>
  </si>
  <si>
    <t>1266</t>
  </si>
  <si>
    <t>1267</t>
  </si>
  <si>
    <t>1276</t>
  </si>
  <si>
    <t>1290</t>
  </si>
  <si>
    <t>1261</t>
  </si>
  <si>
    <t>1282</t>
  </si>
  <si>
    <t>1262</t>
  </si>
  <si>
    <t>1281</t>
  </si>
  <si>
    <t>1280</t>
  </si>
  <si>
    <t>1273</t>
  </si>
  <si>
    <t>1275</t>
  </si>
  <si>
    <t>1291</t>
  </si>
  <si>
    <t>1265</t>
  </si>
  <si>
    <t>1264</t>
  </si>
  <si>
    <t>1230</t>
  </si>
  <si>
    <t>1214</t>
  </si>
  <si>
    <t>1263</t>
  </si>
  <si>
    <t>1270</t>
  </si>
  <si>
    <t>1287</t>
  </si>
  <si>
    <t>1233</t>
  </si>
  <si>
    <t>1286</t>
  </si>
  <si>
    <t>1277</t>
  </si>
  <si>
    <t>1292</t>
  </si>
  <si>
    <t>1257</t>
  </si>
  <si>
    <t>1256</t>
  </si>
  <si>
    <t>13</t>
  </si>
  <si>
    <t>1382</t>
  </si>
  <si>
    <t>1380</t>
  </si>
  <si>
    <t>1315</t>
  </si>
  <si>
    <t>1384</t>
  </si>
  <si>
    <t>1381</t>
  </si>
  <si>
    <t>1383</t>
  </si>
  <si>
    <t>14</t>
  </si>
  <si>
    <t>1440</t>
  </si>
  <si>
    <t>1489</t>
  </si>
  <si>
    <t>1460</t>
  </si>
  <si>
    <t>1443</t>
  </si>
  <si>
    <t>1490</t>
  </si>
  <si>
    <t>1438</t>
  </si>
  <si>
    <t>1445</t>
  </si>
  <si>
    <t>1499</t>
  </si>
  <si>
    <t>1439</t>
  </si>
  <si>
    <t>1444</t>
  </si>
  <si>
    <t>1447</t>
  </si>
  <si>
    <t>1480</t>
  </si>
  <si>
    <t>1471</t>
  </si>
  <si>
    <t>1466</t>
  </si>
  <si>
    <t>1497</t>
  </si>
  <si>
    <t>1401</t>
  </si>
  <si>
    <t>1446</t>
  </si>
  <si>
    <t>1482</t>
  </si>
  <si>
    <t>1441</t>
  </si>
  <si>
    <t>1494</t>
  </si>
  <si>
    <t>1462</t>
  </si>
  <si>
    <t>1484</t>
  </si>
  <si>
    <t>1493</t>
  </si>
  <si>
    <t>1463</t>
  </si>
  <si>
    <t>1461</t>
  </si>
  <si>
    <t>1430</t>
  </si>
  <si>
    <t>1481</t>
  </si>
  <si>
    <t>1421</t>
  </si>
  <si>
    <t>1402</t>
  </si>
  <si>
    <t>1495</t>
  </si>
  <si>
    <t>1496</t>
  </si>
  <si>
    <t>1427</t>
  </si>
  <si>
    <t>1415</t>
  </si>
  <si>
    <t>1486</t>
  </si>
  <si>
    <t>1465</t>
  </si>
  <si>
    <t>1435</t>
  </si>
  <si>
    <t>1472</t>
  </si>
  <si>
    <t>1498</t>
  </si>
  <si>
    <t>1419</t>
  </si>
  <si>
    <t>1452</t>
  </si>
  <si>
    <t>1488</t>
  </si>
  <si>
    <t>1473</t>
  </si>
  <si>
    <t>1485</t>
  </si>
  <si>
    <t>1491</t>
  </si>
  <si>
    <t>1470</t>
  </si>
  <si>
    <t>1442</t>
  </si>
  <si>
    <t>1487</t>
  </si>
  <si>
    <t>1492</t>
  </si>
  <si>
    <t>1407</t>
  </si>
  <si>
    <t>17</t>
  </si>
  <si>
    <t>1784</t>
  </si>
  <si>
    <t>1730</t>
  </si>
  <si>
    <t>1782</t>
  </si>
  <si>
    <t>1763</t>
  </si>
  <si>
    <t>1764</t>
  </si>
  <si>
    <t>1783</t>
  </si>
  <si>
    <t>1761</t>
  </si>
  <si>
    <t>1780</t>
  </si>
  <si>
    <t>1715</t>
  </si>
  <si>
    <t>1781</t>
  </si>
  <si>
    <t>1762</t>
  </si>
  <si>
    <t>1760</t>
  </si>
  <si>
    <t>1766</t>
  </si>
  <si>
    <t>1785</t>
  </si>
  <si>
    <t>1737</t>
  </si>
  <si>
    <t>1765</t>
  </si>
  <si>
    <t>18</t>
  </si>
  <si>
    <t>1882</t>
  </si>
  <si>
    <t>1862</t>
  </si>
  <si>
    <t>1861</t>
  </si>
  <si>
    <t>1863</t>
  </si>
  <si>
    <t>1883</t>
  </si>
  <si>
    <t>1881</t>
  </si>
  <si>
    <t>1860</t>
  </si>
  <si>
    <t>1814</t>
  </si>
  <si>
    <t>1885</t>
  </si>
  <si>
    <t>1864</t>
  </si>
  <si>
    <t>1884</t>
  </si>
  <si>
    <t>1880</t>
  </si>
  <si>
    <t>19</t>
  </si>
  <si>
    <t>1984</t>
  </si>
  <si>
    <t>1982</t>
  </si>
  <si>
    <t>1961</t>
  </si>
  <si>
    <t>1960</t>
  </si>
  <si>
    <t>1983</t>
  </si>
  <si>
    <t>1962</t>
  </si>
  <si>
    <t>1981</t>
  </si>
  <si>
    <t>1904</t>
  </si>
  <si>
    <t>1907</t>
  </si>
  <si>
    <t>1980</t>
  </si>
  <si>
    <t>20</t>
  </si>
  <si>
    <t>2084</t>
  </si>
  <si>
    <t>2081</t>
  </si>
  <si>
    <t>2080</t>
  </si>
  <si>
    <t>2083</t>
  </si>
  <si>
    <t>2029</t>
  </si>
  <si>
    <t>2085</t>
  </si>
  <si>
    <t>2023</t>
  </si>
  <si>
    <t>2062</t>
  </si>
  <si>
    <t>2034</t>
  </si>
  <si>
    <t>2031</t>
  </si>
  <si>
    <t>2061</t>
  </si>
  <si>
    <t>2082</t>
  </si>
  <si>
    <t>2021</t>
  </si>
  <si>
    <t>2039</t>
  </si>
  <si>
    <t>21</t>
  </si>
  <si>
    <t>2183</t>
  </si>
  <si>
    <t>2180</t>
  </si>
  <si>
    <t>2104</t>
  </si>
  <si>
    <t>2184</t>
  </si>
  <si>
    <t>2161</t>
  </si>
  <si>
    <t>2132</t>
  </si>
  <si>
    <t>2101</t>
  </si>
  <si>
    <t>2121</t>
  </si>
  <si>
    <t>2181</t>
  </si>
  <si>
    <t>2182</t>
  </si>
  <si>
    <t>22</t>
  </si>
  <si>
    <t>2280</t>
  </si>
  <si>
    <t>2282</t>
  </si>
  <si>
    <t>2283</t>
  </si>
  <si>
    <t>2281</t>
  </si>
  <si>
    <t>2262</t>
  </si>
  <si>
    <t>2260</t>
  </si>
  <si>
    <t>2284</t>
  </si>
  <si>
    <t>23</t>
  </si>
  <si>
    <t>2326</t>
  </si>
  <si>
    <t>2305</t>
  </si>
  <si>
    <t>2361</t>
  </si>
  <si>
    <t>2309</t>
  </si>
  <si>
    <t>2303</t>
  </si>
  <si>
    <t>2313</t>
  </si>
  <si>
    <t>2321</t>
  </si>
  <si>
    <t>2380</t>
  </si>
  <si>
    <t>24</t>
  </si>
  <si>
    <t>2403</t>
  </si>
  <si>
    <t>2425</t>
  </si>
  <si>
    <t>2481</t>
  </si>
  <si>
    <t>2418</t>
  </si>
  <si>
    <t>2401</t>
  </si>
  <si>
    <t>2417</t>
  </si>
  <si>
    <t>2409</t>
  </si>
  <si>
    <t>2482</t>
  </si>
  <si>
    <t>2422</t>
  </si>
  <si>
    <t>2421</t>
  </si>
  <si>
    <t>2480</t>
  </si>
  <si>
    <t>2462</t>
  </si>
  <si>
    <t>2404</t>
  </si>
  <si>
    <t>2460</t>
  </si>
  <si>
    <t>2463</t>
  </si>
  <si>
    <t>25</t>
  </si>
  <si>
    <t>2506</t>
  </si>
  <si>
    <t>2505</t>
  </si>
  <si>
    <t>2582</t>
  </si>
  <si>
    <t>2523</t>
  </si>
  <si>
    <t>2583</t>
  </si>
  <si>
    <t>2510</t>
  </si>
  <si>
    <t>2514</t>
  </si>
  <si>
    <t>2584</t>
  </si>
  <si>
    <t>2580</t>
  </si>
  <si>
    <t>2521</t>
  </si>
  <si>
    <t>2581</t>
  </si>
  <si>
    <t>2560</t>
  </si>
  <si>
    <t>2513</t>
  </si>
  <si>
    <t>2518</t>
  </si>
  <si>
    <t>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</si>
</sst>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k_r_-;\-* #,##0.00\ _k_r_-;_-* &quot;-&quot;??\ _k_r_-;_-@_-"/>
    <numFmt numFmtId="165" formatCode="_(* #,##0_);_(* \(#,##0\);_(* &quot;-&quot;_);_(@_)"/>
    <numFmt numFmtId="166" formatCode="_(&quot;$&quot;* #,##0_);_(&quot;$&quot;* \(#,##0\);_(&quot;$&quot;* &quot;-&quot;_);_(@_)"/>
    <numFmt numFmtId="167" formatCode="0.000"/>
  </numFmts>
  <fonts count="26"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u/>
      <sz val="10"/>
      <color indexed="36"/>
      <name val="Arial"/>
      <family val="2"/>
    </font>
    <font>
      <sz val="10"/>
      <name val="Arial"/>
      <family val="2"/>
    </font>
    <font>
      <sz val="9"/>
      <name val="Helvetica"/>
      <family val="2"/>
    </font>
    <font>
      <sz val="10"/>
      <color indexed="8"/>
      <name val="MS Sans Serif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vertAlign val="superscript"/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0"/>
      <color indexed="17"/>
      <name val="Arial"/>
      <family val="2"/>
    </font>
    <font>
      <b/>
      <sz val="11"/>
      <name val="Arial"/>
      <family val="2"/>
    </font>
    <font>
      <sz val="9"/>
      <name val="Helvetica-Narrow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Helvetica-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/>
    <xf numFmtId="0" fontId="3" fillId="0" borderId="0"/>
    <xf numFmtId="0" fontId="19" fillId="0" borderId="0"/>
    <xf numFmtId="0" fontId="21" fillId="0" borderId="0"/>
    <xf numFmtId="9" fontId="3" fillId="0" borderId="0" applyFont="0" applyFill="0" applyBorder="0" applyAlignment="0" applyProtection="0"/>
    <xf numFmtId="9" fontId="21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3" fillId="0" borderId="0"/>
  </cellStyleXfs>
  <cellXfs count="207">
    <xf numFmtId="0" fontId="0" fillId="0" borderId="0" xfId="0"/>
    <xf numFmtId="0" fontId="1" fillId="0" borderId="0" xfId="0" applyFont="1"/>
    <xf numFmtId="0" fontId="23" fillId="0" borderId="0" xfId="0" applyFont="1"/>
    <xf numFmtId="0" fontId="24" fillId="0" borderId="1" xfId="0" applyFont="1" applyBorder="1"/>
    <xf numFmtId="0" fontId="0" fillId="0" borderId="1" xfId="0" applyBorder="1"/>
    <xf numFmtId="0" fontId="0" fillId="0" borderId="0" xfId="0" quotePrefix="1"/>
    <xf numFmtId="0" fontId="0" fillId="0" borderId="0" xfId="0" applyBorder="1"/>
    <xf numFmtId="0" fontId="24" fillId="0" borderId="0" xfId="0" applyFont="1" applyBorder="1"/>
    <xf numFmtId="0" fontId="6" fillId="0" borderId="0" xfId="3" applyFont="1"/>
    <xf numFmtId="0" fontId="3" fillId="0" borderId="0" xfId="3" applyFont="1"/>
    <xf numFmtId="3" fontId="3" fillId="0" borderId="0" xfId="3" applyNumberFormat="1" applyFont="1" applyAlignment="1">
      <alignment horizontal="right"/>
    </xf>
    <xf numFmtId="0" fontId="3" fillId="0" borderId="0" xfId="3"/>
    <xf numFmtId="0" fontId="7" fillId="0" borderId="2" xfId="3" applyFont="1" applyBorder="1"/>
    <xf numFmtId="0" fontId="3" fillId="0" borderId="2" xfId="3" applyFont="1" applyBorder="1" applyAlignment="1">
      <alignment horizontal="right"/>
    </xf>
    <xf numFmtId="3" fontId="3" fillId="0" borderId="2" xfId="3" applyNumberFormat="1" applyFont="1" applyFill="1" applyBorder="1" applyAlignment="1">
      <alignment horizontal="right"/>
    </xf>
    <xf numFmtId="0" fontId="3" fillId="0" borderId="0" xfId="3" applyFont="1" applyAlignment="1">
      <alignment horizontal="right"/>
    </xf>
    <xf numFmtId="3" fontId="3" fillId="0" borderId="0" xfId="3" applyNumberFormat="1" applyFont="1" applyFill="1" applyBorder="1" applyAlignment="1">
      <alignment horizontal="right"/>
    </xf>
    <xf numFmtId="3" fontId="3" fillId="0" borderId="0" xfId="3" applyNumberFormat="1" applyFont="1" applyBorder="1" applyAlignment="1">
      <alignment horizontal="right"/>
    </xf>
    <xf numFmtId="0" fontId="3" fillId="0" borderId="0" xfId="3" applyFont="1" applyBorder="1"/>
    <xf numFmtId="0" fontId="3" fillId="0" borderId="0" xfId="3" quotePrefix="1" applyBorder="1" applyAlignment="1">
      <alignment horizontal="right"/>
    </xf>
    <xf numFmtId="0" fontId="3" fillId="0" borderId="1" xfId="3" applyFont="1" applyBorder="1"/>
    <xf numFmtId="0" fontId="7" fillId="0" borderId="0" xfId="3" applyFont="1"/>
    <xf numFmtId="0" fontId="7" fillId="0" borderId="0" xfId="3" applyFont="1" applyAlignment="1">
      <alignment wrapText="1"/>
    </xf>
    <xf numFmtId="3" fontId="3" fillId="0" borderId="0" xfId="3" applyNumberFormat="1"/>
    <xf numFmtId="167" fontId="3" fillId="0" borderId="0" xfId="3" applyNumberFormat="1"/>
    <xf numFmtId="0" fontId="3" fillId="0" borderId="3" xfId="3" applyFont="1" applyBorder="1"/>
    <xf numFmtId="3" fontId="3" fillId="0" borderId="3" xfId="3" applyNumberFormat="1" applyBorder="1"/>
    <xf numFmtId="0" fontId="6" fillId="0" borderId="0" xfId="3" applyFont="1" applyFill="1"/>
    <xf numFmtId="0" fontId="7" fillId="0" borderId="0" xfId="3" applyFont="1" applyFill="1"/>
    <xf numFmtId="3" fontId="3" fillId="0" borderId="0" xfId="3" applyNumberFormat="1" applyFont="1" applyFill="1"/>
    <xf numFmtId="3" fontId="3" fillId="0" borderId="0" xfId="3" applyNumberFormat="1" applyFont="1" applyFill="1" applyAlignment="1">
      <alignment horizontal="right"/>
    </xf>
    <xf numFmtId="0" fontId="7" fillId="0" borderId="2" xfId="3" applyFont="1" applyFill="1" applyBorder="1"/>
    <xf numFmtId="3" fontId="10" fillId="0" borderId="0" xfId="3" applyNumberFormat="1" applyFont="1" applyFill="1" applyBorder="1" applyAlignment="1">
      <alignment horizontal="right"/>
    </xf>
    <xf numFmtId="0" fontId="3" fillId="0" borderId="0" xfId="3" applyFont="1" applyFill="1" applyBorder="1"/>
    <xf numFmtId="0" fontId="3" fillId="0" borderId="0" xfId="3" applyFont="1" applyFill="1" applyBorder="1" applyAlignment="1">
      <alignment horizontal="right"/>
    </xf>
    <xf numFmtId="0" fontId="3" fillId="0" borderId="0" xfId="3" quotePrefix="1" applyAlignment="1">
      <alignment horizontal="right"/>
    </xf>
    <xf numFmtId="3" fontId="3" fillId="0" borderId="0" xfId="3" quotePrefix="1" applyNumberFormat="1" applyFill="1" applyBorder="1" applyAlignment="1">
      <alignment horizontal="right"/>
    </xf>
    <xf numFmtId="3" fontId="3" fillId="0" borderId="0" xfId="3" applyNumberFormat="1" applyFont="1" applyBorder="1"/>
    <xf numFmtId="0" fontId="3" fillId="0" borderId="0" xfId="3" quotePrefix="1" applyFont="1" applyBorder="1" applyAlignment="1">
      <alignment horizontal="right"/>
    </xf>
    <xf numFmtId="0" fontId="3" fillId="0" borderId="0" xfId="3" applyFont="1" applyBorder="1" applyAlignment="1">
      <alignment horizontal="right"/>
    </xf>
    <xf numFmtId="0" fontId="8" fillId="0" borderId="1" xfId="3" applyFont="1" applyBorder="1"/>
    <xf numFmtId="3" fontId="8" fillId="0" borderId="1" xfId="3" applyNumberFormat="1" applyFont="1" applyBorder="1"/>
    <xf numFmtId="0" fontId="3" fillId="0" borderId="1" xfId="3" applyBorder="1"/>
    <xf numFmtId="0" fontId="3" fillId="0" borderId="1" xfId="3" applyBorder="1" applyAlignment="1">
      <alignment horizontal="right"/>
    </xf>
    <xf numFmtId="3" fontId="3" fillId="0" borderId="0" xfId="3" applyNumberFormat="1" applyAlignment="1">
      <alignment horizontal="right"/>
    </xf>
    <xf numFmtId="0" fontId="3" fillId="0" borderId="2" xfId="3" applyBorder="1" applyAlignment="1">
      <alignment horizontal="right"/>
    </xf>
    <xf numFmtId="167" fontId="3" fillId="0" borderId="2" xfId="3" applyNumberFormat="1" applyBorder="1" applyAlignment="1">
      <alignment horizontal="right"/>
    </xf>
    <xf numFmtId="0" fontId="3" fillId="0" borderId="0" xfId="3" applyAlignment="1">
      <alignment horizontal="right"/>
    </xf>
    <xf numFmtId="0" fontId="10" fillId="0" borderId="0" xfId="3" applyFont="1" applyBorder="1" applyAlignment="1">
      <alignment horizontal="right"/>
    </xf>
    <xf numFmtId="0" fontId="10" fillId="0" borderId="4" xfId="3" applyFont="1" applyFill="1" applyBorder="1" applyAlignment="1">
      <alignment horizontal="left"/>
    </xf>
    <xf numFmtId="0" fontId="3" fillId="0" borderId="0" xfId="3" applyFill="1" applyBorder="1" applyAlignment="1">
      <alignment horizontal="right"/>
    </xf>
    <xf numFmtId="167" fontId="3" fillId="0" borderId="0" xfId="3" applyNumberFormat="1" applyFill="1" applyBorder="1" applyAlignment="1">
      <alignment horizontal="right"/>
    </xf>
    <xf numFmtId="0" fontId="3" fillId="0" borderId="0" xfId="3" applyBorder="1" applyAlignment="1">
      <alignment horizontal="right"/>
    </xf>
    <xf numFmtId="0" fontId="3" fillId="0" borderId="0" xfId="3" applyFill="1" applyBorder="1" applyAlignment="1">
      <alignment horizontal="left"/>
    </xf>
    <xf numFmtId="0" fontId="3" fillId="0" borderId="0" xfId="3" applyBorder="1"/>
    <xf numFmtId="0" fontId="8" fillId="0" borderId="0" xfId="3" applyFont="1" applyFill="1" applyBorder="1" applyAlignment="1">
      <alignment horizontal="right"/>
    </xf>
    <xf numFmtId="167" fontId="3" fillId="0" borderId="0" xfId="3" applyNumberFormat="1" applyAlignment="1">
      <alignment horizontal="right"/>
    </xf>
    <xf numFmtId="0" fontId="3" fillId="0" borderId="0" xfId="3" applyFont="1" applyFill="1" applyBorder="1" applyAlignment="1">
      <alignment horizontal="left"/>
    </xf>
    <xf numFmtId="167" fontId="8" fillId="0" borderId="0" xfId="3" applyNumberFormat="1" applyFont="1" applyAlignment="1">
      <alignment horizontal="right"/>
    </xf>
    <xf numFmtId="0" fontId="3" fillId="0" borderId="1" xfId="3" applyFill="1" applyBorder="1" applyAlignment="1">
      <alignment horizontal="right"/>
    </xf>
    <xf numFmtId="0" fontId="3" fillId="0" borderId="1" xfId="3" applyBorder="1" applyAlignment="1">
      <alignment horizontal="left"/>
    </xf>
    <xf numFmtId="0" fontId="8" fillId="0" borderId="1" xfId="3" applyFont="1" applyBorder="1" applyAlignment="1">
      <alignment horizontal="right"/>
    </xf>
    <xf numFmtId="0" fontId="8" fillId="0" borderId="1" xfId="3" applyFont="1" applyFill="1" applyBorder="1" applyAlignment="1">
      <alignment horizontal="right"/>
    </xf>
    <xf numFmtId="167" fontId="8" fillId="0" borderId="1" xfId="3" applyNumberFormat="1" applyFont="1" applyBorder="1" applyAlignment="1">
      <alignment horizontal="right"/>
    </xf>
    <xf numFmtId="10" fontId="3" fillId="0" borderId="0" xfId="3" quotePrefix="1" applyNumberFormat="1" applyAlignment="1">
      <alignment horizontal="right"/>
    </xf>
    <xf numFmtId="0" fontId="3" fillId="0" borderId="1" xfId="3" applyFont="1" applyFill="1" applyBorder="1" applyAlignment="1">
      <alignment horizontal="right"/>
    </xf>
    <xf numFmtId="0" fontId="7" fillId="0" borderId="4" xfId="3" applyFont="1" applyBorder="1"/>
    <xf numFmtId="0" fontId="3" fillId="0" borderId="4" xfId="3" applyFont="1" applyBorder="1" applyAlignment="1">
      <alignment horizontal="right"/>
    </xf>
    <xf numFmtId="0" fontId="3" fillId="0" borderId="4" xfId="3" applyBorder="1" applyAlignment="1">
      <alignment horizontal="right"/>
    </xf>
    <xf numFmtId="0" fontId="3" fillId="0" borderId="0" xfId="3" quotePrefix="1" applyFont="1"/>
    <xf numFmtId="0" fontId="11" fillId="0" borderId="0" xfId="3" applyFont="1"/>
    <xf numFmtId="0" fontId="11" fillId="0" borderId="1" xfId="3" applyFont="1" applyBorder="1"/>
    <xf numFmtId="0" fontId="3" fillId="0" borderId="1" xfId="3" quotePrefix="1" applyBorder="1" applyAlignment="1">
      <alignment horizontal="right"/>
    </xf>
    <xf numFmtId="0" fontId="7" fillId="0" borderId="0" xfId="3" applyFont="1" applyBorder="1"/>
    <xf numFmtId="0" fontId="7" fillId="0" borderId="1" xfId="3" applyFont="1" applyBorder="1"/>
    <xf numFmtId="3" fontId="3" fillId="0" borderId="1" xfId="3" applyNumberFormat="1" applyBorder="1" applyAlignment="1">
      <alignment horizontal="right"/>
    </xf>
    <xf numFmtId="3" fontId="3" fillId="0" borderId="1" xfId="3" applyNumberFormat="1" applyBorder="1"/>
    <xf numFmtId="0" fontId="12" fillId="0" borderId="0" xfId="3" applyFont="1"/>
    <xf numFmtId="0" fontId="12" fillId="0" borderId="0" xfId="3" applyFont="1" applyBorder="1"/>
    <xf numFmtId="0" fontId="6" fillId="0" borderId="0" xfId="3" applyFont="1" applyBorder="1"/>
    <xf numFmtId="0" fontId="6" fillId="0" borderId="4" xfId="3" applyFont="1" applyBorder="1"/>
    <xf numFmtId="3" fontId="3" fillId="0" borderId="4" xfId="3" applyNumberFormat="1" applyFont="1" applyBorder="1" applyAlignment="1">
      <alignment horizontal="right"/>
    </xf>
    <xf numFmtId="0" fontId="6" fillId="0" borderId="1" xfId="3" applyFont="1" applyBorder="1"/>
    <xf numFmtId="0" fontId="3" fillId="0" borderId="1" xfId="3" quotePrefix="1" applyNumberFormat="1" applyFont="1" applyBorder="1" applyAlignment="1">
      <alignment horizontal="center"/>
    </xf>
    <xf numFmtId="0" fontId="12" fillId="0" borderId="0" xfId="3" applyFont="1" applyFill="1" applyBorder="1"/>
    <xf numFmtId="3" fontId="11" fillId="0" borderId="0" xfId="3" applyNumberFormat="1" applyFont="1"/>
    <xf numFmtId="0" fontId="13" fillId="0" borderId="0" xfId="3" applyFont="1"/>
    <xf numFmtId="0" fontId="6" fillId="0" borderId="0" xfId="3" applyFont="1" applyProtection="1"/>
    <xf numFmtId="3" fontId="13" fillId="0" borderId="0" xfId="3" applyNumberFormat="1" applyFont="1" applyProtection="1"/>
    <xf numFmtId="0" fontId="13" fillId="0" borderId="0" xfId="3" applyFont="1" applyBorder="1"/>
    <xf numFmtId="3" fontId="13" fillId="0" borderId="0" xfId="3" applyNumberFormat="1" applyFont="1" applyBorder="1" applyProtection="1"/>
    <xf numFmtId="0" fontId="3" fillId="0" borderId="0" xfId="3" applyFont="1" applyBorder="1" applyProtection="1"/>
    <xf numFmtId="3" fontId="14" fillId="0" borderId="0" xfId="3" applyNumberFormat="1" applyFont="1" applyBorder="1" applyProtection="1"/>
    <xf numFmtId="3" fontId="3" fillId="0" borderId="0" xfId="3" applyNumberFormat="1" applyFont="1" applyBorder="1" applyProtection="1">
      <protection locked="0"/>
    </xf>
    <xf numFmtId="0" fontId="15" fillId="0" borderId="0" xfId="3" applyFont="1" applyBorder="1" applyProtection="1"/>
    <xf numFmtId="3" fontId="3" fillId="0" borderId="0" xfId="3" applyNumberFormat="1" applyFont="1" applyBorder="1" applyProtection="1"/>
    <xf numFmtId="0" fontId="10" fillId="0" borderId="0" xfId="3" applyFont="1" applyBorder="1" applyProtection="1"/>
    <xf numFmtId="0" fontId="7" fillId="0" borderId="0" xfId="3" applyFont="1" applyBorder="1" applyProtection="1"/>
    <xf numFmtId="0" fontId="8" fillId="0" borderId="0" xfId="3" applyFont="1" applyBorder="1" applyProtection="1"/>
    <xf numFmtId="3" fontId="13" fillId="0" borderId="0" xfId="3" applyNumberFormat="1" applyFont="1"/>
    <xf numFmtId="0" fontId="3" fillId="0" borderId="0" xfId="3" applyFont="1" applyFill="1" applyBorder="1" applyProtection="1"/>
    <xf numFmtId="0" fontId="8" fillId="0" borderId="0" xfId="3" applyFont="1" applyBorder="1"/>
    <xf numFmtId="0" fontId="10" fillId="0" borderId="0" xfId="3" applyFont="1" applyFill="1" applyBorder="1"/>
    <xf numFmtId="0" fontId="10" fillId="0" borderId="0" xfId="3" applyFont="1" applyBorder="1"/>
    <xf numFmtId="167" fontId="3" fillId="0" borderId="0" xfId="3" applyNumberFormat="1" applyFont="1" applyBorder="1" applyProtection="1"/>
    <xf numFmtId="0" fontId="3" fillId="0" borderId="0" xfId="3" quotePrefix="1" applyFont="1" applyFill="1" applyBorder="1"/>
    <xf numFmtId="0" fontId="7" fillId="0" borderId="0" xfId="3" applyFont="1" applyFill="1" applyBorder="1"/>
    <xf numFmtId="3" fontId="3" fillId="0" borderId="3" xfId="3" applyNumberFormat="1" applyFont="1" applyBorder="1"/>
    <xf numFmtId="0" fontId="13" fillId="0" borderId="3" xfId="3" applyFont="1" applyBorder="1"/>
    <xf numFmtId="0" fontId="13" fillId="0" borderId="0" xfId="3" applyFont="1" applyAlignment="1">
      <alignment wrapText="1"/>
    </xf>
    <xf numFmtId="0" fontId="3" fillId="0" borderId="0" xfId="3" applyFont="1" applyBorder="1" applyAlignment="1">
      <alignment horizontal="left"/>
    </xf>
    <xf numFmtId="0" fontId="3" fillId="0" borderId="0" xfId="3" applyFont="1" applyAlignment="1">
      <alignment horizontal="left"/>
    </xf>
    <xf numFmtId="0" fontId="3" fillId="0" borderId="0" xfId="3" quotePrefix="1" applyFont="1" applyAlignment="1">
      <alignment horizontal="right"/>
    </xf>
    <xf numFmtId="17" fontId="3" fillId="0" borderId="0" xfId="3" quotePrefix="1" applyNumberFormat="1" applyFont="1" applyAlignment="1">
      <alignment horizontal="right"/>
    </xf>
    <xf numFmtId="3" fontId="3" fillId="0" borderId="0" xfId="3" quotePrefix="1" applyNumberFormat="1" applyFont="1" applyAlignment="1">
      <alignment horizontal="right"/>
    </xf>
    <xf numFmtId="0" fontId="16" fillId="0" borderId="0" xfId="3" applyFont="1" applyAlignment="1">
      <alignment horizontal="right"/>
    </xf>
    <xf numFmtId="1" fontId="7" fillId="0" borderId="1" xfId="3" applyNumberFormat="1" applyFont="1" applyBorder="1" applyAlignment="1">
      <alignment horizontal="left"/>
    </xf>
    <xf numFmtId="1" fontId="7" fillId="0" borderId="1" xfId="3" applyNumberFormat="1" applyFont="1" applyBorder="1" applyAlignment="1">
      <alignment horizontal="right"/>
    </xf>
    <xf numFmtId="0" fontId="17" fillId="0" borderId="0" xfId="3" applyFont="1" applyBorder="1"/>
    <xf numFmtId="0" fontId="3" fillId="0" borderId="0" xfId="3" applyFont="1" applyBorder="1" applyAlignment="1"/>
    <xf numFmtId="0" fontId="22" fillId="0" borderId="0" xfId="0" applyFont="1" applyBorder="1"/>
    <xf numFmtId="0" fontId="18" fillId="0" borderId="0" xfId="2" applyAlignment="1" applyProtection="1"/>
    <xf numFmtId="49" fontId="3" fillId="0" borderId="0" xfId="3" applyNumberFormat="1"/>
    <xf numFmtId="0" fontId="6" fillId="0" borderId="0" xfId="6" applyFont="1"/>
    <xf numFmtId="0" fontId="3" fillId="0" borderId="0" xfId="6" applyFont="1" applyAlignment="1">
      <alignment horizontal="right"/>
    </xf>
    <xf numFmtId="0" fontId="3" fillId="0" borderId="0" xfId="6" applyFont="1"/>
    <xf numFmtId="0" fontId="7" fillId="0" borderId="2" xfId="6" applyFont="1" applyBorder="1"/>
    <xf numFmtId="0" fontId="3" fillId="0" borderId="2" xfId="6" applyFont="1" applyFill="1" applyBorder="1" applyAlignment="1">
      <alignment horizontal="right"/>
    </xf>
    <xf numFmtId="0" fontId="3" fillId="0" borderId="2" xfId="6" applyFont="1" applyBorder="1" applyAlignment="1">
      <alignment horizontal="right"/>
    </xf>
    <xf numFmtId="0" fontId="19" fillId="0" borderId="2" xfId="6" applyBorder="1" applyAlignment="1">
      <alignment horizontal="right"/>
    </xf>
    <xf numFmtId="0" fontId="3" fillId="0" borderId="0" xfId="6" applyFont="1" applyBorder="1" applyAlignment="1">
      <alignment horizontal="right"/>
    </xf>
    <xf numFmtId="0" fontId="3" fillId="0" borderId="0" xfId="6" quotePrefix="1" applyFont="1" applyBorder="1" applyAlignment="1">
      <alignment horizontal="right"/>
    </xf>
    <xf numFmtId="0" fontId="3" fillId="0" borderId="0" xfId="6" applyFont="1" applyFill="1" applyBorder="1" applyAlignment="1">
      <alignment horizontal="right"/>
    </xf>
    <xf numFmtId="0" fontId="3" fillId="0" borderId="0" xfId="6" applyFont="1" applyBorder="1"/>
    <xf numFmtId="0" fontId="3" fillId="0" borderId="1" xfId="6" applyFont="1" applyBorder="1"/>
    <xf numFmtId="0" fontId="8" fillId="0" borderId="1" xfId="6" applyFont="1" applyFill="1" applyBorder="1" applyAlignment="1">
      <alignment horizontal="right"/>
    </xf>
    <xf numFmtId="0" fontId="3" fillId="0" borderId="1" xfId="6" applyFont="1" applyBorder="1" applyAlignment="1">
      <alignment horizontal="right"/>
    </xf>
    <xf numFmtId="0" fontId="7" fillId="0" borderId="0" xfId="6" applyFont="1"/>
    <xf numFmtId="3" fontId="7" fillId="0" borderId="0" xfId="6" applyNumberFormat="1" applyFont="1" applyFill="1"/>
    <xf numFmtId="167" fontId="7" fillId="0" borderId="0" xfId="6" applyNumberFormat="1" applyFont="1"/>
    <xf numFmtId="3" fontId="7" fillId="0" borderId="0" xfId="6" applyNumberFormat="1" applyFont="1"/>
    <xf numFmtId="0" fontId="7" fillId="0" borderId="0" xfId="6" applyFont="1" applyAlignment="1">
      <alignment wrapText="1"/>
    </xf>
    <xf numFmtId="0" fontId="20" fillId="0" borderId="0" xfId="6" applyFont="1"/>
    <xf numFmtId="0" fontId="20" fillId="0" borderId="0" xfId="6" applyFont="1" applyAlignment="1">
      <alignment horizontal="right"/>
    </xf>
    <xf numFmtId="0" fontId="12" fillId="0" borderId="0" xfId="5" applyFont="1" applyFill="1" applyBorder="1"/>
    <xf numFmtId="0" fontId="25" fillId="0" borderId="0" xfId="0" applyFont="1"/>
    <xf numFmtId="0" fontId="3" fillId="0" borderId="0" xfId="6" applyFont="1" applyAlignment="1">
      <alignment wrapText="1"/>
    </xf>
    <xf numFmtId="0" fontId="3" fillId="0" borderId="0" xfId="6" applyFont="1" applyBorder="1" applyAlignment="1">
      <alignment wrapText="1"/>
    </xf>
    <xf numFmtId="0" fontId="3" fillId="0" borderId="3" xfId="6" applyFont="1" applyBorder="1" applyAlignment="1">
      <alignment wrapText="1"/>
    </xf>
    <xf numFmtId="3" fontId="3" fillId="0" borderId="0" xfId="6" applyNumberFormat="1" applyFont="1" applyAlignment="1">
      <alignment wrapText="1"/>
    </xf>
    <xf numFmtId="167" fontId="3" fillId="0" borderId="0" xfId="6" applyNumberFormat="1" applyFont="1" applyAlignment="1">
      <alignment wrapText="1"/>
    </xf>
    <xf numFmtId="3" fontId="3" fillId="0" borderId="3" xfId="6" applyNumberFormat="1" applyFont="1" applyBorder="1" applyAlignment="1">
      <alignment wrapText="1"/>
    </xf>
    <xf numFmtId="167" fontId="3" fillId="0" borderId="3" xfId="6" applyNumberFormat="1" applyFont="1" applyBorder="1" applyAlignment="1">
      <alignment wrapText="1"/>
    </xf>
    <xf numFmtId="0" fontId="7" fillId="0" borderId="0" xfId="3" applyNumberFormat="1" applyFont="1" applyBorder="1"/>
    <xf numFmtId="0" fontId="3" fillId="0" borderId="0" xfId="3" applyNumberFormat="1" applyFont="1" applyBorder="1"/>
    <xf numFmtId="3" fontId="3" fillId="0" borderId="3" xfId="3" applyNumberFormat="1" applyFont="1" applyBorder="1" applyAlignment="1">
      <alignment horizontal="right"/>
    </xf>
    <xf numFmtId="3" fontId="7" fillId="0" borderId="0" xfId="3" applyNumberFormat="1" applyFont="1" applyBorder="1" applyProtection="1"/>
    <xf numFmtId="10" fontId="3" fillId="0" borderId="0" xfId="3" quotePrefix="1" applyNumberFormat="1" applyFont="1" applyFill="1" applyAlignment="1">
      <alignment horizontal="right"/>
    </xf>
    <xf numFmtId="0" fontId="6" fillId="0" borderId="0" xfId="14" applyFont="1"/>
    <xf numFmtId="0" fontId="3" fillId="0" borderId="0" xfId="14"/>
    <xf numFmtId="0" fontId="3" fillId="0" borderId="0" xfId="14" applyFill="1"/>
    <xf numFmtId="0" fontId="7" fillId="0" borderId="2" xfId="14" applyFont="1" applyBorder="1"/>
    <xf numFmtId="0" fontId="3" fillId="0" borderId="2" xfId="14" applyBorder="1" applyAlignment="1">
      <alignment horizontal="right"/>
    </xf>
    <xf numFmtId="0" fontId="3" fillId="0" borderId="2" xfId="14" applyFill="1" applyBorder="1" applyAlignment="1">
      <alignment horizontal="right"/>
    </xf>
    <xf numFmtId="0" fontId="3" fillId="0" borderId="2" xfId="14" applyFont="1" applyBorder="1" applyAlignment="1">
      <alignment horizontal="right"/>
    </xf>
    <xf numFmtId="0" fontId="3" fillId="0" borderId="0" xfId="14" applyFont="1" applyAlignment="1">
      <alignment horizontal="right"/>
    </xf>
    <xf numFmtId="0" fontId="3" fillId="0" borderId="0" xfId="14" applyFont="1" applyFill="1" applyAlignment="1">
      <alignment horizontal="right"/>
    </xf>
    <xf numFmtId="0" fontId="8" fillId="0" borderId="0" xfId="14" applyFont="1" applyAlignment="1">
      <alignment horizontal="right"/>
    </xf>
    <xf numFmtId="0" fontId="3" fillId="0" borderId="0" xfId="14" quotePrefix="1" applyFont="1" applyFill="1" applyBorder="1" applyAlignment="1">
      <alignment horizontal="right"/>
    </xf>
    <xf numFmtId="0" fontId="3" fillId="0" borderId="0" xfId="14" quotePrefix="1" applyFont="1" applyBorder="1" applyAlignment="1">
      <alignment horizontal="right"/>
    </xf>
    <xf numFmtId="0" fontId="8" fillId="0" borderId="0" xfId="14" applyFont="1" applyBorder="1" applyAlignment="1">
      <alignment horizontal="right"/>
    </xf>
    <xf numFmtId="0" fontId="3" fillId="0" borderId="0" xfId="14" applyFont="1" applyFill="1" applyBorder="1" applyAlignment="1">
      <alignment horizontal="right"/>
    </xf>
    <xf numFmtId="0" fontId="3" fillId="0" borderId="0" xfId="14" quotePrefix="1" applyFont="1" applyAlignment="1">
      <alignment horizontal="right"/>
    </xf>
    <xf numFmtId="0" fontId="3" fillId="0" borderId="0" xfId="14" applyFont="1" applyBorder="1" applyAlignment="1">
      <alignment horizontal="right"/>
    </xf>
    <xf numFmtId="0" fontId="3" fillId="0" borderId="0" xfId="14" applyFill="1" applyBorder="1" applyAlignment="1">
      <alignment horizontal="right"/>
    </xf>
    <xf numFmtId="0" fontId="3" fillId="0" borderId="0" xfId="14" applyBorder="1"/>
    <xf numFmtId="0" fontId="8" fillId="0" borderId="0" xfId="14" applyFont="1" applyFill="1" applyBorder="1" applyAlignment="1">
      <alignment horizontal="right"/>
    </xf>
    <xf numFmtId="17" fontId="8" fillId="0" borderId="0" xfId="14" quotePrefix="1" applyNumberFormat="1" applyFont="1" applyBorder="1" applyAlignment="1">
      <alignment horizontal="right"/>
    </xf>
    <xf numFmtId="0" fontId="3" fillId="0" borderId="1" xfId="14" applyBorder="1"/>
    <xf numFmtId="17" fontId="8" fillId="0" borderId="1" xfId="14" quotePrefix="1" applyNumberFormat="1" applyFont="1" applyFill="1" applyBorder="1" applyAlignment="1">
      <alignment horizontal="right"/>
    </xf>
    <xf numFmtId="0" fontId="3" fillId="0" borderId="1" xfId="14" applyFill="1" applyBorder="1" applyAlignment="1">
      <alignment horizontal="right"/>
    </xf>
    <xf numFmtId="0" fontId="3" fillId="0" borderId="1" xfId="14" applyBorder="1" applyAlignment="1">
      <alignment horizontal="right"/>
    </xf>
    <xf numFmtId="3" fontId="3" fillId="0" borderId="0" xfId="14" applyNumberFormat="1"/>
    <xf numFmtId="3" fontId="3" fillId="0" borderId="0" xfId="14" applyNumberFormat="1" applyFill="1"/>
    <xf numFmtId="3" fontId="3" fillId="0" borderId="0" xfId="14" quotePrefix="1" applyNumberFormat="1" applyFont="1"/>
    <xf numFmtId="3" fontId="3" fillId="0" borderId="0" xfId="14" quotePrefix="1" applyNumberFormat="1" applyFont="1" applyFill="1"/>
    <xf numFmtId="3" fontId="3" fillId="0" borderId="0" xfId="14" applyNumberFormat="1" applyFont="1"/>
    <xf numFmtId="0" fontId="8" fillId="0" borderId="0" xfId="14" quotePrefix="1" applyFont="1" applyAlignment="1">
      <alignment horizontal="right"/>
    </xf>
    <xf numFmtId="1" fontId="7" fillId="0" borderId="0" xfId="3" applyNumberFormat="1" applyFont="1" applyBorder="1" applyAlignment="1">
      <alignment horizontal="right"/>
    </xf>
    <xf numFmtId="3" fontId="3" fillId="0" borderId="4" xfId="3" applyNumberFormat="1" applyFont="1" applyFill="1" applyBorder="1" applyAlignment="1">
      <alignment horizontal="right"/>
    </xf>
    <xf numFmtId="0" fontId="3" fillId="0" borderId="2" xfId="6" applyFont="1" applyFill="1" applyBorder="1" applyAlignment="1">
      <alignment horizontal="center"/>
    </xf>
    <xf numFmtId="0" fontId="19" fillId="0" borderId="2" xfId="6" applyBorder="1" applyAlignment="1">
      <alignment horizontal="center"/>
    </xf>
    <xf numFmtId="0" fontId="3" fillId="0" borderId="0" xfId="6" applyFont="1" applyBorder="1" applyAlignment="1">
      <alignment horizontal="center"/>
    </xf>
    <xf numFmtId="0" fontId="3" fillId="0" borderId="0" xfId="6" applyFont="1" applyAlignment="1">
      <alignment horizontal="center"/>
    </xf>
    <xf numFmtId="0" fontId="3" fillId="0" borderId="1" xfId="6" applyFont="1" applyBorder="1" applyAlignment="1">
      <alignment horizontal="center"/>
    </xf>
    <xf numFmtId="3" fontId="3" fillId="0" borderId="5" xfId="3" applyNumberFormat="1" applyFill="1" applyBorder="1" applyAlignment="1">
      <alignment horizontal="center"/>
    </xf>
    <xf numFmtId="3" fontId="3" fillId="0" borderId="5" xfId="3" applyNumberFormat="1" applyFont="1" applyFill="1" applyBorder="1" applyAlignment="1">
      <alignment horizontal="center"/>
    </xf>
    <xf numFmtId="3" fontId="3" fillId="0" borderId="6" xfId="3" applyNumberFormat="1" applyFont="1" applyFill="1" applyBorder="1" applyAlignment="1">
      <alignment horizontal="center"/>
    </xf>
    <xf numFmtId="0" fontId="3" fillId="0" borderId="6" xfId="3" applyBorder="1" applyAlignment="1">
      <alignment horizontal="center"/>
    </xf>
    <xf numFmtId="0" fontId="3" fillId="0" borderId="5" xfId="3" applyBorder="1" applyAlignment="1">
      <alignment horizontal="center"/>
    </xf>
    <xf numFmtId="3" fontId="3" fillId="0" borderId="6" xfId="3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3" fontId="7" fillId="0" borderId="7" xfId="3" applyNumberFormat="1" applyFont="1" applyBorder="1" applyAlignment="1">
      <alignment horizontal="center"/>
    </xf>
    <xf numFmtId="0" fontId="3" fillId="0" borderId="1" xfId="3" applyBorder="1" applyAlignment="1">
      <alignment horizontal="center"/>
    </xf>
    <xf numFmtId="3" fontId="3" fillId="0" borderId="4" xfId="3" applyNumberFormat="1" applyFont="1" applyBorder="1" applyAlignment="1">
      <alignment horizontal="center"/>
    </xf>
    <xf numFmtId="3" fontId="3" fillId="0" borderId="1" xfId="3" applyNumberFormat="1" applyFont="1" applyBorder="1" applyAlignment="1">
      <alignment horizontal="center"/>
    </xf>
  </cellXfs>
  <cellStyles count="15">
    <cellStyle name="Följde hyperlänken" xfId="1" xr:uid="{00000000-0005-0000-0000-000000000000}"/>
    <cellStyle name="Hyperlänk" xfId="2" builtinId="8"/>
    <cellStyle name="Normal" xfId="0" builtinId="0"/>
    <cellStyle name="Normal 2" xfId="3" xr:uid="{00000000-0005-0000-0000-000003000000}"/>
    <cellStyle name="Normal 2 2" xfId="4" xr:uid="{00000000-0005-0000-0000-000004000000}"/>
    <cellStyle name="Normal 3" xfId="5" xr:uid="{00000000-0005-0000-0000-000005000000}"/>
    <cellStyle name="Normal 4" xfId="6" xr:uid="{00000000-0005-0000-0000-000006000000}"/>
    <cellStyle name="Normal 4 2" xfId="7" xr:uid="{00000000-0005-0000-0000-000007000000}"/>
    <cellStyle name="Normal 5" xfId="14" xr:uid="{00000000-0005-0000-0000-000008000000}"/>
    <cellStyle name="Procent 2" xfId="8" xr:uid="{00000000-0005-0000-0000-000009000000}"/>
    <cellStyle name="Procent 2 2" xfId="9" xr:uid="{00000000-0005-0000-0000-00000A000000}"/>
    <cellStyle name="Tusental (0)_1999 (2)" xfId="10" xr:uid="{00000000-0005-0000-0000-00000B000000}"/>
    <cellStyle name="Tusental 2" xfId="11" xr:uid="{00000000-0005-0000-0000-00000C000000}"/>
    <cellStyle name="Tusental 3" xfId="12" xr:uid="{00000000-0005-0000-0000-00000D000000}"/>
    <cellStyle name="Valuta (0)_1999 (2)" xfId="13" xr:uid="{00000000-0005-0000-0000-00000E000000}"/>
  </cellStyles>
  <dxfs count="2"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</xdr:row>
          <xdr:rowOff>0</xdr:rowOff>
        </xdr:from>
        <xdr:to>
          <xdr:col>3</xdr:col>
          <xdr:colOff>342900</xdr:colOff>
          <xdr:row>4</xdr:row>
          <xdr:rowOff>60960</xdr:rowOff>
        </xdr:to>
        <xdr:sp macro="" textlink="">
          <xdr:nvSpPr>
            <xdr:cNvPr id="6145" name="ComboBox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6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cb.se/OE011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2"/>
  <dimension ref="A1:IV31"/>
  <sheetViews>
    <sheetView showGridLines="0" zoomScaleNormal="100" workbookViewId="0"/>
  </sheetViews>
  <sheetFormatPr defaultColWidth="0" defaultRowHeight="15" customHeight="1" zeroHeight="1"/>
  <cols>
    <col min="1" max="1" width="8.6640625" customWidth="1"/>
    <col min="2" max="2" width="71.6640625" customWidth="1"/>
    <col min="3" max="3" width="8.6640625" customWidth="1"/>
    <col min="4" max="16384" width="8.6640625" hidden="1"/>
  </cols>
  <sheetData>
    <row r="1" spans="1:256" ht="14.4">
      <c r="A1" s="1" t="s">
        <v>319</v>
      </c>
      <c r="B1" s="1"/>
      <c r="C1" s="1"/>
    </row>
    <row r="2" spans="1:256" ht="14.4">
      <c r="A2" s="1" t="s">
        <v>317</v>
      </c>
      <c r="B2" s="1"/>
      <c r="C2" s="1"/>
    </row>
    <row r="3" spans="1:256" ht="15" customHeight="1"/>
    <row r="4" spans="1:256" ht="25.8">
      <c r="A4" s="2" t="s">
        <v>30</v>
      </c>
    </row>
    <row r="5" spans="1:256" ht="18">
      <c r="A5" s="145" t="s">
        <v>322</v>
      </c>
    </row>
    <row r="6" spans="1:256" ht="18">
      <c r="A6" s="145" t="s">
        <v>323</v>
      </c>
    </row>
    <row r="7" spans="1:256" ht="15" customHeight="1"/>
    <row r="8" spans="1:256" ht="15" customHeight="1"/>
    <row r="9" spans="1:256" ht="15.6">
      <c r="A9" s="3" t="s">
        <v>0</v>
      </c>
      <c r="B9" s="4"/>
    </row>
    <row r="10" spans="1:256" ht="14.4" customHeight="1">
      <c r="A10" s="5" t="s">
        <v>1</v>
      </c>
      <c r="B10" s="6" t="s">
        <v>30</v>
      </c>
    </row>
    <row r="11" spans="1:256" ht="14.4" customHeight="1">
      <c r="A11" s="5" t="s">
        <v>2</v>
      </c>
      <c r="B11" s="5" t="s">
        <v>149</v>
      </c>
    </row>
    <row r="12" spans="1:256" ht="14.4" customHeight="1">
      <c r="A12" s="5" t="s">
        <v>3</v>
      </c>
      <c r="B12" s="5" t="s">
        <v>114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  <c r="IR12" s="7"/>
      <c r="IS12" s="7"/>
      <c r="IT12" s="7"/>
      <c r="IU12" s="7"/>
      <c r="IV12" s="7"/>
    </row>
    <row r="13" spans="1:256" ht="14.4" customHeight="1">
      <c r="A13" s="5" t="s">
        <v>4</v>
      </c>
      <c r="B13" t="s">
        <v>258</v>
      </c>
    </row>
    <row r="14" spans="1:256" ht="14.4" customHeight="1">
      <c r="A14" s="5" t="s">
        <v>148</v>
      </c>
      <c r="B14" t="s">
        <v>324</v>
      </c>
    </row>
    <row r="15" spans="1:256" ht="14.4" customHeight="1">
      <c r="A15" s="5" t="s">
        <v>150</v>
      </c>
      <c r="B15" t="s">
        <v>325</v>
      </c>
    </row>
    <row r="16" spans="1:256" ht="14.4" customHeight="1">
      <c r="A16" s="5" t="s">
        <v>307</v>
      </c>
      <c r="B16" t="s">
        <v>642</v>
      </c>
    </row>
    <row r="17" spans="1:1" ht="14.4" customHeight="1">
      <c r="A17" s="5"/>
    </row>
    <row r="18" spans="1:1" ht="14.4" customHeight="1">
      <c r="A18" s="7"/>
    </row>
    <row r="19" spans="1:1" ht="14.4" customHeight="1">
      <c r="A19" s="5"/>
    </row>
    <row r="20" spans="1:1" ht="14.4" customHeight="1"/>
    <row r="21" spans="1:1" ht="14.4" customHeight="1"/>
    <row r="22" spans="1:1" s="6" customFormat="1" ht="14.4" customHeight="1">
      <c r="A22" s="5"/>
    </row>
    <row r="23" spans="1:1" ht="14.4" customHeight="1">
      <c r="A23" s="120" t="s">
        <v>257</v>
      </c>
    </row>
    <row r="24" spans="1:1" ht="14.4" customHeight="1">
      <c r="A24" t="s">
        <v>316</v>
      </c>
    </row>
    <row r="25" spans="1:1" ht="14.4" customHeight="1"/>
    <row r="26" spans="1:1" ht="14.4" customHeight="1">
      <c r="A26" t="s">
        <v>254</v>
      </c>
    </row>
    <row r="27" spans="1:1" ht="14.4" customHeight="1"/>
    <row r="28" spans="1:1" ht="14.4" customHeight="1">
      <c r="A28" s="120" t="s">
        <v>255</v>
      </c>
    </row>
    <row r="29" spans="1:1" ht="14.4" customHeight="1">
      <c r="A29" s="121" t="s">
        <v>256</v>
      </c>
    </row>
    <row r="30" spans="1:1" ht="14.4" customHeight="1"/>
    <row r="31" spans="1:1" ht="15" customHeight="1"/>
  </sheetData>
  <hyperlinks>
    <hyperlink ref="A29" r:id="rId1" xr:uid="{00000000-0004-0000-0000-000000000000}"/>
  </hyperlinks>
  <pageMargins left="0.51181102362204722" right="0.39370078740157483" top="0.98425196850393704" bottom="0.78740157480314965" header="0.35433070866141736" footer="0.51181102362204722"/>
  <pageSetup paperSize="9" orientation="landscape" r:id="rId2"/>
  <headerFooter>
    <oddHeader xml:space="preserve">&amp;L&amp;"Arial,Normal"&amp;10&amp;G
&amp;R&amp;"Arial,Normal"&amp;9
</oddHeader>
    <oddFooter>&amp;R&amp;G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3"/>
  <dimension ref="A1:XFC322"/>
  <sheetViews>
    <sheetView showGridLines="0" tabSelected="1" zoomScaleNormal="100" workbookViewId="0">
      <pane ySplit="7" topLeftCell="A8" activePane="bottomLeft" state="frozen"/>
      <selection pane="bottomLeft"/>
    </sheetView>
  </sheetViews>
  <sheetFormatPr defaultColWidth="8.88671875" defaultRowHeight="10.199999999999999"/>
  <cols>
    <col min="1" max="1" width="19.6640625" style="142" customWidth="1"/>
    <col min="2" max="2" width="10.6640625" style="143" customWidth="1"/>
    <col min="3" max="4" width="10.6640625" style="142" customWidth="1"/>
    <col min="5" max="5" width="13.6640625" style="142" bestFit="1" customWidth="1"/>
    <col min="6" max="6" width="8.33203125" style="142" customWidth="1"/>
    <col min="7" max="7" width="11.6640625" style="143" customWidth="1"/>
    <col min="8" max="8" width="12.6640625" style="143" bestFit="1" customWidth="1"/>
    <col min="9" max="9" width="13.6640625" style="142" customWidth="1"/>
    <col min="10" max="16383" width="0" style="142" hidden="1" customWidth="1"/>
    <col min="16384" max="16384" width="5.5546875" style="142" hidden="1" customWidth="1"/>
  </cols>
  <sheetData>
    <row r="1" spans="1:9" s="125" customFormat="1" ht="16.2" thickBot="1">
      <c r="A1" s="123" t="s">
        <v>326</v>
      </c>
      <c r="B1" s="124"/>
      <c r="G1" s="124"/>
      <c r="H1" s="124"/>
    </row>
    <row r="2" spans="1:9" s="125" customFormat="1" ht="13.2">
      <c r="A2" s="126" t="s">
        <v>5</v>
      </c>
      <c r="B2" s="128" t="s">
        <v>6</v>
      </c>
      <c r="C2" s="127" t="s">
        <v>7</v>
      </c>
      <c r="D2" s="127" t="s">
        <v>8</v>
      </c>
      <c r="E2" s="190" t="s">
        <v>9</v>
      </c>
      <c r="F2" s="191"/>
      <c r="G2" s="129" t="s">
        <v>10</v>
      </c>
      <c r="H2" s="128" t="s">
        <v>10</v>
      </c>
      <c r="I2" s="128" t="s">
        <v>10</v>
      </c>
    </row>
    <row r="3" spans="1:9" s="125" customFormat="1" ht="13.2">
      <c r="B3" s="124" t="s">
        <v>11</v>
      </c>
      <c r="C3" s="124" t="s">
        <v>12</v>
      </c>
      <c r="D3" s="124" t="s">
        <v>13</v>
      </c>
      <c r="E3" s="192" t="s">
        <v>14</v>
      </c>
      <c r="F3" s="192"/>
      <c r="G3" s="124" t="s">
        <v>15</v>
      </c>
      <c r="H3" s="124" t="s">
        <v>313</v>
      </c>
      <c r="I3" s="124" t="s">
        <v>314</v>
      </c>
    </row>
    <row r="4" spans="1:9" s="125" customFormat="1" ht="13.2">
      <c r="A4" s="125" t="s">
        <v>16</v>
      </c>
      <c r="B4" s="124" t="s">
        <v>17</v>
      </c>
      <c r="C4" s="124" t="s">
        <v>18</v>
      </c>
      <c r="D4" s="124" t="s">
        <v>19</v>
      </c>
      <c r="E4" s="193" t="s">
        <v>327</v>
      </c>
      <c r="F4" s="193"/>
      <c r="G4" s="131" t="s">
        <v>271</v>
      </c>
      <c r="H4" s="131" t="s">
        <v>20</v>
      </c>
      <c r="I4" s="131" t="s">
        <v>20</v>
      </c>
    </row>
    <row r="5" spans="1:9" s="125" customFormat="1" ht="13.2">
      <c r="B5" s="124" t="s">
        <v>13</v>
      </c>
      <c r="C5" s="124" t="s">
        <v>21</v>
      </c>
      <c r="D5" s="124" t="s">
        <v>22</v>
      </c>
      <c r="E5" s="194" t="s">
        <v>23</v>
      </c>
      <c r="F5" s="194"/>
      <c r="G5" s="124" t="s">
        <v>20</v>
      </c>
      <c r="H5" s="124"/>
      <c r="I5" s="132"/>
    </row>
    <row r="6" spans="1:9" s="125" customFormat="1" ht="13.2">
      <c r="A6" s="133"/>
      <c r="B6" s="131" t="s">
        <v>328</v>
      </c>
      <c r="C6" s="131">
        <v>2024</v>
      </c>
      <c r="D6" s="131" t="s">
        <v>328</v>
      </c>
      <c r="E6" s="130" t="s">
        <v>24</v>
      </c>
      <c r="F6" s="130" t="s">
        <v>25</v>
      </c>
      <c r="G6" s="130" t="s">
        <v>28</v>
      </c>
      <c r="H6" s="130"/>
      <c r="I6" s="124"/>
    </row>
    <row r="7" spans="1:9" s="125" customFormat="1" ht="13.2">
      <c r="A7" s="134"/>
      <c r="B7" s="135" t="s">
        <v>26</v>
      </c>
      <c r="C7" s="135" t="s">
        <v>27</v>
      </c>
      <c r="D7" s="135"/>
      <c r="E7" s="136"/>
      <c r="F7" s="136" t="s">
        <v>28</v>
      </c>
      <c r="G7" s="134"/>
      <c r="H7" s="134"/>
      <c r="I7" s="136"/>
    </row>
    <row r="8" spans="1:9" s="125" customFormat="1" ht="18" customHeight="1">
      <c r="A8" s="137" t="s">
        <v>29</v>
      </c>
      <c r="B8" s="138">
        <v>71193449</v>
      </c>
      <c r="C8" s="139">
        <v>1</v>
      </c>
      <c r="D8" s="138">
        <v>72820071</v>
      </c>
      <c r="E8" s="138">
        <v>74380854</v>
      </c>
      <c r="F8" s="140">
        <v>7025</v>
      </c>
      <c r="G8" s="138"/>
      <c r="H8" s="138">
        <f>SUM(H9:H319)</f>
        <v>6364343439</v>
      </c>
      <c r="I8" s="138">
        <f>SUM(I9:I319)</f>
        <v>-6364343436</v>
      </c>
    </row>
    <row r="9" spans="1:9" ht="18.75" customHeight="1">
      <c r="A9" s="141" t="s">
        <v>329</v>
      </c>
    </row>
    <row r="10" spans="1:9" s="149" customFormat="1" ht="13.2">
      <c r="A10" s="146" t="s">
        <v>310</v>
      </c>
      <c r="B10" s="149">
        <v>681532</v>
      </c>
      <c r="C10" s="150">
        <v>1.0269999999999999</v>
      </c>
      <c r="D10" s="149">
        <v>699933</v>
      </c>
      <c r="E10" s="149">
        <v>714935</v>
      </c>
      <c r="F10" s="149">
        <v>7449</v>
      </c>
      <c r="G10" s="149">
        <v>424</v>
      </c>
      <c r="H10" s="149">
        <v>40655210</v>
      </c>
      <c r="I10" s="149">
        <v>0</v>
      </c>
    </row>
    <row r="11" spans="1:9" ht="13.2">
      <c r="A11" s="146" t="s">
        <v>330</v>
      </c>
      <c r="B11" s="149">
        <v>140362</v>
      </c>
      <c r="C11" s="150">
        <v>1.2470000000000001</v>
      </c>
      <c r="D11" s="149">
        <v>175032</v>
      </c>
      <c r="E11" s="149">
        <v>178783</v>
      </c>
      <c r="F11" s="149">
        <v>5517</v>
      </c>
      <c r="G11" s="149">
        <v>-1508</v>
      </c>
      <c r="H11" s="149">
        <v>0</v>
      </c>
      <c r="I11" s="149">
        <v>-48875785</v>
      </c>
    </row>
    <row r="12" spans="1:9" ht="13.2">
      <c r="A12" s="146" t="s">
        <v>331</v>
      </c>
      <c r="B12" s="149">
        <v>193820</v>
      </c>
      <c r="C12" s="150">
        <v>1.139</v>
      </c>
      <c r="D12" s="149">
        <v>220761</v>
      </c>
      <c r="E12" s="149">
        <v>225493</v>
      </c>
      <c r="F12" s="149">
        <v>7803</v>
      </c>
      <c r="G12" s="149">
        <v>778</v>
      </c>
      <c r="H12" s="149">
        <v>22470834</v>
      </c>
      <c r="I12" s="149">
        <v>0</v>
      </c>
    </row>
    <row r="13" spans="1:9" ht="13.2">
      <c r="A13" s="146" t="s">
        <v>332</v>
      </c>
      <c r="B13" s="149">
        <v>604171</v>
      </c>
      <c r="C13" s="150">
        <v>0.98399999999999999</v>
      </c>
      <c r="D13" s="149">
        <v>594505</v>
      </c>
      <c r="E13" s="149">
        <v>607247</v>
      </c>
      <c r="F13" s="149">
        <v>6009</v>
      </c>
      <c r="G13" s="149">
        <v>-1017</v>
      </c>
      <c r="H13" s="149">
        <v>0</v>
      </c>
      <c r="I13" s="149">
        <v>-102735374</v>
      </c>
    </row>
    <row r="14" spans="1:9" ht="13.2">
      <c r="A14" s="146" t="s">
        <v>333</v>
      </c>
      <c r="B14" s="149">
        <v>625445</v>
      </c>
      <c r="C14" s="150">
        <v>0.98899999999999999</v>
      </c>
      <c r="D14" s="149">
        <v>618565</v>
      </c>
      <c r="E14" s="149">
        <v>631823</v>
      </c>
      <c r="F14" s="149">
        <v>5525</v>
      </c>
      <c r="G14" s="149">
        <v>-1500</v>
      </c>
      <c r="H14" s="149">
        <v>0</v>
      </c>
      <c r="I14" s="149">
        <v>-171573533</v>
      </c>
    </row>
    <row r="15" spans="1:9" ht="13.2">
      <c r="A15" s="146" t="s">
        <v>334</v>
      </c>
      <c r="B15" s="149">
        <v>522793</v>
      </c>
      <c r="C15" s="150">
        <v>0.97199999999999998</v>
      </c>
      <c r="D15" s="149">
        <v>508155</v>
      </c>
      <c r="E15" s="149">
        <v>519046</v>
      </c>
      <c r="F15" s="149">
        <v>5804</v>
      </c>
      <c r="G15" s="149">
        <v>-1222</v>
      </c>
      <c r="H15" s="149">
        <v>0</v>
      </c>
      <c r="I15" s="149">
        <v>-109246964</v>
      </c>
    </row>
    <row r="16" spans="1:9" ht="13.2">
      <c r="A16" s="146" t="s">
        <v>335</v>
      </c>
      <c r="B16" s="149">
        <v>311769</v>
      </c>
      <c r="C16" s="150">
        <v>0.95299999999999996</v>
      </c>
      <c r="D16" s="149">
        <v>297116</v>
      </c>
      <c r="E16" s="149">
        <v>303484</v>
      </c>
      <c r="F16" s="149">
        <v>6281</v>
      </c>
      <c r="G16" s="149">
        <v>-744</v>
      </c>
      <c r="H16" s="149">
        <v>0</v>
      </c>
      <c r="I16" s="149">
        <v>-35939281</v>
      </c>
    </row>
    <row r="17" spans="1:9" ht="13.2">
      <c r="A17" s="146" t="s">
        <v>336</v>
      </c>
      <c r="B17" s="149">
        <v>589833</v>
      </c>
      <c r="C17" s="150">
        <v>1.032</v>
      </c>
      <c r="D17" s="149">
        <v>608708</v>
      </c>
      <c r="E17" s="149">
        <v>621755</v>
      </c>
      <c r="F17" s="149">
        <v>5523</v>
      </c>
      <c r="G17" s="149">
        <v>-1502</v>
      </c>
      <c r="H17" s="149">
        <v>0</v>
      </c>
      <c r="I17" s="149">
        <v>-169101789</v>
      </c>
    </row>
    <row r="18" spans="1:9" ht="13.2">
      <c r="A18" s="146" t="s">
        <v>337</v>
      </c>
      <c r="B18" s="149">
        <v>503565</v>
      </c>
      <c r="C18" s="150">
        <v>0.89100000000000001</v>
      </c>
      <c r="D18" s="149">
        <v>448677</v>
      </c>
      <c r="E18" s="149">
        <v>458293</v>
      </c>
      <c r="F18" s="149">
        <v>6860</v>
      </c>
      <c r="G18" s="149">
        <v>-165</v>
      </c>
      <c r="H18" s="149">
        <v>0</v>
      </c>
      <c r="I18" s="149">
        <v>-11005159</v>
      </c>
    </row>
    <row r="19" spans="1:9" ht="13.2">
      <c r="A19" s="146" t="s">
        <v>338</v>
      </c>
      <c r="B19" s="149">
        <v>63285</v>
      </c>
      <c r="C19" s="150">
        <v>1.1819999999999999</v>
      </c>
      <c r="D19" s="149">
        <v>74802</v>
      </c>
      <c r="E19" s="149">
        <v>76406</v>
      </c>
      <c r="F19" s="149">
        <v>6200</v>
      </c>
      <c r="G19" s="149">
        <v>-825</v>
      </c>
      <c r="H19" s="149">
        <v>0</v>
      </c>
      <c r="I19" s="149">
        <v>-10166042</v>
      </c>
    </row>
    <row r="20" spans="1:9" ht="13.2">
      <c r="A20" s="146" t="s">
        <v>339</v>
      </c>
      <c r="B20" s="149">
        <v>166024</v>
      </c>
      <c r="C20" s="150">
        <v>0.93600000000000005</v>
      </c>
      <c r="D20" s="149">
        <v>155398</v>
      </c>
      <c r="E20" s="149">
        <v>158729</v>
      </c>
      <c r="F20" s="149">
        <v>5195</v>
      </c>
      <c r="G20" s="149">
        <v>-1830</v>
      </c>
      <c r="H20" s="149">
        <v>0</v>
      </c>
      <c r="I20" s="149">
        <v>-55905335</v>
      </c>
    </row>
    <row r="21" spans="1:9" ht="13.2">
      <c r="A21" s="146" t="s">
        <v>340</v>
      </c>
      <c r="B21" s="149">
        <v>103835</v>
      </c>
      <c r="C21" s="150">
        <v>0.97499999999999998</v>
      </c>
      <c r="D21" s="149">
        <v>101239</v>
      </c>
      <c r="E21" s="149">
        <v>103409</v>
      </c>
      <c r="F21" s="149">
        <v>5926</v>
      </c>
      <c r="G21" s="149">
        <v>-1099</v>
      </c>
      <c r="H21" s="149">
        <v>0</v>
      </c>
      <c r="I21" s="149">
        <v>-19181311</v>
      </c>
    </row>
    <row r="22" spans="1:9" ht="13.2">
      <c r="A22" s="146" t="s">
        <v>341</v>
      </c>
      <c r="B22" s="149">
        <v>276980</v>
      </c>
      <c r="C22" s="150">
        <v>1.0940000000000001</v>
      </c>
      <c r="D22" s="149">
        <v>303016</v>
      </c>
      <c r="E22" s="149">
        <v>309511</v>
      </c>
      <c r="F22" s="149">
        <v>5871</v>
      </c>
      <c r="G22" s="149">
        <v>-1154</v>
      </c>
      <c r="H22" s="149">
        <v>0</v>
      </c>
      <c r="I22" s="149">
        <v>-60837120</v>
      </c>
    </row>
    <row r="23" spans="1:9" ht="13.2">
      <c r="A23" s="146" t="s">
        <v>342</v>
      </c>
      <c r="B23" s="149">
        <v>439503</v>
      </c>
      <c r="C23" s="150">
        <v>0.96499999999999997</v>
      </c>
      <c r="D23" s="149">
        <v>424120</v>
      </c>
      <c r="E23" s="149">
        <v>433210</v>
      </c>
      <c r="F23" s="149">
        <v>5575</v>
      </c>
      <c r="G23" s="149">
        <v>-1450</v>
      </c>
      <c r="H23" s="149">
        <v>0</v>
      </c>
      <c r="I23" s="149">
        <v>-112655879</v>
      </c>
    </row>
    <row r="24" spans="1:9" ht="13.2">
      <c r="A24" s="146" t="s">
        <v>343</v>
      </c>
      <c r="B24" s="149">
        <v>293257</v>
      </c>
      <c r="C24" s="150">
        <v>0.98099999999999998</v>
      </c>
      <c r="D24" s="149">
        <v>287685</v>
      </c>
      <c r="E24" s="149">
        <v>293852</v>
      </c>
      <c r="F24" s="149">
        <v>3423</v>
      </c>
      <c r="G24" s="149">
        <v>-3602</v>
      </c>
      <c r="H24" s="149">
        <v>0</v>
      </c>
      <c r="I24" s="149">
        <v>-309207012</v>
      </c>
    </row>
    <row r="25" spans="1:9" ht="13.2">
      <c r="A25" s="146" t="s">
        <v>344</v>
      </c>
      <c r="B25" s="149">
        <v>4814244</v>
      </c>
      <c r="C25" s="150">
        <v>1.014</v>
      </c>
      <c r="D25" s="149">
        <v>4881643</v>
      </c>
      <c r="E25" s="149">
        <v>4986274</v>
      </c>
      <c r="F25" s="149">
        <v>5007</v>
      </c>
      <c r="G25" s="149">
        <v>-2018</v>
      </c>
      <c r="H25" s="149">
        <v>0</v>
      </c>
      <c r="I25" s="149">
        <v>-2009576525</v>
      </c>
    </row>
    <row r="26" spans="1:9" ht="13.2">
      <c r="A26" s="146" t="s">
        <v>345</v>
      </c>
      <c r="B26" s="149">
        <v>209151</v>
      </c>
      <c r="C26" s="150">
        <v>1.073</v>
      </c>
      <c r="D26" s="149">
        <v>224419</v>
      </c>
      <c r="E26" s="149">
        <v>229229</v>
      </c>
      <c r="F26" s="149">
        <v>4043</v>
      </c>
      <c r="G26" s="149">
        <v>-2982</v>
      </c>
      <c r="H26" s="149">
        <v>0</v>
      </c>
      <c r="I26" s="149">
        <v>-169037848</v>
      </c>
    </row>
    <row r="27" spans="1:9" ht="13.2">
      <c r="A27" s="146" t="s">
        <v>346</v>
      </c>
      <c r="B27" s="149">
        <v>881982</v>
      </c>
      <c r="C27" s="150">
        <v>0.98299999999999998</v>
      </c>
      <c r="D27" s="149">
        <v>866989</v>
      </c>
      <c r="E27" s="149">
        <v>885571</v>
      </c>
      <c r="F27" s="149">
        <v>8610</v>
      </c>
      <c r="G27" s="149">
        <v>1585</v>
      </c>
      <c r="H27" s="149">
        <v>162992609</v>
      </c>
      <c r="I27" s="149">
        <v>0</v>
      </c>
    </row>
    <row r="28" spans="1:9" ht="13.2">
      <c r="A28" s="146" t="s">
        <v>347</v>
      </c>
      <c r="B28" s="149">
        <v>345730</v>
      </c>
      <c r="C28" s="150">
        <v>0.92700000000000005</v>
      </c>
      <c r="D28" s="149">
        <v>320492</v>
      </c>
      <c r="E28" s="149">
        <v>327361</v>
      </c>
      <c r="F28" s="149">
        <v>6657</v>
      </c>
      <c r="G28" s="149">
        <v>-368</v>
      </c>
      <c r="H28" s="149">
        <v>0</v>
      </c>
      <c r="I28" s="149">
        <v>-18089952</v>
      </c>
    </row>
    <row r="29" spans="1:9" ht="13.2">
      <c r="A29" s="146" t="s">
        <v>348</v>
      </c>
      <c r="B29" s="149">
        <v>430703</v>
      </c>
      <c r="C29" s="150">
        <v>0.996</v>
      </c>
      <c r="D29" s="149">
        <v>428980</v>
      </c>
      <c r="E29" s="149">
        <v>438174</v>
      </c>
      <c r="F29" s="149">
        <v>5638</v>
      </c>
      <c r="G29" s="149">
        <v>-1387</v>
      </c>
      <c r="H29" s="149">
        <v>0</v>
      </c>
      <c r="I29" s="149">
        <v>-107818443</v>
      </c>
    </row>
    <row r="30" spans="1:9" ht="13.2">
      <c r="A30" s="146" t="s">
        <v>349</v>
      </c>
      <c r="B30" s="149">
        <v>332431</v>
      </c>
      <c r="C30" s="150">
        <v>1.0249999999999999</v>
      </c>
      <c r="D30" s="149">
        <v>340741</v>
      </c>
      <c r="E30" s="149">
        <v>348045</v>
      </c>
      <c r="F30" s="149">
        <v>6919</v>
      </c>
      <c r="G30" s="149">
        <v>-106</v>
      </c>
      <c r="H30" s="149">
        <v>0</v>
      </c>
      <c r="I30" s="149">
        <v>-5344857</v>
      </c>
    </row>
    <row r="31" spans="1:9" ht="13.2">
      <c r="A31" s="146" t="s">
        <v>350</v>
      </c>
      <c r="B31" s="149">
        <v>188504</v>
      </c>
      <c r="C31" s="150">
        <v>0.97199999999999998</v>
      </c>
      <c r="D31" s="149">
        <v>183226</v>
      </c>
      <c r="E31" s="149">
        <v>187153</v>
      </c>
      <c r="F31" s="149">
        <v>5689</v>
      </c>
      <c r="G31" s="149">
        <v>-1337</v>
      </c>
      <c r="H31" s="149">
        <v>0</v>
      </c>
      <c r="I31" s="149">
        <v>-43976502</v>
      </c>
    </row>
    <row r="32" spans="1:9" ht="13.2">
      <c r="A32" s="146" t="s">
        <v>351</v>
      </c>
      <c r="B32" s="149">
        <v>228050</v>
      </c>
      <c r="C32" s="150">
        <v>1.016</v>
      </c>
      <c r="D32" s="149">
        <v>231699</v>
      </c>
      <c r="E32" s="149">
        <v>236665</v>
      </c>
      <c r="F32" s="149">
        <v>6728</v>
      </c>
      <c r="G32" s="149">
        <v>-297</v>
      </c>
      <c r="H32" s="149">
        <v>0</v>
      </c>
      <c r="I32" s="149">
        <v>-10447090</v>
      </c>
    </row>
    <row r="33" spans="1:9" ht="13.2">
      <c r="A33" s="146" t="s">
        <v>352</v>
      </c>
      <c r="B33" s="149">
        <v>48370</v>
      </c>
      <c r="C33" s="150">
        <v>0.95299999999999996</v>
      </c>
      <c r="D33" s="149">
        <v>46097</v>
      </c>
      <c r="E33" s="149">
        <v>47085</v>
      </c>
      <c r="F33" s="149">
        <v>3997</v>
      </c>
      <c r="G33" s="149">
        <v>-3028</v>
      </c>
      <c r="H33" s="149">
        <v>0</v>
      </c>
      <c r="I33" s="149">
        <v>-35671984</v>
      </c>
    </row>
    <row r="34" spans="1:9" ht="13.2">
      <c r="A34" s="146" t="s">
        <v>353</v>
      </c>
      <c r="B34" s="149">
        <v>260143</v>
      </c>
      <c r="C34" s="150">
        <v>0.98099999999999998</v>
      </c>
      <c r="D34" s="149">
        <v>255200</v>
      </c>
      <c r="E34" s="149">
        <v>260670</v>
      </c>
      <c r="F34" s="149">
        <v>5592</v>
      </c>
      <c r="G34" s="149">
        <v>-1434</v>
      </c>
      <c r="H34" s="149">
        <v>0</v>
      </c>
      <c r="I34" s="149">
        <v>-66831444</v>
      </c>
    </row>
    <row r="35" spans="1:9" ht="13.2">
      <c r="A35" s="146" t="s">
        <v>354</v>
      </c>
      <c r="B35" s="149">
        <v>305153</v>
      </c>
      <c r="C35" s="150">
        <v>1.0049999999999999</v>
      </c>
      <c r="D35" s="149">
        <v>306679</v>
      </c>
      <c r="E35" s="149">
        <v>313252</v>
      </c>
      <c r="F35" s="149">
        <v>6302</v>
      </c>
      <c r="G35" s="149">
        <v>-723</v>
      </c>
      <c r="H35" s="149">
        <v>0</v>
      </c>
      <c r="I35" s="149">
        <v>-35964289</v>
      </c>
    </row>
    <row r="36" spans="1:9" ht="18.75" customHeight="1">
      <c r="A36" s="141" t="s">
        <v>355</v>
      </c>
      <c r="B36" s="149"/>
      <c r="C36" s="150"/>
      <c r="D36" s="149"/>
      <c r="E36" s="149"/>
      <c r="F36" s="149"/>
      <c r="G36" s="149"/>
      <c r="H36" s="149"/>
      <c r="I36" s="149"/>
    </row>
    <row r="37" spans="1:9" ht="13.2">
      <c r="A37" s="146" t="s">
        <v>356</v>
      </c>
      <c r="B37" s="149">
        <v>311399</v>
      </c>
      <c r="C37" s="150">
        <v>1.103</v>
      </c>
      <c r="D37" s="149">
        <v>343474</v>
      </c>
      <c r="E37" s="149">
        <v>350835</v>
      </c>
      <c r="F37" s="149">
        <v>7215</v>
      </c>
      <c r="G37" s="149">
        <v>190</v>
      </c>
      <c r="H37" s="149">
        <v>9234206</v>
      </c>
      <c r="I37" s="149">
        <v>0</v>
      </c>
    </row>
    <row r="38" spans="1:9" ht="13.2">
      <c r="A38" s="146" t="s">
        <v>357</v>
      </c>
      <c r="B38" s="149">
        <v>95033</v>
      </c>
      <c r="C38" s="150">
        <v>0.92400000000000004</v>
      </c>
      <c r="D38" s="149">
        <v>87810</v>
      </c>
      <c r="E38" s="149">
        <v>89692</v>
      </c>
      <c r="F38" s="149">
        <v>6288</v>
      </c>
      <c r="G38" s="149">
        <v>-738</v>
      </c>
      <c r="H38" s="149">
        <v>0</v>
      </c>
      <c r="I38" s="149">
        <v>-10522515</v>
      </c>
    </row>
    <row r="39" spans="1:9" ht="13.2">
      <c r="A39" s="146" t="s">
        <v>358</v>
      </c>
      <c r="B39" s="149">
        <v>129981</v>
      </c>
      <c r="C39" s="150">
        <v>1.073</v>
      </c>
      <c r="D39" s="149">
        <v>139470</v>
      </c>
      <c r="E39" s="149">
        <v>142459</v>
      </c>
      <c r="F39" s="149">
        <v>6180</v>
      </c>
      <c r="G39" s="149">
        <v>-846</v>
      </c>
      <c r="H39" s="149">
        <v>0</v>
      </c>
      <c r="I39" s="149">
        <v>-19492928</v>
      </c>
    </row>
    <row r="40" spans="1:9" ht="13.2">
      <c r="A40" s="146" t="s">
        <v>359</v>
      </c>
      <c r="B40" s="149">
        <v>92593</v>
      </c>
      <c r="C40" s="150">
        <v>1.0640000000000001</v>
      </c>
      <c r="D40" s="149">
        <v>98519</v>
      </c>
      <c r="E40" s="149">
        <v>100631</v>
      </c>
      <c r="F40" s="149">
        <v>4726</v>
      </c>
      <c r="G40" s="149">
        <v>-2299</v>
      </c>
      <c r="H40" s="149">
        <v>0</v>
      </c>
      <c r="I40" s="149">
        <v>-48963936</v>
      </c>
    </row>
    <row r="41" spans="1:9" ht="13.2">
      <c r="A41" s="146" t="s">
        <v>360</v>
      </c>
      <c r="B41" s="149">
        <v>157138</v>
      </c>
      <c r="C41" s="150">
        <v>1.0229999999999999</v>
      </c>
      <c r="D41" s="149">
        <v>160752</v>
      </c>
      <c r="E41" s="149">
        <v>164197</v>
      </c>
      <c r="F41" s="149">
        <v>7795</v>
      </c>
      <c r="G41" s="149">
        <v>770</v>
      </c>
      <c r="H41" s="149">
        <v>16218314</v>
      </c>
      <c r="I41" s="149">
        <v>0</v>
      </c>
    </row>
    <row r="42" spans="1:9" ht="13.2">
      <c r="A42" s="146" t="s">
        <v>361</v>
      </c>
      <c r="B42" s="149">
        <v>1635319</v>
      </c>
      <c r="C42" s="150">
        <v>1</v>
      </c>
      <c r="D42" s="149">
        <v>1635319</v>
      </c>
      <c r="E42" s="149">
        <v>1670370</v>
      </c>
      <c r="F42" s="149">
        <v>6730</v>
      </c>
      <c r="G42" s="149">
        <v>-295</v>
      </c>
      <c r="H42" s="149">
        <v>0</v>
      </c>
      <c r="I42" s="149">
        <v>-73225619</v>
      </c>
    </row>
    <row r="43" spans="1:9" ht="13.2">
      <c r="A43" s="146" t="s">
        <v>362</v>
      </c>
      <c r="B43" s="149">
        <v>48735</v>
      </c>
      <c r="C43" s="150">
        <v>1.0129999999999999</v>
      </c>
      <c r="D43" s="149">
        <v>49369</v>
      </c>
      <c r="E43" s="149">
        <v>50427</v>
      </c>
      <c r="F43" s="149">
        <v>5258</v>
      </c>
      <c r="G43" s="149">
        <v>-1767</v>
      </c>
      <c r="H43" s="149">
        <v>0</v>
      </c>
      <c r="I43" s="149">
        <v>-16951787</v>
      </c>
    </row>
    <row r="44" spans="1:9" ht="13.2">
      <c r="A44" s="146" t="s">
        <v>363</v>
      </c>
      <c r="B44" s="149">
        <v>133465</v>
      </c>
      <c r="C44" s="150">
        <v>1.024</v>
      </c>
      <c r="D44" s="149">
        <v>136668</v>
      </c>
      <c r="E44" s="149">
        <v>139597</v>
      </c>
      <c r="F44" s="149">
        <v>6298</v>
      </c>
      <c r="G44" s="149">
        <v>-727</v>
      </c>
      <c r="H44" s="149">
        <v>0</v>
      </c>
      <c r="I44" s="149">
        <v>-16109545</v>
      </c>
    </row>
    <row r="45" spans="1:9" ht="18.75" customHeight="1">
      <c r="A45" s="141" t="s">
        <v>364</v>
      </c>
      <c r="B45" s="149"/>
      <c r="C45" s="150"/>
      <c r="D45" s="149"/>
      <c r="E45" s="149"/>
      <c r="F45" s="149"/>
      <c r="G45" s="149"/>
      <c r="H45" s="149"/>
      <c r="I45" s="149"/>
    </row>
    <row r="46" spans="1:9" ht="13.2">
      <c r="A46" s="146" t="s">
        <v>365</v>
      </c>
      <c r="B46" s="149">
        <v>726577</v>
      </c>
      <c r="C46" s="150">
        <v>1.0149999999999999</v>
      </c>
      <c r="D46" s="149">
        <v>737475</v>
      </c>
      <c r="E46" s="149">
        <v>753282</v>
      </c>
      <c r="F46" s="149">
        <v>7030</v>
      </c>
      <c r="G46" s="149">
        <v>5</v>
      </c>
      <c r="H46" s="149">
        <v>544190</v>
      </c>
      <c r="I46" s="149">
        <v>0</v>
      </c>
    </row>
    <row r="47" spans="1:9" ht="13.2">
      <c r="A47" s="146" t="s">
        <v>366</v>
      </c>
      <c r="B47" s="149">
        <v>120572</v>
      </c>
      <c r="C47" s="150">
        <v>1.08</v>
      </c>
      <c r="D47" s="149">
        <v>130218</v>
      </c>
      <c r="E47" s="149">
        <v>133009</v>
      </c>
      <c r="F47" s="149">
        <v>8671</v>
      </c>
      <c r="G47" s="149">
        <v>1646</v>
      </c>
      <c r="H47" s="149">
        <v>25242274</v>
      </c>
      <c r="I47" s="149">
        <v>0</v>
      </c>
    </row>
    <row r="48" spans="1:9" ht="13.2">
      <c r="A48" s="146" t="s">
        <v>367</v>
      </c>
      <c r="B48" s="149">
        <v>96569</v>
      </c>
      <c r="C48" s="150">
        <v>0.93700000000000006</v>
      </c>
      <c r="D48" s="149">
        <v>90485</v>
      </c>
      <c r="E48" s="149">
        <v>92424</v>
      </c>
      <c r="F48" s="149">
        <v>8090</v>
      </c>
      <c r="G48" s="149">
        <v>1065</v>
      </c>
      <c r="H48" s="149">
        <v>12168352</v>
      </c>
      <c r="I48" s="149">
        <v>0</v>
      </c>
    </row>
    <row r="49" spans="1:9" ht="13.2">
      <c r="A49" s="146" t="s">
        <v>368</v>
      </c>
      <c r="B49" s="149">
        <v>357129</v>
      </c>
      <c r="C49" s="150">
        <v>0.95899999999999996</v>
      </c>
      <c r="D49" s="149">
        <v>342487</v>
      </c>
      <c r="E49" s="149">
        <v>349827</v>
      </c>
      <c r="F49" s="149">
        <v>10251</v>
      </c>
      <c r="G49" s="149">
        <v>3226</v>
      </c>
      <c r="H49" s="149">
        <v>110092003</v>
      </c>
      <c r="I49" s="149">
        <v>0</v>
      </c>
    </row>
    <row r="50" spans="1:9" ht="13.2">
      <c r="A50" s="146" t="s">
        <v>369</v>
      </c>
      <c r="B50" s="149">
        <v>444114</v>
      </c>
      <c r="C50" s="150">
        <v>1.054</v>
      </c>
      <c r="D50" s="149">
        <v>468096</v>
      </c>
      <c r="E50" s="149">
        <v>478129</v>
      </c>
      <c r="F50" s="149">
        <v>8188</v>
      </c>
      <c r="G50" s="149">
        <v>1163</v>
      </c>
      <c r="H50" s="149">
        <v>67898576</v>
      </c>
      <c r="I50" s="149">
        <v>0</v>
      </c>
    </row>
    <row r="51" spans="1:9" ht="13.2">
      <c r="A51" s="146" t="s">
        <v>370</v>
      </c>
      <c r="B51" s="149">
        <v>78228</v>
      </c>
      <c r="C51" s="150">
        <v>0.91900000000000004</v>
      </c>
      <c r="D51" s="149">
        <v>71892</v>
      </c>
      <c r="E51" s="149">
        <v>73433</v>
      </c>
      <c r="F51" s="149">
        <v>6116</v>
      </c>
      <c r="G51" s="149">
        <v>-909</v>
      </c>
      <c r="H51" s="149">
        <v>0</v>
      </c>
      <c r="I51" s="149">
        <v>-10919128</v>
      </c>
    </row>
    <row r="52" spans="1:9" ht="13.2">
      <c r="A52" s="146" t="s">
        <v>371</v>
      </c>
      <c r="B52" s="149">
        <v>205081</v>
      </c>
      <c r="C52" s="150">
        <v>1.0660000000000001</v>
      </c>
      <c r="D52" s="149">
        <v>218616</v>
      </c>
      <c r="E52" s="149">
        <v>223302</v>
      </c>
      <c r="F52" s="149">
        <v>5680</v>
      </c>
      <c r="G52" s="149">
        <v>-1346</v>
      </c>
      <c r="H52" s="149">
        <v>0</v>
      </c>
      <c r="I52" s="149">
        <v>-52901578</v>
      </c>
    </row>
    <row r="53" spans="1:9" ht="13.2">
      <c r="A53" s="146" t="s">
        <v>372</v>
      </c>
      <c r="B53" s="149">
        <v>75225</v>
      </c>
      <c r="C53" s="150">
        <v>1.054</v>
      </c>
      <c r="D53" s="149">
        <v>79287</v>
      </c>
      <c r="E53" s="149">
        <v>80986</v>
      </c>
      <c r="F53" s="149">
        <v>5440</v>
      </c>
      <c r="G53" s="149">
        <v>-1586</v>
      </c>
      <c r="H53" s="149">
        <v>0</v>
      </c>
      <c r="I53" s="149">
        <v>-23605389</v>
      </c>
    </row>
    <row r="54" spans="1:9" ht="13.2">
      <c r="A54" s="146" t="s">
        <v>373</v>
      </c>
      <c r="B54" s="149">
        <v>90919</v>
      </c>
      <c r="C54" s="150">
        <v>0.85399999999999998</v>
      </c>
      <c r="D54" s="149">
        <v>77644</v>
      </c>
      <c r="E54" s="149">
        <v>79309</v>
      </c>
      <c r="F54" s="149">
        <v>9129</v>
      </c>
      <c r="G54" s="149">
        <v>2103</v>
      </c>
      <c r="H54" s="149">
        <v>18273531</v>
      </c>
      <c r="I54" s="149">
        <v>0</v>
      </c>
    </row>
    <row r="55" spans="1:9" ht="18.75" customHeight="1">
      <c r="A55" s="141" t="s">
        <v>374</v>
      </c>
      <c r="B55" s="149"/>
      <c r="C55" s="150"/>
      <c r="D55" s="149"/>
      <c r="E55" s="149"/>
      <c r="F55" s="149"/>
      <c r="G55" s="149"/>
      <c r="H55" s="149"/>
      <c r="I55" s="149"/>
    </row>
    <row r="56" spans="1:9" ht="13.2">
      <c r="A56" s="146" t="s">
        <v>375</v>
      </c>
      <c r="B56" s="149">
        <v>36049</v>
      </c>
      <c r="C56" s="150">
        <v>1.0569999999999999</v>
      </c>
      <c r="D56" s="149">
        <v>38104</v>
      </c>
      <c r="E56" s="149">
        <v>38921</v>
      </c>
      <c r="F56" s="149">
        <v>7064</v>
      </c>
      <c r="G56" s="149">
        <v>38</v>
      </c>
      <c r="H56" s="149">
        <v>211729</v>
      </c>
      <c r="I56" s="149">
        <v>0</v>
      </c>
    </row>
    <row r="57" spans="1:9" ht="13.2">
      <c r="A57" s="146" t="s">
        <v>376</v>
      </c>
      <c r="B57" s="149">
        <v>185702</v>
      </c>
      <c r="C57" s="150">
        <v>0.99399999999999999</v>
      </c>
      <c r="D57" s="149">
        <v>184588</v>
      </c>
      <c r="E57" s="149">
        <v>188544</v>
      </c>
      <c r="F57" s="149">
        <v>8751</v>
      </c>
      <c r="G57" s="149">
        <v>1726</v>
      </c>
      <c r="H57" s="149">
        <v>37178926</v>
      </c>
      <c r="I57" s="149">
        <v>0</v>
      </c>
    </row>
    <row r="58" spans="1:9" ht="13.2">
      <c r="A58" s="146" t="s">
        <v>377</v>
      </c>
      <c r="B58" s="149">
        <v>71587</v>
      </c>
      <c r="C58" s="150">
        <v>0.93700000000000006</v>
      </c>
      <c r="D58" s="149">
        <v>67077</v>
      </c>
      <c r="E58" s="149">
        <v>68515</v>
      </c>
      <c r="F58" s="149">
        <v>6898</v>
      </c>
      <c r="G58" s="149">
        <v>-128</v>
      </c>
      <c r="H58" s="149">
        <v>0</v>
      </c>
      <c r="I58" s="149">
        <v>-1266618</v>
      </c>
    </row>
    <row r="59" spans="1:9" ht="13.2">
      <c r="A59" s="146" t="s">
        <v>378</v>
      </c>
      <c r="B59" s="149">
        <v>1154075</v>
      </c>
      <c r="C59" s="150">
        <v>0.91400000000000003</v>
      </c>
      <c r="D59" s="149">
        <v>1054824</v>
      </c>
      <c r="E59" s="149">
        <v>1077433</v>
      </c>
      <c r="F59" s="149">
        <v>6409</v>
      </c>
      <c r="G59" s="149">
        <v>-617</v>
      </c>
      <c r="H59" s="149">
        <v>0</v>
      </c>
      <c r="I59" s="149">
        <v>-103674426</v>
      </c>
    </row>
    <row r="60" spans="1:9" ht="13.2">
      <c r="A60" s="146" t="s">
        <v>379</v>
      </c>
      <c r="B60" s="149">
        <v>208201</v>
      </c>
      <c r="C60" s="150">
        <v>0.97499999999999998</v>
      </c>
      <c r="D60" s="149">
        <v>202996</v>
      </c>
      <c r="E60" s="149">
        <v>207346</v>
      </c>
      <c r="F60" s="149">
        <v>7214</v>
      </c>
      <c r="G60" s="149">
        <v>188</v>
      </c>
      <c r="H60" s="149">
        <v>5413694</v>
      </c>
      <c r="I60" s="149">
        <v>0</v>
      </c>
    </row>
    <row r="61" spans="1:9" ht="13.2">
      <c r="A61" s="146" t="s">
        <v>380</v>
      </c>
      <c r="B61" s="149">
        <v>345819</v>
      </c>
      <c r="C61" s="150">
        <v>1.0069999999999999</v>
      </c>
      <c r="D61" s="149">
        <v>348240</v>
      </c>
      <c r="E61" s="149">
        <v>355704</v>
      </c>
      <c r="F61" s="149">
        <v>8196</v>
      </c>
      <c r="G61" s="149">
        <v>1170</v>
      </c>
      <c r="H61" s="149">
        <v>50795598</v>
      </c>
      <c r="I61" s="149">
        <v>0</v>
      </c>
    </row>
    <row r="62" spans="1:9" ht="13.2">
      <c r="A62" s="146" t="s">
        <v>381</v>
      </c>
      <c r="B62" s="149">
        <v>1211962</v>
      </c>
      <c r="C62" s="150">
        <v>0.97099999999999997</v>
      </c>
      <c r="D62" s="149">
        <v>1176815</v>
      </c>
      <c r="E62" s="149">
        <v>1202038</v>
      </c>
      <c r="F62" s="149">
        <v>8297</v>
      </c>
      <c r="G62" s="149">
        <v>1272</v>
      </c>
      <c r="H62" s="149">
        <v>184295435</v>
      </c>
      <c r="I62" s="149">
        <v>0</v>
      </c>
    </row>
    <row r="63" spans="1:9" ht="13.2">
      <c r="A63" s="146" t="s">
        <v>382</v>
      </c>
      <c r="B63" s="149">
        <v>138651</v>
      </c>
      <c r="C63" s="150">
        <v>1.0149999999999999</v>
      </c>
      <c r="D63" s="149">
        <v>140730</v>
      </c>
      <c r="E63" s="149">
        <v>143747</v>
      </c>
      <c r="F63" s="149">
        <v>9694</v>
      </c>
      <c r="G63" s="149">
        <v>2669</v>
      </c>
      <c r="H63" s="149">
        <v>39576780</v>
      </c>
      <c r="I63" s="149">
        <v>0</v>
      </c>
    </row>
    <row r="64" spans="1:9" ht="13.2">
      <c r="A64" s="146" t="s">
        <v>383</v>
      </c>
      <c r="B64" s="149">
        <v>47966</v>
      </c>
      <c r="C64" s="150">
        <v>1.0760000000000001</v>
      </c>
      <c r="D64" s="149">
        <v>51612</v>
      </c>
      <c r="E64" s="149">
        <v>52718</v>
      </c>
      <c r="F64" s="149">
        <v>7025</v>
      </c>
      <c r="G64" s="149">
        <v>0</v>
      </c>
      <c r="H64" s="149">
        <v>710</v>
      </c>
      <c r="I64" s="149">
        <v>0</v>
      </c>
    </row>
    <row r="65" spans="1:9" ht="13.2">
      <c r="A65" s="146" t="s">
        <v>384</v>
      </c>
      <c r="B65" s="149">
        <v>64047</v>
      </c>
      <c r="C65" s="150">
        <v>1.0740000000000001</v>
      </c>
      <c r="D65" s="149">
        <v>68787</v>
      </c>
      <c r="E65" s="149">
        <v>70261</v>
      </c>
      <c r="F65" s="149">
        <v>9344</v>
      </c>
      <c r="G65" s="149">
        <v>2319</v>
      </c>
      <c r="H65" s="149">
        <v>17438428</v>
      </c>
      <c r="I65" s="149">
        <v>0</v>
      </c>
    </row>
    <row r="66" spans="1:9" ht="13.2">
      <c r="A66" s="146" t="s">
        <v>385</v>
      </c>
      <c r="B66" s="149">
        <v>12744</v>
      </c>
      <c r="C66" s="150">
        <v>1.17</v>
      </c>
      <c r="D66" s="149">
        <v>14911</v>
      </c>
      <c r="E66" s="149">
        <v>15230</v>
      </c>
      <c r="F66" s="149">
        <v>4202</v>
      </c>
      <c r="G66" s="149">
        <v>-2824</v>
      </c>
      <c r="H66" s="149">
        <v>0</v>
      </c>
      <c r="I66" s="149">
        <v>-10235917</v>
      </c>
    </row>
    <row r="67" spans="1:9" ht="13.2">
      <c r="A67" s="146" t="s">
        <v>386</v>
      </c>
      <c r="B67" s="149">
        <v>89335</v>
      </c>
      <c r="C67" s="150">
        <v>0.91400000000000003</v>
      </c>
      <c r="D67" s="149">
        <v>81652</v>
      </c>
      <c r="E67" s="149">
        <v>83402</v>
      </c>
      <c r="F67" s="149">
        <v>7267</v>
      </c>
      <c r="G67" s="149">
        <v>242</v>
      </c>
      <c r="H67" s="149">
        <v>2773591</v>
      </c>
      <c r="I67" s="149">
        <v>0</v>
      </c>
    </row>
    <row r="68" spans="1:9" ht="13.2">
      <c r="A68" s="146" t="s">
        <v>387</v>
      </c>
      <c r="B68" s="149">
        <v>32481</v>
      </c>
      <c r="C68" s="150">
        <v>1.1020000000000001</v>
      </c>
      <c r="D68" s="149">
        <v>35794</v>
      </c>
      <c r="E68" s="149">
        <v>36562</v>
      </c>
      <c r="F68" s="149">
        <v>6977</v>
      </c>
      <c r="G68" s="149">
        <v>-48</v>
      </c>
      <c r="H68" s="149">
        <v>0</v>
      </c>
      <c r="I68" s="149">
        <v>-250436</v>
      </c>
    </row>
    <row r="69" spans="1:9" ht="18.75" customHeight="1">
      <c r="A69" s="141" t="s">
        <v>388</v>
      </c>
      <c r="B69" s="149"/>
      <c r="C69" s="150"/>
      <c r="D69" s="149"/>
      <c r="E69" s="149"/>
      <c r="F69" s="149"/>
      <c r="G69" s="149"/>
      <c r="H69" s="149"/>
      <c r="I69" s="149"/>
    </row>
    <row r="70" spans="1:9" ht="13.2">
      <c r="A70" s="146" t="s">
        <v>389</v>
      </c>
      <c r="B70" s="149">
        <v>52806</v>
      </c>
      <c r="C70" s="150">
        <v>0.93799999999999994</v>
      </c>
      <c r="D70" s="149">
        <v>49532</v>
      </c>
      <c r="E70" s="149">
        <v>50594</v>
      </c>
      <c r="F70" s="149">
        <v>7436</v>
      </c>
      <c r="G70" s="149">
        <v>411</v>
      </c>
      <c r="H70" s="149">
        <v>2794352</v>
      </c>
      <c r="I70" s="149">
        <v>0</v>
      </c>
    </row>
    <row r="71" spans="1:9" ht="13.2">
      <c r="A71" s="146" t="s">
        <v>390</v>
      </c>
      <c r="B71" s="149">
        <v>179875</v>
      </c>
      <c r="C71" s="150">
        <v>0.98499999999999999</v>
      </c>
      <c r="D71" s="149">
        <v>177177</v>
      </c>
      <c r="E71" s="149">
        <v>180974</v>
      </c>
      <c r="F71" s="149">
        <v>10201</v>
      </c>
      <c r="G71" s="149">
        <v>3176</v>
      </c>
      <c r="H71" s="149">
        <v>56340022</v>
      </c>
      <c r="I71" s="149">
        <v>0</v>
      </c>
    </row>
    <row r="72" spans="1:9" ht="13.2">
      <c r="A72" s="146" t="s">
        <v>391</v>
      </c>
      <c r="B72" s="149">
        <v>200906</v>
      </c>
      <c r="C72" s="150">
        <v>1.0860000000000001</v>
      </c>
      <c r="D72" s="149">
        <v>218183</v>
      </c>
      <c r="E72" s="149">
        <v>222860</v>
      </c>
      <c r="F72" s="149">
        <v>7712</v>
      </c>
      <c r="G72" s="149">
        <v>687</v>
      </c>
      <c r="H72" s="149">
        <v>19852206</v>
      </c>
      <c r="I72" s="149">
        <v>0</v>
      </c>
    </row>
    <row r="73" spans="1:9" ht="13.2">
      <c r="A73" s="146" t="s">
        <v>392</v>
      </c>
      <c r="B73" s="149">
        <v>50349</v>
      </c>
      <c r="C73" s="150">
        <v>1.1060000000000001</v>
      </c>
      <c r="D73" s="149">
        <v>55686</v>
      </c>
      <c r="E73" s="149">
        <v>56879</v>
      </c>
      <c r="F73" s="149">
        <v>6244</v>
      </c>
      <c r="G73" s="149">
        <v>-781</v>
      </c>
      <c r="H73" s="149">
        <v>0</v>
      </c>
      <c r="I73" s="149">
        <v>-7113600</v>
      </c>
    </row>
    <row r="74" spans="1:9" ht="13.2">
      <c r="A74" s="146" t="s">
        <v>393</v>
      </c>
      <c r="B74" s="149">
        <v>46350</v>
      </c>
      <c r="C74" s="150">
        <v>1.264</v>
      </c>
      <c r="D74" s="149">
        <v>58586</v>
      </c>
      <c r="E74" s="149">
        <v>59842</v>
      </c>
      <c r="F74" s="149">
        <v>4440</v>
      </c>
      <c r="G74" s="149">
        <v>-2585</v>
      </c>
      <c r="H74" s="149">
        <v>0</v>
      </c>
      <c r="I74" s="149">
        <v>-34837316</v>
      </c>
    </row>
    <row r="75" spans="1:9" ht="13.2">
      <c r="A75" s="146" t="s">
        <v>394</v>
      </c>
      <c r="B75" s="149">
        <v>965615</v>
      </c>
      <c r="C75" s="150">
        <v>1.175</v>
      </c>
      <c r="D75" s="149">
        <v>1134597</v>
      </c>
      <c r="E75" s="149">
        <v>1158916</v>
      </c>
      <c r="F75" s="149">
        <v>7846</v>
      </c>
      <c r="G75" s="149">
        <v>821</v>
      </c>
      <c r="H75" s="149">
        <v>121213937</v>
      </c>
      <c r="I75" s="149">
        <v>0</v>
      </c>
    </row>
    <row r="76" spans="1:9" ht="13.2">
      <c r="A76" s="146" t="s">
        <v>395</v>
      </c>
      <c r="B76" s="149">
        <v>44357</v>
      </c>
      <c r="C76" s="150">
        <v>0.96099999999999997</v>
      </c>
      <c r="D76" s="149">
        <v>42627</v>
      </c>
      <c r="E76" s="149">
        <v>43541</v>
      </c>
      <c r="F76" s="149">
        <v>5731</v>
      </c>
      <c r="G76" s="149">
        <v>-1294</v>
      </c>
      <c r="H76" s="149">
        <v>0</v>
      </c>
      <c r="I76" s="149">
        <v>-9829449</v>
      </c>
    </row>
    <row r="77" spans="1:9" ht="13.2">
      <c r="A77" s="146" t="s">
        <v>396</v>
      </c>
      <c r="B77" s="149">
        <v>271835</v>
      </c>
      <c r="C77" s="150">
        <v>1.0940000000000001</v>
      </c>
      <c r="D77" s="149">
        <v>297387</v>
      </c>
      <c r="E77" s="149">
        <v>303761</v>
      </c>
      <c r="F77" s="149">
        <v>9642</v>
      </c>
      <c r="G77" s="149">
        <v>2617</v>
      </c>
      <c r="H77" s="149">
        <v>82438659</v>
      </c>
      <c r="I77" s="149">
        <v>0</v>
      </c>
    </row>
    <row r="78" spans="1:9" ht="13.2">
      <c r="A78" s="146" t="s">
        <v>397</v>
      </c>
      <c r="B78" s="149">
        <v>86626</v>
      </c>
      <c r="C78" s="150">
        <v>1.026</v>
      </c>
      <c r="D78" s="149">
        <v>88879</v>
      </c>
      <c r="E78" s="149">
        <v>90784</v>
      </c>
      <c r="F78" s="149">
        <v>7833</v>
      </c>
      <c r="G78" s="149">
        <v>808</v>
      </c>
      <c r="H78" s="149">
        <v>9361358</v>
      </c>
      <c r="I78" s="149">
        <v>0</v>
      </c>
    </row>
    <row r="79" spans="1:9" ht="13.2">
      <c r="A79" s="146" t="s">
        <v>398</v>
      </c>
      <c r="B79" s="149">
        <v>140552</v>
      </c>
      <c r="C79" s="150">
        <v>1.0309999999999999</v>
      </c>
      <c r="D79" s="149">
        <v>144909</v>
      </c>
      <c r="E79" s="149">
        <v>148015</v>
      </c>
      <c r="F79" s="149">
        <v>7950</v>
      </c>
      <c r="G79" s="149">
        <v>925</v>
      </c>
      <c r="H79" s="149">
        <v>17219427</v>
      </c>
      <c r="I79" s="149">
        <v>0</v>
      </c>
    </row>
    <row r="80" spans="1:9" ht="13.2">
      <c r="A80" s="146" t="s">
        <v>399</v>
      </c>
      <c r="B80" s="149">
        <v>101415</v>
      </c>
      <c r="C80" s="150">
        <v>1.026</v>
      </c>
      <c r="D80" s="149">
        <v>104051</v>
      </c>
      <c r="E80" s="149">
        <v>106282</v>
      </c>
      <c r="F80" s="149">
        <v>7156</v>
      </c>
      <c r="G80" s="149">
        <v>131</v>
      </c>
      <c r="H80" s="149">
        <v>1943042</v>
      </c>
      <c r="I80" s="149">
        <v>0</v>
      </c>
    </row>
    <row r="81" spans="1:9" ht="13.2">
      <c r="A81" s="146" t="s">
        <v>400</v>
      </c>
      <c r="B81" s="149">
        <v>182093</v>
      </c>
      <c r="C81" s="150">
        <v>1.0580000000000001</v>
      </c>
      <c r="D81" s="149">
        <v>192655</v>
      </c>
      <c r="E81" s="149">
        <v>196784</v>
      </c>
      <c r="F81" s="149">
        <v>7162</v>
      </c>
      <c r="G81" s="149">
        <v>137</v>
      </c>
      <c r="H81" s="149">
        <v>3766305</v>
      </c>
      <c r="I81" s="149">
        <v>0</v>
      </c>
    </row>
    <row r="82" spans="1:9" ht="13.2">
      <c r="A82" s="146" t="s">
        <v>401</v>
      </c>
      <c r="B82" s="149">
        <v>257393</v>
      </c>
      <c r="C82" s="150">
        <v>1.0509999999999999</v>
      </c>
      <c r="D82" s="149">
        <v>270520</v>
      </c>
      <c r="E82" s="149">
        <v>276318</v>
      </c>
      <c r="F82" s="149">
        <v>8008</v>
      </c>
      <c r="G82" s="149">
        <v>983</v>
      </c>
      <c r="H82" s="149">
        <v>33919927</v>
      </c>
      <c r="I82" s="149">
        <v>0</v>
      </c>
    </row>
    <row r="83" spans="1:9" ht="18.75" customHeight="1">
      <c r="A83" s="141" t="s">
        <v>402</v>
      </c>
      <c r="B83" s="149"/>
      <c r="C83" s="150"/>
      <c r="D83" s="149"/>
      <c r="E83" s="149"/>
      <c r="F83" s="149"/>
      <c r="G83" s="149"/>
      <c r="H83" s="149"/>
      <c r="I83" s="149"/>
    </row>
    <row r="84" spans="1:9" ht="13.2">
      <c r="A84" s="146" t="s">
        <v>403</v>
      </c>
      <c r="B84" s="149">
        <v>134824</v>
      </c>
      <c r="C84" s="150">
        <v>1.119</v>
      </c>
      <c r="D84" s="149">
        <v>150868</v>
      </c>
      <c r="E84" s="149">
        <v>154101</v>
      </c>
      <c r="F84" s="149">
        <v>7773</v>
      </c>
      <c r="G84" s="149">
        <v>748</v>
      </c>
      <c r="H84" s="149">
        <v>14826364</v>
      </c>
      <c r="I84" s="149">
        <v>0</v>
      </c>
    </row>
    <row r="85" spans="1:9" ht="13.2">
      <c r="A85" s="146" t="s">
        <v>404</v>
      </c>
      <c r="B85" s="149">
        <v>56627</v>
      </c>
      <c r="C85" s="150">
        <v>1.218</v>
      </c>
      <c r="D85" s="149">
        <v>68972</v>
      </c>
      <c r="E85" s="149">
        <v>70451</v>
      </c>
      <c r="F85" s="149">
        <v>8512</v>
      </c>
      <c r="G85" s="149">
        <v>1486</v>
      </c>
      <c r="H85" s="149">
        <v>12302794</v>
      </c>
      <c r="I85" s="149">
        <v>0</v>
      </c>
    </row>
    <row r="86" spans="1:9" ht="13.2">
      <c r="A86" s="146" t="s">
        <v>405</v>
      </c>
      <c r="B86" s="149">
        <v>247294</v>
      </c>
      <c r="C86" s="150">
        <v>1.0129999999999999</v>
      </c>
      <c r="D86" s="149">
        <v>250509</v>
      </c>
      <c r="E86" s="149">
        <v>255878</v>
      </c>
      <c r="F86" s="149">
        <v>9059</v>
      </c>
      <c r="G86" s="149">
        <v>2034</v>
      </c>
      <c r="H86" s="149">
        <v>57450713</v>
      </c>
      <c r="I86" s="149">
        <v>0</v>
      </c>
    </row>
    <row r="87" spans="1:9" ht="13.2">
      <c r="A87" s="146" t="s">
        <v>406</v>
      </c>
      <c r="B87" s="149">
        <v>80228</v>
      </c>
      <c r="C87" s="150">
        <v>1.042</v>
      </c>
      <c r="D87" s="149">
        <v>83597</v>
      </c>
      <c r="E87" s="149">
        <v>85389</v>
      </c>
      <c r="F87" s="149">
        <v>8610</v>
      </c>
      <c r="G87" s="149">
        <v>1584</v>
      </c>
      <c r="H87" s="149">
        <v>15713081</v>
      </c>
      <c r="I87" s="149">
        <v>0</v>
      </c>
    </row>
    <row r="88" spans="1:9" ht="13.2">
      <c r="A88" s="146" t="s">
        <v>407</v>
      </c>
      <c r="B88" s="149">
        <v>112248</v>
      </c>
      <c r="C88" s="150">
        <v>0.999</v>
      </c>
      <c r="D88" s="149">
        <v>112136</v>
      </c>
      <c r="E88" s="149">
        <v>114539</v>
      </c>
      <c r="F88" s="149">
        <v>9570</v>
      </c>
      <c r="G88" s="149">
        <v>2544</v>
      </c>
      <c r="H88" s="149">
        <v>30454298</v>
      </c>
      <c r="I88" s="149">
        <v>0</v>
      </c>
    </row>
    <row r="89" spans="1:9" ht="13.2">
      <c r="A89" s="146" t="s">
        <v>408</v>
      </c>
      <c r="B89" s="149">
        <v>52377</v>
      </c>
      <c r="C89" s="150">
        <v>1.2110000000000001</v>
      </c>
      <c r="D89" s="149">
        <v>63428</v>
      </c>
      <c r="E89" s="149">
        <v>64787</v>
      </c>
      <c r="F89" s="149">
        <v>7158</v>
      </c>
      <c r="G89" s="149">
        <v>133</v>
      </c>
      <c r="H89" s="149">
        <v>1202224</v>
      </c>
      <c r="I89" s="149">
        <v>0</v>
      </c>
    </row>
    <row r="90" spans="1:9" ht="13.2">
      <c r="A90" s="146" t="s">
        <v>409</v>
      </c>
      <c r="B90" s="149">
        <v>707215</v>
      </c>
      <c r="C90" s="150">
        <v>1.0369999999999999</v>
      </c>
      <c r="D90" s="149">
        <v>733382</v>
      </c>
      <c r="E90" s="149">
        <v>749101</v>
      </c>
      <c r="F90" s="149">
        <v>7622</v>
      </c>
      <c r="G90" s="149">
        <v>597</v>
      </c>
      <c r="H90" s="149">
        <v>58655927</v>
      </c>
      <c r="I90" s="149">
        <v>0</v>
      </c>
    </row>
    <row r="91" spans="1:9" ht="13.2">
      <c r="A91" s="146" t="s">
        <v>410</v>
      </c>
      <c r="B91" s="149">
        <v>117073</v>
      </c>
      <c r="C91" s="150">
        <v>1.034</v>
      </c>
      <c r="D91" s="149">
        <v>121053</v>
      </c>
      <c r="E91" s="149">
        <v>123648</v>
      </c>
      <c r="F91" s="149">
        <v>7005</v>
      </c>
      <c r="G91" s="149">
        <v>-20</v>
      </c>
      <c r="H91" s="149">
        <v>0</v>
      </c>
      <c r="I91" s="149">
        <v>-354477</v>
      </c>
    </row>
    <row r="92" spans="1:9" ht="18.75" customHeight="1">
      <c r="A92" s="141" t="s">
        <v>411</v>
      </c>
      <c r="B92" s="149"/>
      <c r="C92" s="150"/>
      <c r="D92" s="149"/>
      <c r="E92" s="149"/>
      <c r="F92" s="149"/>
      <c r="G92" s="149"/>
      <c r="H92" s="149"/>
      <c r="I92" s="149"/>
    </row>
    <row r="93" spans="1:9" ht="13.2">
      <c r="A93" s="146" t="s">
        <v>412</v>
      </c>
      <c r="B93" s="149">
        <v>74622</v>
      </c>
      <c r="C93" s="150">
        <v>1.0820000000000001</v>
      </c>
      <c r="D93" s="149">
        <v>80741</v>
      </c>
      <c r="E93" s="149">
        <v>82471</v>
      </c>
      <c r="F93" s="149">
        <v>7742</v>
      </c>
      <c r="G93" s="149">
        <v>717</v>
      </c>
      <c r="H93" s="149">
        <v>7638532</v>
      </c>
      <c r="I93" s="149">
        <v>0</v>
      </c>
    </row>
    <row r="94" spans="1:9" ht="13.2">
      <c r="A94" s="146" t="s">
        <v>413</v>
      </c>
      <c r="B94" s="149">
        <v>74729</v>
      </c>
      <c r="C94" s="150">
        <v>1.1619999999999999</v>
      </c>
      <c r="D94" s="149">
        <v>86835</v>
      </c>
      <c r="E94" s="149">
        <v>88696</v>
      </c>
      <c r="F94" s="149">
        <v>9885</v>
      </c>
      <c r="G94" s="149">
        <v>2860</v>
      </c>
      <c r="H94" s="149">
        <v>25659165</v>
      </c>
      <c r="I94" s="149">
        <v>0</v>
      </c>
    </row>
    <row r="95" spans="1:9" ht="13.2">
      <c r="A95" s="146" t="s">
        <v>414</v>
      </c>
      <c r="B95" s="149">
        <v>132880</v>
      </c>
      <c r="C95" s="150">
        <v>1.07</v>
      </c>
      <c r="D95" s="149">
        <v>142181</v>
      </c>
      <c r="E95" s="149">
        <v>145229</v>
      </c>
      <c r="F95" s="149">
        <v>10647</v>
      </c>
      <c r="G95" s="149">
        <v>3622</v>
      </c>
      <c r="H95" s="149">
        <v>49404942</v>
      </c>
      <c r="I95" s="149">
        <v>0</v>
      </c>
    </row>
    <row r="96" spans="1:9" ht="13.2">
      <c r="A96" s="146" t="s">
        <v>415</v>
      </c>
      <c r="B96" s="149">
        <v>29590</v>
      </c>
      <c r="C96" s="150">
        <v>1.341</v>
      </c>
      <c r="D96" s="149">
        <v>39680</v>
      </c>
      <c r="E96" s="149">
        <v>40531</v>
      </c>
      <c r="F96" s="149">
        <v>7676</v>
      </c>
      <c r="G96" s="149">
        <v>651</v>
      </c>
      <c r="H96" s="149">
        <v>3437620</v>
      </c>
      <c r="I96" s="149">
        <v>0</v>
      </c>
    </row>
    <row r="97" spans="1:9" ht="13.2">
      <c r="A97" s="146" t="s">
        <v>416</v>
      </c>
      <c r="B97" s="149">
        <v>689890</v>
      </c>
      <c r="C97" s="150">
        <v>0.96799999999999997</v>
      </c>
      <c r="D97" s="149">
        <v>667814</v>
      </c>
      <c r="E97" s="149">
        <v>682127</v>
      </c>
      <c r="F97" s="149">
        <v>9386</v>
      </c>
      <c r="G97" s="149">
        <v>2361</v>
      </c>
      <c r="H97" s="149">
        <v>171590678</v>
      </c>
      <c r="I97" s="149">
        <v>0</v>
      </c>
    </row>
    <row r="98" spans="1:9" ht="13.2">
      <c r="A98" s="146" t="s">
        <v>417</v>
      </c>
      <c r="B98" s="149">
        <v>118021</v>
      </c>
      <c r="C98" s="150">
        <v>1.1539999999999999</v>
      </c>
      <c r="D98" s="149">
        <v>136196</v>
      </c>
      <c r="E98" s="149">
        <v>139115</v>
      </c>
      <c r="F98" s="149">
        <v>10654</v>
      </c>
      <c r="G98" s="149">
        <v>3628</v>
      </c>
      <c r="H98" s="149">
        <v>47379603</v>
      </c>
      <c r="I98" s="149">
        <v>0</v>
      </c>
    </row>
    <row r="99" spans="1:9" ht="13.2">
      <c r="A99" s="146" t="s">
        <v>418</v>
      </c>
      <c r="B99" s="149">
        <v>119210</v>
      </c>
      <c r="C99" s="150">
        <v>1.0389999999999999</v>
      </c>
      <c r="D99" s="149">
        <v>123859</v>
      </c>
      <c r="E99" s="149">
        <v>126514</v>
      </c>
      <c r="F99" s="149">
        <v>7784</v>
      </c>
      <c r="G99" s="149">
        <v>759</v>
      </c>
      <c r="H99" s="149">
        <v>12333050</v>
      </c>
      <c r="I99" s="149">
        <v>0</v>
      </c>
    </row>
    <row r="100" spans="1:9" ht="13.2">
      <c r="A100" s="146" t="s">
        <v>419</v>
      </c>
      <c r="B100" s="149">
        <v>185772</v>
      </c>
      <c r="C100" s="150">
        <v>0.97299999999999998</v>
      </c>
      <c r="D100" s="149">
        <v>180756</v>
      </c>
      <c r="E100" s="149">
        <v>184630</v>
      </c>
      <c r="F100" s="149">
        <v>9280</v>
      </c>
      <c r="G100" s="149">
        <v>2255</v>
      </c>
      <c r="H100" s="149">
        <v>44863769</v>
      </c>
      <c r="I100" s="149">
        <v>0</v>
      </c>
    </row>
    <row r="101" spans="1:9" ht="13.2">
      <c r="A101" s="146" t="s">
        <v>420</v>
      </c>
      <c r="B101" s="149">
        <v>197905</v>
      </c>
      <c r="C101" s="150">
        <v>1.0589999999999999</v>
      </c>
      <c r="D101" s="149">
        <v>209581</v>
      </c>
      <c r="E101" s="149">
        <v>214073</v>
      </c>
      <c r="F101" s="149">
        <v>7960</v>
      </c>
      <c r="G101" s="149">
        <v>935</v>
      </c>
      <c r="H101" s="149">
        <v>25143921</v>
      </c>
      <c r="I101" s="149">
        <v>0</v>
      </c>
    </row>
    <row r="102" spans="1:9" ht="13.2">
      <c r="A102" s="146" t="s">
        <v>421</v>
      </c>
      <c r="B102" s="149">
        <v>61174</v>
      </c>
      <c r="C102" s="150">
        <v>0.86599999999999999</v>
      </c>
      <c r="D102" s="149">
        <v>52977</v>
      </c>
      <c r="E102" s="149">
        <v>54112</v>
      </c>
      <c r="F102" s="149">
        <v>7802</v>
      </c>
      <c r="G102" s="149">
        <v>776</v>
      </c>
      <c r="H102" s="149">
        <v>5385510</v>
      </c>
      <c r="I102" s="149">
        <v>0</v>
      </c>
    </row>
    <row r="103" spans="1:9" ht="13.2">
      <c r="A103" s="146" t="s">
        <v>422</v>
      </c>
      <c r="B103" s="149">
        <v>121566</v>
      </c>
      <c r="C103" s="150">
        <v>1.0840000000000001</v>
      </c>
      <c r="D103" s="149">
        <v>131777</v>
      </c>
      <c r="E103" s="149">
        <v>134602</v>
      </c>
      <c r="F103" s="149">
        <v>8765</v>
      </c>
      <c r="G103" s="149">
        <v>1740</v>
      </c>
      <c r="H103" s="149">
        <v>26715339</v>
      </c>
      <c r="I103" s="149">
        <v>0</v>
      </c>
    </row>
    <row r="104" spans="1:9" ht="13.2">
      <c r="A104" s="146" t="s">
        <v>423</v>
      </c>
      <c r="B104" s="149">
        <v>323718</v>
      </c>
      <c r="C104" s="150">
        <v>0.97299999999999998</v>
      </c>
      <c r="D104" s="149">
        <v>314978</v>
      </c>
      <c r="E104" s="149">
        <v>321729</v>
      </c>
      <c r="F104" s="149">
        <v>8846</v>
      </c>
      <c r="G104" s="149">
        <v>1821</v>
      </c>
      <c r="H104" s="149">
        <v>66236091</v>
      </c>
      <c r="I104" s="149">
        <v>0</v>
      </c>
    </row>
    <row r="105" spans="1:9" ht="18.75" customHeight="1">
      <c r="A105" s="141" t="s">
        <v>424</v>
      </c>
      <c r="B105" s="149"/>
      <c r="C105" s="150"/>
      <c r="D105" s="149"/>
      <c r="E105" s="149"/>
      <c r="F105" s="149"/>
      <c r="G105" s="149"/>
      <c r="H105" s="149"/>
      <c r="I105" s="149"/>
    </row>
    <row r="106" spans="1:9" ht="13.2">
      <c r="A106" s="146" t="s">
        <v>425</v>
      </c>
      <c r="B106" s="149">
        <v>469055</v>
      </c>
      <c r="C106" s="150">
        <v>0.93400000000000005</v>
      </c>
      <c r="D106" s="149">
        <v>438097</v>
      </c>
      <c r="E106" s="149">
        <v>447487</v>
      </c>
      <c r="F106" s="149">
        <v>7335</v>
      </c>
      <c r="G106" s="149">
        <v>310</v>
      </c>
      <c r="H106" s="149">
        <v>18899759</v>
      </c>
      <c r="I106" s="149">
        <v>0</v>
      </c>
    </row>
    <row r="107" spans="1:9" ht="18.75" customHeight="1">
      <c r="A107" s="141" t="s">
        <v>426</v>
      </c>
      <c r="B107" s="149"/>
      <c r="C107" s="150"/>
      <c r="D107" s="149"/>
      <c r="E107" s="149"/>
      <c r="F107" s="149"/>
      <c r="G107" s="149"/>
      <c r="H107" s="149"/>
      <c r="I107" s="149"/>
    </row>
    <row r="108" spans="1:9" ht="13.2">
      <c r="A108" s="146" t="s">
        <v>427</v>
      </c>
      <c r="B108" s="149">
        <v>309250</v>
      </c>
      <c r="C108" s="150">
        <v>0.99</v>
      </c>
      <c r="D108" s="149">
        <v>306157</v>
      </c>
      <c r="E108" s="149">
        <v>312719</v>
      </c>
      <c r="F108" s="149">
        <v>9855</v>
      </c>
      <c r="G108" s="149">
        <v>2829</v>
      </c>
      <c r="H108" s="149">
        <v>89788245</v>
      </c>
      <c r="I108" s="149">
        <v>0</v>
      </c>
    </row>
    <row r="109" spans="1:9" ht="13.2">
      <c r="A109" s="146" t="s">
        <v>428</v>
      </c>
      <c r="B109" s="149">
        <v>521965</v>
      </c>
      <c r="C109" s="150">
        <v>1.1100000000000001</v>
      </c>
      <c r="D109" s="149">
        <v>579381</v>
      </c>
      <c r="E109" s="149">
        <v>591799</v>
      </c>
      <c r="F109" s="149">
        <v>8939</v>
      </c>
      <c r="G109" s="149">
        <v>1913</v>
      </c>
      <c r="H109" s="149">
        <v>126680343</v>
      </c>
      <c r="I109" s="149">
        <v>0</v>
      </c>
    </row>
    <row r="110" spans="1:9" ht="13.2">
      <c r="A110" s="146" t="s">
        <v>429</v>
      </c>
      <c r="B110" s="149">
        <v>100640</v>
      </c>
      <c r="C110" s="150">
        <v>1.115</v>
      </c>
      <c r="D110" s="149">
        <v>112214</v>
      </c>
      <c r="E110" s="149">
        <v>114619</v>
      </c>
      <c r="F110" s="149">
        <v>8852</v>
      </c>
      <c r="G110" s="149">
        <v>1827</v>
      </c>
      <c r="H110" s="149">
        <v>23656175</v>
      </c>
      <c r="I110" s="149">
        <v>0</v>
      </c>
    </row>
    <row r="111" spans="1:9" ht="13.2">
      <c r="A111" s="146" t="s">
        <v>430</v>
      </c>
      <c r="B111" s="149">
        <v>232800</v>
      </c>
      <c r="C111" s="150">
        <v>1.0189999999999999</v>
      </c>
      <c r="D111" s="149">
        <v>237223</v>
      </c>
      <c r="E111" s="149">
        <v>242307</v>
      </c>
      <c r="F111" s="149">
        <v>8442</v>
      </c>
      <c r="G111" s="149">
        <v>1416</v>
      </c>
      <c r="H111" s="149">
        <v>40655416</v>
      </c>
      <c r="I111" s="149">
        <v>0</v>
      </c>
    </row>
    <row r="112" spans="1:9" ht="13.2">
      <c r="A112" s="146" t="s">
        <v>431</v>
      </c>
      <c r="B112" s="149">
        <v>150344</v>
      </c>
      <c r="C112" s="150">
        <v>0.94199999999999995</v>
      </c>
      <c r="D112" s="149">
        <v>141625</v>
      </c>
      <c r="E112" s="149">
        <v>144660</v>
      </c>
      <c r="F112" s="149">
        <v>8338</v>
      </c>
      <c r="G112" s="149">
        <v>1313</v>
      </c>
      <c r="H112" s="149">
        <v>22772513</v>
      </c>
      <c r="I112" s="149">
        <v>0</v>
      </c>
    </row>
    <row r="113" spans="1:9" ht="18.75" customHeight="1">
      <c r="A113" s="141" t="s">
        <v>432</v>
      </c>
      <c r="B113" s="149"/>
      <c r="C113" s="150"/>
      <c r="D113" s="149"/>
      <c r="E113" s="149"/>
      <c r="F113" s="149"/>
      <c r="G113" s="149"/>
      <c r="H113" s="149"/>
      <c r="I113" s="149"/>
    </row>
    <row r="114" spans="1:9" ht="13.2">
      <c r="A114" s="146" t="s">
        <v>433</v>
      </c>
      <c r="B114" s="149">
        <v>94271</v>
      </c>
      <c r="C114" s="150">
        <v>0.9</v>
      </c>
      <c r="D114" s="149">
        <v>84844</v>
      </c>
      <c r="E114" s="149">
        <v>86662</v>
      </c>
      <c r="F114" s="149">
        <v>5431</v>
      </c>
      <c r="G114" s="149">
        <v>-1594</v>
      </c>
      <c r="H114" s="149">
        <v>0</v>
      </c>
      <c r="I114" s="149">
        <v>-25439312</v>
      </c>
    </row>
    <row r="115" spans="1:9" ht="13.2">
      <c r="A115" s="146" t="s">
        <v>434</v>
      </c>
      <c r="B115" s="149">
        <v>87211</v>
      </c>
      <c r="C115" s="150">
        <v>0.95799999999999996</v>
      </c>
      <c r="D115" s="149">
        <v>83548</v>
      </c>
      <c r="E115" s="149">
        <v>85338</v>
      </c>
      <c r="F115" s="149">
        <v>6828</v>
      </c>
      <c r="G115" s="149">
        <v>-198</v>
      </c>
      <c r="H115" s="149">
        <v>0</v>
      </c>
      <c r="I115" s="149">
        <v>-2469702</v>
      </c>
    </row>
    <row r="116" spans="1:9" ht="13.2">
      <c r="A116" s="146" t="s">
        <v>435</v>
      </c>
      <c r="B116" s="149">
        <v>75629</v>
      </c>
      <c r="C116" s="150">
        <v>0.91800000000000004</v>
      </c>
      <c r="D116" s="149">
        <v>69428</v>
      </c>
      <c r="E116" s="149">
        <v>70916</v>
      </c>
      <c r="F116" s="149">
        <v>3500</v>
      </c>
      <c r="G116" s="149">
        <v>-3526</v>
      </c>
      <c r="H116" s="149">
        <v>0</v>
      </c>
      <c r="I116" s="149">
        <v>-71443287</v>
      </c>
    </row>
    <row r="117" spans="1:9" ht="13.2">
      <c r="A117" s="146" t="s">
        <v>436</v>
      </c>
      <c r="B117" s="149">
        <v>66498</v>
      </c>
      <c r="C117" s="150">
        <v>1.038</v>
      </c>
      <c r="D117" s="149">
        <v>69025</v>
      </c>
      <c r="E117" s="149">
        <v>70504</v>
      </c>
      <c r="F117" s="149">
        <v>4403</v>
      </c>
      <c r="G117" s="149">
        <v>-2623</v>
      </c>
      <c r="H117" s="149">
        <v>0</v>
      </c>
      <c r="I117" s="149">
        <v>-41997436</v>
      </c>
    </row>
    <row r="118" spans="1:9" ht="13.2">
      <c r="A118" s="146" t="s">
        <v>437</v>
      </c>
      <c r="B118" s="149">
        <v>337678</v>
      </c>
      <c r="C118" s="150">
        <v>0.90100000000000002</v>
      </c>
      <c r="D118" s="149">
        <v>304248</v>
      </c>
      <c r="E118" s="149">
        <v>310769</v>
      </c>
      <c r="F118" s="149">
        <v>8908</v>
      </c>
      <c r="G118" s="149">
        <v>1883</v>
      </c>
      <c r="H118" s="149">
        <v>65694415</v>
      </c>
      <c r="I118" s="149">
        <v>0</v>
      </c>
    </row>
    <row r="119" spans="1:9" ht="13.2">
      <c r="A119" s="146" t="s">
        <v>438</v>
      </c>
      <c r="B119" s="149">
        <v>836886</v>
      </c>
      <c r="C119" s="150">
        <v>1.06</v>
      </c>
      <c r="D119" s="149">
        <v>887099</v>
      </c>
      <c r="E119" s="149">
        <v>906112</v>
      </c>
      <c r="F119" s="149">
        <v>5952</v>
      </c>
      <c r="G119" s="149">
        <v>-1073</v>
      </c>
      <c r="H119" s="149">
        <v>0</v>
      </c>
      <c r="I119" s="149">
        <v>-163420416</v>
      </c>
    </row>
    <row r="120" spans="1:9" ht="13.2">
      <c r="A120" s="146" t="s">
        <v>439</v>
      </c>
      <c r="B120" s="149">
        <v>408384</v>
      </c>
      <c r="C120" s="150">
        <v>0.97</v>
      </c>
      <c r="D120" s="149">
        <v>396133</v>
      </c>
      <c r="E120" s="149">
        <v>404623</v>
      </c>
      <c r="F120" s="149">
        <v>7778</v>
      </c>
      <c r="G120" s="149">
        <v>752</v>
      </c>
      <c r="H120" s="149">
        <v>39143486</v>
      </c>
      <c r="I120" s="149">
        <v>0</v>
      </c>
    </row>
    <row r="121" spans="1:9" ht="13.2">
      <c r="A121" s="146" t="s">
        <v>440</v>
      </c>
      <c r="B121" s="149">
        <v>164128</v>
      </c>
      <c r="C121" s="150">
        <v>0.91800000000000004</v>
      </c>
      <c r="D121" s="149">
        <v>150669</v>
      </c>
      <c r="E121" s="149">
        <v>153899</v>
      </c>
      <c r="F121" s="149">
        <v>5407</v>
      </c>
      <c r="G121" s="149">
        <v>-1618</v>
      </c>
      <c r="H121" s="149">
        <v>0</v>
      </c>
      <c r="I121" s="149">
        <v>-46067207</v>
      </c>
    </row>
    <row r="122" spans="1:9" ht="13.2">
      <c r="A122" s="146" t="s">
        <v>441</v>
      </c>
      <c r="B122" s="149">
        <v>114045</v>
      </c>
      <c r="C122" s="150">
        <v>0.91</v>
      </c>
      <c r="D122" s="149">
        <v>103781</v>
      </c>
      <c r="E122" s="149">
        <v>106005</v>
      </c>
      <c r="F122" s="149">
        <v>6819</v>
      </c>
      <c r="G122" s="149">
        <v>-206</v>
      </c>
      <c r="H122" s="149">
        <v>0</v>
      </c>
      <c r="I122" s="149">
        <v>-3201875</v>
      </c>
    </row>
    <row r="123" spans="1:9" ht="13.2">
      <c r="A123" s="146" t="s">
        <v>442</v>
      </c>
      <c r="B123" s="149">
        <v>109376</v>
      </c>
      <c r="C123" s="150">
        <v>0.95799999999999996</v>
      </c>
      <c r="D123" s="149">
        <v>104782</v>
      </c>
      <c r="E123" s="149">
        <v>107028</v>
      </c>
      <c r="F123" s="149">
        <v>6117</v>
      </c>
      <c r="G123" s="149">
        <v>-908</v>
      </c>
      <c r="H123" s="149">
        <v>0</v>
      </c>
      <c r="I123" s="149">
        <v>-15891982</v>
      </c>
    </row>
    <row r="124" spans="1:9" ht="13.2">
      <c r="A124" s="146" t="s">
        <v>443</v>
      </c>
      <c r="B124" s="149">
        <v>135845</v>
      </c>
      <c r="C124" s="150">
        <v>0.98199999999999998</v>
      </c>
      <c r="D124" s="149">
        <v>133399</v>
      </c>
      <c r="E124" s="149">
        <v>136259</v>
      </c>
      <c r="F124" s="149">
        <v>7730</v>
      </c>
      <c r="G124" s="149">
        <v>705</v>
      </c>
      <c r="H124" s="149">
        <v>12425179</v>
      </c>
      <c r="I124" s="149">
        <v>0</v>
      </c>
    </row>
    <row r="125" spans="1:9" ht="13.2">
      <c r="A125" s="146" t="s">
        <v>444</v>
      </c>
      <c r="B125" s="149">
        <v>729655</v>
      </c>
      <c r="C125" s="150">
        <v>1.0269999999999999</v>
      </c>
      <c r="D125" s="149">
        <v>749356</v>
      </c>
      <c r="E125" s="149">
        <v>765417</v>
      </c>
      <c r="F125" s="149">
        <v>8875</v>
      </c>
      <c r="G125" s="149">
        <v>1849</v>
      </c>
      <c r="H125" s="149">
        <v>159506144</v>
      </c>
      <c r="I125" s="149">
        <v>0</v>
      </c>
    </row>
    <row r="126" spans="1:9" ht="13.2">
      <c r="A126" s="146" t="s">
        <v>445</v>
      </c>
      <c r="B126" s="149">
        <v>160528</v>
      </c>
      <c r="C126" s="150">
        <v>1.002</v>
      </c>
      <c r="D126" s="149">
        <v>160849</v>
      </c>
      <c r="E126" s="149">
        <v>164296</v>
      </c>
      <c r="F126" s="149">
        <v>5055</v>
      </c>
      <c r="G126" s="149">
        <v>-1970</v>
      </c>
      <c r="H126" s="149">
        <v>0</v>
      </c>
      <c r="I126" s="149">
        <v>-64044379</v>
      </c>
    </row>
    <row r="127" spans="1:9" ht="13.2">
      <c r="A127" s="146" t="s">
        <v>446</v>
      </c>
      <c r="B127" s="149">
        <v>290188</v>
      </c>
      <c r="C127" s="150">
        <v>1.028</v>
      </c>
      <c r="D127" s="149">
        <v>298313</v>
      </c>
      <c r="E127" s="149">
        <v>304707</v>
      </c>
      <c r="F127" s="149">
        <v>6435</v>
      </c>
      <c r="G127" s="149">
        <v>-591</v>
      </c>
      <c r="H127" s="149">
        <v>0</v>
      </c>
      <c r="I127" s="149">
        <v>-27965176</v>
      </c>
    </row>
    <row r="128" spans="1:9" ht="13.2">
      <c r="A128" s="146" t="s">
        <v>447</v>
      </c>
      <c r="B128" s="149">
        <v>94669</v>
      </c>
      <c r="C128" s="150">
        <v>0.97499999999999998</v>
      </c>
      <c r="D128" s="149">
        <v>92302</v>
      </c>
      <c r="E128" s="149">
        <v>94280</v>
      </c>
      <c r="F128" s="149">
        <v>3815</v>
      </c>
      <c r="G128" s="149">
        <v>-3210</v>
      </c>
      <c r="H128" s="149">
        <v>0</v>
      </c>
      <c r="I128" s="149">
        <v>-79340870</v>
      </c>
    </row>
    <row r="129" spans="1:9" ht="13.2">
      <c r="A129" s="146" t="s">
        <v>448</v>
      </c>
      <c r="B129" s="149">
        <v>902833</v>
      </c>
      <c r="C129" s="150">
        <v>1.0549999999999999</v>
      </c>
      <c r="D129" s="149">
        <v>952488</v>
      </c>
      <c r="E129" s="149">
        <v>972904</v>
      </c>
      <c r="F129" s="149">
        <v>7386</v>
      </c>
      <c r="G129" s="149">
        <v>361</v>
      </c>
      <c r="H129" s="149">
        <v>47514083</v>
      </c>
      <c r="I129" s="149">
        <v>0</v>
      </c>
    </row>
    <row r="130" spans="1:9" ht="13.2">
      <c r="A130" s="146" t="s">
        <v>449</v>
      </c>
      <c r="B130" s="149">
        <v>2087002</v>
      </c>
      <c r="C130" s="150">
        <v>1.0820000000000001</v>
      </c>
      <c r="D130" s="149">
        <v>2258136</v>
      </c>
      <c r="E130" s="149">
        <v>2306536</v>
      </c>
      <c r="F130" s="149">
        <v>6299</v>
      </c>
      <c r="G130" s="149">
        <v>-727</v>
      </c>
      <c r="H130" s="149">
        <v>0</v>
      </c>
      <c r="I130" s="149">
        <v>-266112144</v>
      </c>
    </row>
    <row r="131" spans="1:9" ht="13.2">
      <c r="A131" s="146" t="s">
        <v>450</v>
      </c>
      <c r="B131" s="149">
        <v>90766</v>
      </c>
      <c r="C131" s="150">
        <v>0.89700000000000002</v>
      </c>
      <c r="D131" s="149">
        <v>81417</v>
      </c>
      <c r="E131" s="149">
        <v>83162</v>
      </c>
      <c r="F131" s="149">
        <v>6438</v>
      </c>
      <c r="G131" s="149">
        <v>-588</v>
      </c>
      <c r="H131" s="149">
        <v>0</v>
      </c>
      <c r="I131" s="149">
        <v>-7589424</v>
      </c>
    </row>
    <row r="132" spans="1:9" ht="13.2">
      <c r="A132" s="146" t="s">
        <v>451</v>
      </c>
      <c r="B132" s="149">
        <v>38995</v>
      </c>
      <c r="C132" s="150">
        <v>0.91300000000000003</v>
      </c>
      <c r="D132" s="149">
        <v>35603</v>
      </c>
      <c r="E132" s="149">
        <v>36366</v>
      </c>
      <c r="F132" s="149">
        <v>5040</v>
      </c>
      <c r="G132" s="149">
        <v>-1986</v>
      </c>
      <c r="H132" s="149">
        <v>0</v>
      </c>
      <c r="I132" s="149">
        <v>-14328255</v>
      </c>
    </row>
    <row r="133" spans="1:9" ht="13.2">
      <c r="A133" s="146" t="s">
        <v>452</v>
      </c>
      <c r="B133" s="149">
        <v>136223</v>
      </c>
      <c r="C133" s="150">
        <v>0.999</v>
      </c>
      <c r="D133" s="149">
        <v>136087</v>
      </c>
      <c r="E133" s="149">
        <v>139004</v>
      </c>
      <c r="F133" s="149">
        <v>7367</v>
      </c>
      <c r="G133" s="149">
        <v>342</v>
      </c>
      <c r="H133" s="149">
        <v>6445203</v>
      </c>
      <c r="I133" s="149">
        <v>0</v>
      </c>
    </row>
    <row r="134" spans="1:9" ht="13.2">
      <c r="A134" s="146" t="s">
        <v>453</v>
      </c>
      <c r="B134" s="149">
        <v>102901</v>
      </c>
      <c r="C134" s="150">
        <v>1.1539999999999999</v>
      </c>
      <c r="D134" s="149">
        <v>118747</v>
      </c>
      <c r="E134" s="149">
        <v>121292</v>
      </c>
      <c r="F134" s="149">
        <v>6279</v>
      </c>
      <c r="G134" s="149">
        <v>-746</v>
      </c>
      <c r="H134" s="149">
        <v>0</v>
      </c>
      <c r="I134" s="149">
        <v>-14406567</v>
      </c>
    </row>
    <row r="135" spans="1:9" ht="13.2">
      <c r="A135" s="146" t="s">
        <v>454</v>
      </c>
      <c r="B135" s="149">
        <v>92969</v>
      </c>
      <c r="C135" s="150">
        <v>0.995</v>
      </c>
      <c r="D135" s="149">
        <v>92504</v>
      </c>
      <c r="E135" s="149">
        <v>94487</v>
      </c>
      <c r="F135" s="149">
        <v>5530</v>
      </c>
      <c r="G135" s="149">
        <v>-1495</v>
      </c>
      <c r="H135" s="149">
        <v>0</v>
      </c>
      <c r="I135" s="149">
        <v>-25545985</v>
      </c>
    </row>
    <row r="136" spans="1:9" ht="13.2">
      <c r="A136" s="146" t="s">
        <v>455</v>
      </c>
      <c r="B136" s="149">
        <v>110693</v>
      </c>
      <c r="C136" s="150">
        <v>0.91400000000000003</v>
      </c>
      <c r="D136" s="149">
        <v>101173</v>
      </c>
      <c r="E136" s="149">
        <v>103342</v>
      </c>
      <c r="F136" s="149">
        <v>3778</v>
      </c>
      <c r="G136" s="149">
        <v>-3247</v>
      </c>
      <c r="H136" s="149">
        <v>0</v>
      </c>
      <c r="I136" s="149">
        <v>-88798004</v>
      </c>
    </row>
    <row r="137" spans="1:9" ht="13.2">
      <c r="A137" s="146" t="s">
        <v>456</v>
      </c>
      <c r="B137" s="149">
        <v>84472</v>
      </c>
      <c r="C137" s="150">
        <v>1.016</v>
      </c>
      <c r="D137" s="149">
        <v>85824</v>
      </c>
      <c r="E137" s="149">
        <v>87664</v>
      </c>
      <c r="F137" s="149">
        <v>6051</v>
      </c>
      <c r="G137" s="149">
        <v>-974</v>
      </c>
      <c r="H137" s="149">
        <v>0</v>
      </c>
      <c r="I137" s="149">
        <v>-14110786</v>
      </c>
    </row>
    <row r="138" spans="1:9" ht="13.2">
      <c r="A138" s="146" t="s">
        <v>457</v>
      </c>
      <c r="B138" s="149">
        <v>82524</v>
      </c>
      <c r="C138" s="150">
        <v>1.0489999999999999</v>
      </c>
      <c r="D138" s="149">
        <v>86568</v>
      </c>
      <c r="E138" s="149">
        <v>88424</v>
      </c>
      <c r="F138" s="149">
        <v>3745</v>
      </c>
      <c r="G138" s="149">
        <v>-3280</v>
      </c>
      <c r="H138" s="149">
        <v>0</v>
      </c>
      <c r="I138" s="149">
        <v>-77448786</v>
      </c>
    </row>
    <row r="139" spans="1:9" ht="13.2">
      <c r="A139" s="146" t="s">
        <v>458</v>
      </c>
      <c r="B139" s="149">
        <v>105430</v>
      </c>
      <c r="C139" s="150">
        <v>1.1160000000000001</v>
      </c>
      <c r="D139" s="149">
        <v>117660</v>
      </c>
      <c r="E139" s="149">
        <v>120182</v>
      </c>
      <c r="F139" s="149">
        <v>8817</v>
      </c>
      <c r="G139" s="149">
        <v>1792</v>
      </c>
      <c r="H139" s="149">
        <v>24421050</v>
      </c>
      <c r="I139" s="149">
        <v>0</v>
      </c>
    </row>
    <row r="140" spans="1:9" ht="13.2">
      <c r="A140" s="146" t="s">
        <v>459</v>
      </c>
      <c r="B140" s="149">
        <v>308159</v>
      </c>
      <c r="C140" s="150">
        <v>0.92500000000000004</v>
      </c>
      <c r="D140" s="149">
        <v>285047</v>
      </c>
      <c r="E140" s="149">
        <v>291156</v>
      </c>
      <c r="F140" s="149">
        <v>6160</v>
      </c>
      <c r="G140" s="149">
        <v>-865</v>
      </c>
      <c r="H140" s="149">
        <v>0</v>
      </c>
      <c r="I140" s="149">
        <v>-40890630</v>
      </c>
    </row>
    <row r="141" spans="1:9" ht="13.2">
      <c r="A141" s="146" t="s">
        <v>460</v>
      </c>
      <c r="B141" s="149">
        <v>160109</v>
      </c>
      <c r="C141" s="150">
        <v>0.94799999999999995</v>
      </c>
      <c r="D141" s="149">
        <v>151783</v>
      </c>
      <c r="E141" s="149">
        <v>155036</v>
      </c>
      <c r="F141" s="149">
        <v>4101</v>
      </c>
      <c r="G141" s="149">
        <v>-2924</v>
      </c>
      <c r="H141" s="149">
        <v>0</v>
      </c>
      <c r="I141" s="149">
        <v>-110516760</v>
      </c>
    </row>
    <row r="142" spans="1:9" ht="13.2">
      <c r="A142" s="146" t="s">
        <v>461</v>
      </c>
      <c r="B142" s="149">
        <v>250130</v>
      </c>
      <c r="C142" s="150">
        <v>0.98</v>
      </c>
      <c r="D142" s="149">
        <v>245127</v>
      </c>
      <c r="E142" s="149">
        <v>250381</v>
      </c>
      <c r="F142" s="149">
        <v>7808</v>
      </c>
      <c r="G142" s="149">
        <v>782</v>
      </c>
      <c r="H142" s="149">
        <v>25089280</v>
      </c>
      <c r="I142" s="149">
        <v>0</v>
      </c>
    </row>
    <row r="143" spans="1:9" ht="13.2">
      <c r="A143" s="146" t="s">
        <v>462</v>
      </c>
      <c r="B143" s="149">
        <v>83657</v>
      </c>
      <c r="C143" s="150">
        <v>0.83299999999999996</v>
      </c>
      <c r="D143" s="149">
        <v>69686</v>
      </c>
      <c r="E143" s="149">
        <v>71180</v>
      </c>
      <c r="F143" s="149">
        <v>4329</v>
      </c>
      <c r="G143" s="149">
        <v>-2696</v>
      </c>
      <c r="H143" s="149">
        <v>0</v>
      </c>
      <c r="I143" s="149">
        <v>-44321846</v>
      </c>
    </row>
    <row r="144" spans="1:9" ht="13.2">
      <c r="A144" s="146" t="s">
        <v>463</v>
      </c>
      <c r="B144" s="149">
        <v>289968</v>
      </c>
      <c r="C144" s="150">
        <v>1.0760000000000001</v>
      </c>
      <c r="D144" s="149">
        <v>312005</v>
      </c>
      <c r="E144" s="149">
        <v>318693</v>
      </c>
      <c r="F144" s="149">
        <v>7069</v>
      </c>
      <c r="G144" s="149">
        <v>44</v>
      </c>
      <c r="H144" s="149">
        <v>1967691</v>
      </c>
      <c r="I144" s="149">
        <v>0</v>
      </c>
    </row>
    <row r="145" spans="1:9" ht="13.2">
      <c r="A145" s="146" t="s">
        <v>464</v>
      </c>
      <c r="B145" s="149">
        <v>69176</v>
      </c>
      <c r="C145" s="150">
        <v>0.89900000000000002</v>
      </c>
      <c r="D145" s="149">
        <v>62189</v>
      </c>
      <c r="E145" s="149">
        <v>63522</v>
      </c>
      <c r="F145" s="149">
        <v>6180</v>
      </c>
      <c r="G145" s="149">
        <v>-845</v>
      </c>
      <c r="H145" s="149">
        <v>0</v>
      </c>
      <c r="I145" s="149">
        <v>-8683185</v>
      </c>
    </row>
    <row r="146" spans="1:9" ht="13.2">
      <c r="A146" s="146" t="s">
        <v>465</v>
      </c>
      <c r="B146" s="149">
        <v>117283</v>
      </c>
      <c r="C146" s="150">
        <v>0.97899999999999998</v>
      </c>
      <c r="D146" s="149">
        <v>114820</v>
      </c>
      <c r="E146" s="149">
        <v>117281</v>
      </c>
      <c r="F146" s="149">
        <v>8416</v>
      </c>
      <c r="G146" s="149">
        <v>1390</v>
      </c>
      <c r="H146" s="149">
        <v>19377209</v>
      </c>
      <c r="I146" s="149">
        <v>0</v>
      </c>
    </row>
    <row r="147" spans="1:9" ht="18.75" customHeight="1">
      <c r="A147" s="141" t="s">
        <v>466</v>
      </c>
      <c r="B147" s="149"/>
      <c r="C147" s="150"/>
      <c r="D147" s="149"/>
      <c r="E147" s="149"/>
      <c r="F147" s="149"/>
      <c r="G147" s="149"/>
      <c r="H147" s="149"/>
      <c r="I147" s="149"/>
    </row>
    <row r="148" spans="1:9" ht="13.2">
      <c r="A148" s="146" t="s">
        <v>467</v>
      </c>
      <c r="B148" s="149">
        <v>359831</v>
      </c>
      <c r="C148" s="150">
        <v>1.0049999999999999</v>
      </c>
      <c r="D148" s="149">
        <v>361630</v>
      </c>
      <c r="E148" s="149">
        <v>369381</v>
      </c>
      <c r="F148" s="149">
        <v>7808</v>
      </c>
      <c r="G148" s="149">
        <v>783</v>
      </c>
      <c r="H148" s="149">
        <v>37039158</v>
      </c>
      <c r="I148" s="149">
        <v>0</v>
      </c>
    </row>
    <row r="149" spans="1:9" ht="13.2">
      <c r="A149" s="146" t="s">
        <v>468</v>
      </c>
      <c r="B149" s="149">
        <v>651612</v>
      </c>
      <c r="C149" s="150">
        <v>1.113</v>
      </c>
      <c r="D149" s="149">
        <v>725244</v>
      </c>
      <c r="E149" s="149">
        <v>740789</v>
      </c>
      <c r="F149" s="149">
        <v>6989</v>
      </c>
      <c r="G149" s="149">
        <v>-36</v>
      </c>
      <c r="H149" s="149">
        <v>0</v>
      </c>
      <c r="I149" s="149">
        <v>-3785733</v>
      </c>
    </row>
    <row r="150" spans="1:9" ht="13.2">
      <c r="A150" s="146" t="s">
        <v>469</v>
      </c>
      <c r="B150" s="149">
        <v>52397</v>
      </c>
      <c r="C150" s="150">
        <v>1.127</v>
      </c>
      <c r="D150" s="149">
        <v>59051</v>
      </c>
      <c r="E150" s="149">
        <v>60317</v>
      </c>
      <c r="F150" s="149">
        <v>5923</v>
      </c>
      <c r="G150" s="149">
        <v>-1102</v>
      </c>
      <c r="H150" s="149">
        <v>0</v>
      </c>
      <c r="I150" s="149">
        <v>-11220913</v>
      </c>
    </row>
    <row r="151" spans="1:9" ht="13.2">
      <c r="A151" s="146" t="s">
        <v>470</v>
      </c>
      <c r="B151" s="149">
        <v>509806</v>
      </c>
      <c r="C151" s="150">
        <v>1.113</v>
      </c>
      <c r="D151" s="149">
        <v>567415</v>
      </c>
      <c r="E151" s="149">
        <v>579576</v>
      </c>
      <c r="F151" s="149">
        <v>6748</v>
      </c>
      <c r="G151" s="149">
        <v>-277</v>
      </c>
      <c r="H151" s="149">
        <v>0</v>
      </c>
      <c r="I151" s="149">
        <v>-23805506</v>
      </c>
    </row>
    <row r="152" spans="1:9" ht="13.2">
      <c r="A152" s="146" t="s">
        <v>471</v>
      </c>
      <c r="B152" s="149">
        <v>182054</v>
      </c>
      <c r="C152" s="150">
        <v>0.98199999999999998</v>
      </c>
      <c r="D152" s="149">
        <v>178777</v>
      </c>
      <c r="E152" s="149">
        <v>182609</v>
      </c>
      <c r="F152" s="149">
        <v>6872</v>
      </c>
      <c r="G152" s="149">
        <v>-153</v>
      </c>
      <c r="H152" s="149">
        <v>0</v>
      </c>
      <c r="I152" s="149">
        <v>-4072527</v>
      </c>
    </row>
    <row r="153" spans="1:9" ht="13.2">
      <c r="A153" s="146" t="s">
        <v>472</v>
      </c>
      <c r="B153" s="149">
        <v>371618</v>
      </c>
      <c r="C153" s="150">
        <v>1.0920000000000001</v>
      </c>
      <c r="D153" s="149">
        <v>405807</v>
      </c>
      <c r="E153" s="149">
        <v>414504</v>
      </c>
      <c r="F153" s="149">
        <v>5997</v>
      </c>
      <c r="G153" s="149">
        <v>-1028</v>
      </c>
      <c r="H153" s="149">
        <v>0</v>
      </c>
      <c r="I153" s="149">
        <v>-71078488</v>
      </c>
    </row>
    <row r="154" spans="1:9" ht="18.75" customHeight="1">
      <c r="A154" s="141" t="s">
        <v>473</v>
      </c>
      <c r="B154" s="149"/>
      <c r="C154" s="150"/>
      <c r="D154" s="149"/>
      <c r="E154" s="149"/>
      <c r="F154" s="149"/>
      <c r="G154" s="149"/>
      <c r="H154" s="149"/>
      <c r="I154" s="149"/>
    </row>
    <row r="155" spans="1:9" ht="13.2">
      <c r="A155" s="146" t="s">
        <v>474</v>
      </c>
      <c r="B155" s="149">
        <v>200456</v>
      </c>
      <c r="C155" s="150">
        <v>1.123</v>
      </c>
      <c r="D155" s="149">
        <v>225112</v>
      </c>
      <c r="E155" s="149">
        <v>229937</v>
      </c>
      <c r="F155" s="149">
        <v>7058</v>
      </c>
      <c r="G155" s="149">
        <v>32</v>
      </c>
      <c r="H155" s="149">
        <v>1055563</v>
      </c>
      <c r="I155" s="149">
        <v>0</v>
      </c>
    </row>
    <row r="156" spans="1:9" ht="13.2">
      <c r="A156" s="146" t="s">
        <v>475</v>
      </c>
      <c r="B156" s="149">
        <v>342499</v>
      </c>
      <c r="C156" s="150">
        <v>1.0549999999999999</v>
      </c>
      <c r="D156" s="149">
        <v>361337</v>
      </c>
      <c r="E156" s="149">
        <v>369081</v>
      </c>
      <c r="F156" s="149">
        <v>8633</v>
      </c>
      <c r="G156" s="149">
        <v>1608</v>
      </c>
      <c r="H156" s="149">
        <v>68746238</v>
      </c>
      <c r="I156" s="149">
        <v>0</v>
      </c>
    </row>
    <row r="157" spans="1:9" ht="13.2">
      <c r="A157" s="146" t="s">
        <v>476</v>
      </c>
      <c r="B157" s="149">
        <v>63394</v>
      </c>
      <c r="C157" s="150">
        <v>0.96599999999999997</v>
      </c>
      <c r="D157" s="149">
        <v>61239</v>
      </c>
      <c r="E157" s="149">
        <v>62551</v>
      </c>
      <c r="F157" s="149">
        <v>6913</v>
      </c>
      <c r="G157" s="149">
        <v>-113</v>
      </c>
      <c r="H157" s="149">
        <v>0</v>
      </c>
      <c r="I157" s="149">
        <v>-1019958</v>
      </c>
    </row>
    <row r="158" spans="1:9" ht="13.2">
      <c r="A158" s="146" t="s">
        <v>477</v>
      </c>
      <c r="B158" s="149">
        <v>63791</v>
      </c>
      <c r="C158" s="150">
        <v>0.95599999999999996</v>
      </c>
      <c r="D158" s="149">
        <v>60984</v>
      </c>
      <c r="E158" s="149">
        <v>62291</v>
      </c>
      <c r="F158" s="149">
        <v>6378</v>
      </c>
      <c r="G158" s="149">
        <v>-648</v>
      </c>
      <c r="H158" s="149">
        <v>0</v>
      </c>
      <c r="I158" s="149">
        <v>-6324412</v>
      </c>
    </row>
    <row r="159" spans="1:9" ht="13.2">
      <c r="A159" s="146" t="s">
        <v>478</v>
      </c>
      <c r="B159" s="149">
        <v>743293</v>
      </c>
      <c r="C159" s="150">
        <v>1.0209999999999999</v>
      </c>
      <c r="D159" s="149">
        <v>758903</v>
      </c>
      <c r="E159" s="149">
        <v>775168</v>
      </c>
      <c r="F159" s="149">
        <v>6749</v>
      </c>
      <c r="G159" s="149">
        <v>-276</v>
      </c>
      <c r="H159" s="149">
        <v>0</v>
      </c>
      <c r="I159" s="149">
        <v>-31719752</v>
      </c>
    </row>
    <row r="160" spans="1:9" ht="13.2">
      <c r="A160" s="146" t="s">
        <v>479</v>
      </c>
      <c r="B160" s="149">
        <v>68377</v>
      </c>
      <c r="C160" s="150">
        <v>0.92400000000000004</v>
      </c>
      <c r="D160" s="149">
        <v>63180</v>
      </c>
      <c r="E160" s="149">
        <v>64535</v>
      </c>
      <c r="F160" s="149">
        <v>13999</v>
      </c>
      <c r="G160" s="149">
        <v>6974</v>
      </c>
      <c r="H160" s="149">
        <v>32148404</v>
      </c>
      <c r="I160" s="149">
        <v>0</v>
      </c>
    </row>
    <row r="161" spans="1:9" ht="13.2">
      <c r="A161" s="146" t="s">
        <v>480</v>
      </c>
      <c r="B161" s="149">
        <v>50878</v>
      </c>
      <c r="C161" s="150">
        <v>1.1459999999999999</v>
      </c>
      <c r="D161" s="149">
        <v>58306</v>
      </c>
      <c r="E161" s="149">
        <v>59556</v>
      </c>
      <c r="F161" s="149">
        <v>10671</v>
      </c>
      <c r="G161" s="149">
        <v>3646</v>
      </c>
      <c r="H161" s="149">
        <v>20348191</v>
      </c>
      <c r="I161" s="149">
        <v>0</v>
      </c>
    </row>
    <row r="162" spans="1:9" ht="13.2">
      <c r="A162" s="146" t="s">
        <v>481</v>
      </c>
      <c r="B162" s="149">
        <v>258799</v>
      </c>
      <c r="C162" s="150">
        <v>0.95099999999999996</v>
      </c>
      <c r="D162" s="149">
        <v>246118</v>
      </c>
      <c r="E162" s="149">
        <v>251393</v>
      </c>
      <c r="F162" s="149">
        <v>7673</v>
      </c>
      <c r="G162" s="149">
        <v>648</v>
      </c>
      <c r="H162" s="149">
        <v>21225637</v>
      </c>
      <c r="I162" s="149">
        <v>0</v>
      </c>
    </row>
    <row r="163" spans="1:9" ht="13.2">
      <c r="A163" s="146" t="s">
        <v>482</v>
      </c>
      <c r="B163" s="149">
        <v>37068</v>
      </c>
      <c r="C163" s="150">
        <v>0.89600000000000002</v>
      </c>
      <c r="D163" s="149">
        <v>33213</v>
      </c>
      <c r="E163" s="149">
        <v>33924</v>
      </c>
      <c r="F163" s="149">
        <v>5326</v>
      </c>
      <c r="G163" s="149">
        <v>-1699</v>
      </c>
      <c r="H163" s="149">
        <v>0</v>
      </c>
      <c r="I163" s="149">
        <v>-10819234</v>
      </c>
    </row>
    <row r="164" spans="1:9" ht="13.2">
      <c r="A164" s="146" t="s">
        <v>483</v>
      </c>
      <c r="B164" s="149">
        <v>47123</v>
      </c>
      <c r="C164" s="150">
        <v>1.044</v>
      </c>
      <c r="D164" s="149">
        <v>49196</v>
      </c>
      <c r="E164" s="149">
        <v>50251</v>
      </c>
      <c r="F164" s="149">
        <v>9018</v>
      </c>
      <c r="G164" s="149">
        <v>1993</v>
      </c>
      <c r="H164" s="149">
        <v>11106211</v>
      </c>
      <c r="I164" s="149">
        <v>0</v>
      </c>
    </row>
    <row r="165" spans="1:9" ht="13.2">
      <c r="A165" s="146" t="s">
        <v>484</v>
      </c>
      <c r="B165" s="149">
        <v>37237</v>
      </c>
      <c r="C165" s="150">
        <v>0.93899999999999995</v>
      </c>
      <c r="D165" s="149">
        <v>34965</v>
      </c>
      <c r="E165" s="149">
        <v>35715</v>
      </c>
      <c r="F165" s="149">
        <v>7143</v>
      </c>
      <c r="G165" s="149">
        <v>118</v>
      </c>
      <c r="H165" s="149">
        <v>588632</v>
      </c>
      <c r="I165" s="149">
        <v>0</v>
      </c>
    </row>
    <row r="166" spans="1:9" ht="13.2">
      <c r="A166" s="146" t="s">
        <v>485</v>
      </c>
      <c r="B166" s="149">
        <v>3903840</v>
      </c>
      <c r="C166" s="150">
        <v>1.1479999999999999</v>
      </c>
      <c r="D166" s="149">
        <v>4481608</v>
      </c>
      <c r="E166" s="149">
        <v>4577664</v>
      </c>
      <c r="F166" s="149">
        <v>7509</v>
      </c>
      <c r="G166" s="149">
        <v>484</v>
      </c>
      <c r="H166" s="149">
        <v>294832825</v>
      </c>
      <c r="I166" s="149">
        <v>0</v>
      </c>
    </row>
    <row r="167" spans="1:9" ht="13.2">
      <c r="A167" s="146" t="s">
        <v>486</v>
      </c>
      <c r="B167" s="149">
        <v>65732</v>
      </c>
      <c r="C167" s="150">
        <v>1.2010000000000001</v>
      </c>
      <c r="D167" s="149">
        <v>78944</v>
      </c>
      <c r="E167" s="149">
        <v>80636</v>
      </c>
      <c r="F167" s="149">
        <v>6089</v>
      </c>
      <c r="G167" s="149">
        <v>-936</v>
      </c>
      <c r="H167" s="149">
        <v>0</v>
      </c>
      <c r="I167" s="149">
        <v>-12399333</v>
      </c>
    </row>
    <row r="168" spans="1:9" ht="13.2">
      <c r="A168" s="146" t="s">
        <v>487</v>
      </c>
      <c r="B168" s="149">
        <v>47888</v>
      </c>
      <c r="C168" s="150">
        <v>1.1000000000000001</v>
      </c>
      <c r="D168" s="149">
        <v>52677</v>
      </c>
      <c r="E168" s="149">
        <v>53806</v>
      </c>
      <c r="F168" s="149">
        <v>5661</v>
      </c>
      <c r="G168" s="149">
        <v>-1364</v>
      </c>
      <c r="H168" s="149">
        <v>0</v>
      </c>
      <c r="I168" s="149">
        <v>-12961820</v>
      </c>
    </row>
    <row r="169" spans="1:9" ht="13.2">
      <c r="A169" s="146" t="s">
        <v>488</v>
      </c>
      <c r="B169" s="149">
        <v>66729</v>
      </c>
      <c r="C169" s="150">
        <v>0.92800000000000005</v>
      </c>
      <c r="D169" s="149">
        <v>61925</v>
      </c>
      <c r="E169" s="149">
        <v>63252</v>
      </c>
      <c r="F169" s="149">
        <v>6761</v>
      </c>
      <c r="G169" s="149">
        <v>-264</v>
      </c>
      <c r="H169" s="149">
        <v>0</v>
      </c>
      <c r="I169" s="149">
        <v>-2468916</v>
      </c>
    </row>
    <row r="170" spans="1:9" ht="13.2">
      <c r="A170" s="146" t="s">
        <v>489</v>
      </c>
      <c r="B170" s="149">
        <v>238933</v>
      </c>
      <c r="C170" s="150">
        <v>0.99199999999999999</v>
      </c>
      <c r="D170" s="149">
        <v>237021</v>
      </c>
      <c r="E170" s="149">
        <v>242102</v>
      </c>
      <c r="F170" s="149">
        <v>6047</v>
      </c>
      <c r="G170" s="149">
        <v>-978</v>
      </c>
      <c r="H170" s="149">
        <v>0</v>
      </c>
      <c r="I170" s="149">
        <v>-39166979</v>
      </c>
    </row>
    <row r="171" spans="1:9" ht="13.2">
      <c r="A171" s="146" t="s">
        <v>490</v>
      </c>
      <c r="B171" s="149">
        <v>33732</v>
      </c>
      <c r="C171" s="150">
        <v>1.1200000000000001</v>
      </c>
      <c r="D171" s="149">
        <v>37780</v>
      </c>
      <c r="E171" s="149">
        <v>38590</v>
      </c>
      <c r="F171" s="149">
        <v>5532</v>
      </c>
      <c r="G171" s="149">
        <v>-1493</v>
      </c>
      <c r="H171" s="149">
        <v>0</v>
      </c>
      <c r="I171" s="149">
        <v>-10417896</v>
      </c>
    </row>
    <row r="172" spans="1:9" ht="13.2">
      <c r="A172" s="146" t="s">
        <v>491</v>
      </c>
      <c r="B172" s="149">
        <v>284796</v>
      </c>
      <c r="C172" s="150">
        <v>1.2749999999999999</v>
      </c>
      <c r="D172" s="149">
        <v>363115</v>
      </c>
      <c r="E172" s="149">
        <v>370898</v>
      </c>
      <c r="F172" s="149">
        <v>7352</v>
      </c>
      <c r="G172" s="149">
        <v>327</v>
      </c>
      <c r="H172" s="149">
        <v>16476029</v>
      </c>
      <c r="I172" s="149">
        <v>0</v>
      </c>
    </row>
    <row r="173" spans="1:9" ht="13.2">
      <c r="A173" s="146" t="s">
        <v>492</v>
      </c>
      <c r="B173" s="149">
        <v>251202</v>
      </c>
      <c r="C173" s="150">
        <v>1.008</v>
      </c>
      <c r="D173" s="149">
        <v>253211</v>
      </c>
      <c r="E173" s="149">
        <v>258638</v>
      </c>
      <c r="F173" s="149">
        <v>5939</v>
      </c>
      <c r="G173" s="149">
        <v>-1086</v>
      </c>
      <c r="H173" s="149">
        <v>0</v>
      </c>
      <c r="I173" s="149">
        <v>-47288569</v>
      </c>
    </row>
    <row r="174" spans="1:9" ht="13.2">
      <c r="A174" s="146" t="s">
        <v>493</v>
      </c>
      <c r="B174" s="149">
        <v>322274</v>
      </c>
      <c r="C174" s="150">
        <v>0.98199999999999998</v>
      </c>
      <c r="D174" s="149">
        <v>316473</v>
      </c>
      <c r="E174" s="149">
        <v>323256</v>
      </c>
      <c r="F174" s="149">
        <v>8001</v>
      </c>
      <c r="G174" s="149">
        <v>976</v>
      </c>
      <c r="H174" s="149">
        <v>39423612</v>
      </c>
      <c r="I174" s="149">
        <v>0</v>
      </c>
    </row>
    <row r="175" spans="1:9" ht="13.2">
      <c r="A175" s="146" t="s">
        <v>494</v>
      </c>
      <c r="B175" s="149">
        <v>81776</v>
      </c>
      <c r="C175" s="150">
        <v>1.111</v>
      </c>
      <c r="D175" s="149">
        <v>90853</v>
      </c>
      <c r="E175" s="149">
        <v>92800</v>
      </c>
      <c r="F175" s="149">
        <v>6437</v>
      </c>
      <c r="G175" s="149">
        <v>-588</v>
      </c>
      <c r="H175" s="149">
        <v>0</v>
      </c>
      <c r="I175" s="149">
        <v>-8475487</v>
      </c>
    </row>
    <row r="176" spans="1:9" ht="13.2">
      <c r="A176" s="146" t="s">
        <v>495</v>
      </c>
      <c r="B176" s="149">
        <v>112309</v>
      </c>
      <c r="C176" s="150">
        <v>1.0329999999999999</v>
      </c>
      <c r="D176" s="149">
        <v>116015</v>
      </c>
      <c r="E176" s="149">
        <v>118502</v>
      </c>
      <c r="F176" s="149">
        <v>8538</v>
      </c>
      <c r="G176" s="149">
        <v>1512</v>
      </c>
      <c r="H176" s="149">
        <v>20991937</v>
      </c>
      <c r="I176" s="149">
        <v>0</v>
      </c>
    </row>
    <row r="177" spans="1:9" ht="13.2">
      <c r="A177" s="146" t="s">
        <v>496</v>
      </c>
      <c r="B177" s="149">
        <v>208594</v>
      </c>
      <c r="C177" s="150">
        <v>0.94699999999999995</v>
      </c>
      <c r="D177" s="149">
        <v>197539</v>
      </c>
      <c r="E177" s="149">
        <v>201773</v>
      </c>
      <c r="F177" s="149">
        <v>8211</v>
      </c>
      <c r="G177" s="149">
        <v>1186</v>
      </c>
      <c r="H177" s="149">
        <v>29135055</v>
      </c>
      <c r="I177" s="149">
        <v>0</v>
      </c>
    </row>
    <row r="178" spans="1:9" ht="13.2">
      <c r="A178" s="146" t="s">
        <v>497</v>
      </c>
      <c r="B178" s="149">
        <v>240277</v>
      </c>
      <c r="C178" s="150">
        <v>1.077</v>
      </c>
      <c r="D178" s="149">
        <v>258778</v>
      </c>
      <c r="E178" s="149">
        <v>264324</v>
      </c>
      <c r="F178" s="149">
        <v>7518</v>
      </c>
      <c r="G178" s="149">
        <v>493</v>
      </c>
      <c r="H178" s="149">
        <v>17331915</v>
      </c>
      <c r="I178" s="149">
        <v>0</v>
      </c>
    </row>
    <row r="179" spans="1:9" ht="13.2">
      <c r="A179" s="146" t="s">
        <v>498</v>
      </c>
      <c r="B179" s="149">
        <v>91056</v>
      </c>
      <c r="C179" s="150">
        <v>0.98099999999999998</v>
      </c>
      <c r="D179" s="149">
        <v>89326</v>
      </c>
      <c r="E179" s="149">
        <v>91240</v>
      </c>
      <c r="F179" s="149">
        <v>10101</v>
      </c>
      <c r="G179" s="149">
        <v>3076</v>
      </c>
      <c r="H179" s="149">
        <v>27781625</v>
      </c>
      <c r="I179" s="149">
        <v>0</v>
      </c>
    </row>
    <row r="180" spans="1:9" ht="13.2">
      <c r="A180" s="146" t="s">
        <v>499</v>
      </c>
      <c r="B180" s="149">
        <v>75844</v>
      </c>
      <c r="C180" s="150">
        <v>0.96599999999999997</v>
      </c>
      <c r="D180" s="149">
        <v>73266</v>
      </c>
      <c r="E180" s="149">
        <v>74836</v>
      </c>
      <c r="F180" s="149">
        <v>7266</v>
      </c>
      <c r="G180" s="149">
        <v>240</v>
      </c>
      <c r="H180" s="149">
        <v>2476163</v>
      </c>
      <c r="I180" s="149">
        <v>0</v>
      </c>
    </row>
    <row r="181" spans="1:9" ht="13.2">
      <c r="A181" s="146" t="s">
        <v>500</v>
      </c>
      <c r="B181" s="149">
        <v>441685</v>
      </c>
      <c r="C181" s="150">
        <v>1.1299999999999999</v>
      </c>
      <c r="D181" s="149">
        <v>499104</v>
      </c>
      <c r="E181" s="149">
        <v>509802</v>
      </c>
      <c r="F181" s="149">
        <v>7128</v>
      </c>
      <c r="G181" s="149">
        <v>102</v>
      </c>
      <c r="H181" s="149">
        <v>7330182</v>
      </c>
      <c r="I181" s="149">
        <v>0</v>
      </c>
    </row>
    <row r="182" spans="1:9" ht="13.2">
      <c r="A182" s="146" t="s">
        <v>501</v>
      </c>
      <c r="B182" s="149">
        <v>89792</v>
      </c>
      <c r="C182" s="150">
        <v>1.111</v>
      </c>
      <c r="D182" s="149">
        <v>99759</v>
      </c>
      <c r="E182" s="149">
        <v>101897</v>
      </c>
      <c r="F182" s="149">
        <v>6653</v>
      </c>
      <c r="G182" s="149">
        <v>-373</v>
      </c>
      <c r="H182" s="149">
        <v>0</v>
      </c>
      <c r="I182" s="149">
        <v>-5708144</v>
      </c>
    </row>
    <row r="183" spans="1:9" ht="13.2">
      <c r="A183" s="146" t="s">
        <v>502</v>
      </c>
      <c r="B183" s="149">
        <v>250846</v>
      </c>
      <c r="C183" s="150">
        <v>1.0209999999999999</v>
      </c>
      <c r="D183" s="149">
        <v>256113</v>
      </c>
      <c r="E183" s="149">
        <v>261603</v>
      </c>
      <c r="F183" s="149">
        <v>6356</v>
      </c>
      <c r="G183" s="149">
        <v>-669</v>
      </c>
      <c r="H183" s="149">
        <v>0</v>
      </c>
      <c r="I183" s="149">
        <v>-27527124</v>
      </c>
    </row>
    <row r="184" spans="1:9" ht="13.2">
      <c r="A184" s="146" t="s">
        <v>503</v>
      </c>
      <c r="B184" s="149">
        <v>134985</v>
      </c>
      <c r="C184" s="150">
        <v>1.0589999999999999</v>
      </c>
      <c r="D184" s="149">
        <v>142950</v>
      </c>
      <c r="E184" s="149">
        <v>146013</v>
      </c>
      <c r="F184" s="149">
        <v>7799</v>
      </c>
      <c r="G184" s="149">
        <v>774</v>
      </c>
      <c r="H184" s="149">
        <v>14494424</v>
      </c>
      <c r="I184" s="149">
        <v>0</v>
      </c>
    </row>
    <row r="185" spans="1:9" ht="13.2">
      <c r="A185" s="146" t="s">
        <v>504</v>
      </c>
      <c r="B185" s="149">
        <v>489743</v>
      </c>
      <c r="C185" s="150">
        <v>0.997</v>
      </c>
      <c r="D185" s="149">
        <v>488274</v>
      </c>
      <c r="E185" s="149">
        <v>498739</v>
      </c>
      <c r="F185" s="149">
        <v>8593</v>
      </c>
      <c r="G185" s="149">
        <v>1568</v>
      </c>
      <c r="H185" s="149">
        <v>91002864</v>
      </c>
      <c r="I185" s="149">
        <v>0</v>
      </c>
    </row>
    <row r="186" spans="1:9" ht="13.2">
      <c r="A186" s="146" t="s">
        <v>505</v>
      </c>
      <c r="B186" s="149">
        <v>48452</v>
      </c>
      <c r="C186" s="150">
        <v>0.97899999999999998</v>
      </c>
      <c r="D186" s="149">
        <v>47434</v>
      </c>
      <c r="E186" s="149">
        <v>48451</v>
      </c>
      <c r="F186" s="149">
        <v>5340</v>
      </c>
      <c r="G186" s="149">
        <v>-1685</v>
      </c>
      <c r="H186" s="149">
        <v>0</v>
      </c>
      <c r="I186" s="149">
        <v>-15289082</v>
      </c>
    </row>
    <row r="187" spans="1:9" ht="13.2">
      <c r="A187" s="146" t="s">
        <v>506</v>
      </c>
      <c r="B187" s="149">
        <v>182212</v>
      </c>
      <c r="C187" s="150">
        <v>1.036</v>
      </c>
      <c r="D187" s="149">
        <v>188772</v>
      </c>
      <c r="E187" s="149">
        <v>192818</v>
      </c>
      <c r="F187" s="149">
        <v>6919</v>
      </c>
      <c r="G187" s="149">
        <v>-106</v>
      </c>
      <c r="H187" s="149">
        <v>0</v>
      </c>
      <c r="I187" s="149">
        <v>-2967628</v>
      </c>
    </row>
    <row r="188" spans="1:9" ht="13.2">
      <c r="A188" s="146" t="s">
        <v>507</v>
      </c>
      <c r="B188" s="149">
        <v>85715</v>
      </c>
      <c r="C188" s="150">
        <v>0.99099999999999999</v>
      </c>
      <c r="D188" s="149">
        <v>84944</v>
      </c>
      <c r="E188" s="149">
        <v>86765</v>
      </c>
      <c r="F188" s="149">
        <v>6424</v>
      </c>
      <c r="G188" s="149">
        <v>-602</v>
      </c>
      <c r="H188" s="149">
        <v>0</v>
      </c>
      <c r="I188" s="149">
        <v>-8125026</v>
      </c>
    </row>
    <row r="189" spans="1:9" ht="13.2">
      <c r="A189" s="146" t="s">
        <v>508</v>
      </c>
      <c r="B189" s="149">
        <v>55590</v>
      </c>
      <c r="C189" s="150">
        <v>1.153</v>
      </c>
      <c r="D189" s="149">
        <v>64095</v>
      </c>
      <c r="E189" s="149">
        <v>65469</v>
      </c>
      <c r="F189" s="149">
        <v>6118</v>
      </c>
      <c r="G189" s="149">
        <v>-907</v>
      </c>
      <c r="H189" s="149">
        <v>0</v>
      </c>
      <c r="I189" s="149">
        <v>-9707939</v>
      </c>
    </row>
    <row r="190" spans="1:9" ht="13.2">
      <c r="A190" s="146" t="s">
        <v>509</v>
      </c>
      <c r="B190" s="149">
        <v>67606</v>
      </c>
      <c r="C190" s="150">
        <v>1.2110000000000001</v>
      </c>
      <c r="D190" s="149">
        <v>81871</v>
      </c>
      <c r="E190" s="149">
        <v>83626</v>
      </c>
      <c r="F190" s="149">
        <v>6561</v>
      </c>
      <c r="G190" s="149">
        <v>-464</v>
      </c>
      <c r="H190" s="149">
        <v>0</v>
      </c>
      <c r="I190" s="149">
        <v>-5917356</v>
      </c>
    </row>
    <row r="191" spans="1:9" ht="13.2">
      <c r="A191" s="146" t="s">
        <v>510</v>
      </c>
      <c r="B191" s="149">
        <v>64919</v>
      </c>
      <c r="C191" s="150">
        <v>0.98599999999999999</v>
      </c>
      <c r="D191" s="149">
        <v>64010</v>
      </c>
      <c r="E191" s="149">
        <v>65382</v>
      </c>
      <c r="F191" s="149">
        <v>5771</v>
      </c>
      <c r="G191" s="149">
        <v>-1254</v>
      </c>
      <c r="H191" s="149">
        <v>0</v>
      </c>
      <c r="I191" s="149">
        <v>-14206643</v>
      </c>
    </row>
    <row r="192" spans="1:9" ht="13.2">
      <c r="A192" s="146" t="s">
        <v>511</v>
      </c>
      <c r="B192" s="149">
        <v>97249</v>
      </c>
      <c r="C192" s="150">
        <v>1.083</v>
      </c>
      <c r="D192" s="149">
        <v>105321</v>
      </c>
      <c r="E192" s="149">
        <v>107579</v>
      </c>
      <c r="F192" s="149">
        <v>8440</v>
      </c>
      <c r="G192" s="149">
        <v>1414</v>
      </c>
      <c r="H192" s="149">
        <v>18028112</v>
      </c>
      <c r="I192" s="149">
        <v>0</v>
      </c>
    </row>
    <row r="193" spans="1:9" ht="13.2">
      <c r="A193" s="146" t="s">
        <v>512</v>
      </c>
      <c r="B193" s="149">
        <v>107634</v>
      </c>
      <c r="C193" s="150">
        <v>1.024</v>
      </c>
      <c r="D193" s="149">
        <v>110218</v>
      </c>
      <c r="E193" s="149">
        <v>112580</v>
      </c>
      <c r="F193" s="149">
        <v>7002</v>
      </c>
      <c r="G193" s="149">
        <v>-24</v>
      </c>
      <c r="H193" s="149">
        <v>0</v>
      </c>
      <c r="I193" s="149">
        <v>-378522</v>
      </c>
    </row>
    <row r="194" spans="1:9" ht="13.2">
      <c r="A194" s="146" t="s">
        <v>513</v>
      </c>
      <c r="B194" s="149">
        <v>84692</v>
      </c>
      <c r="C194" s="150">
        <v>0.96799999999999997</v>
      </c>
      <c r="D194" s="149">
        <v>81981</v>
      </c>
      <c r="E194" s="149">
        <v>83739</v>
      </c>
      <c r="F194" s="149">
        <v>7076</v>
      </c>
      <c r="G194" s="149">
        <v>51</v>
      </c>
      <c r="H194" s="149">
        <v>602236</v>
      </c>
      <c r="I194" s="149">
        <v>0</v>
      </c>
    </row>
    <row r="195" spans="1:9" ht="13.2">
      <c r="A195" s="146" t="s">
        <v>514</v>
      </c>
      <c r="B195" s="149">
        <v>406253</v>
      </c>
      <c r="C195" s="150">
        <v>1.1000000000000001</v>
      </c>
      <c r="D195" s="149">
        <v>446878</v>
      </c>
      <c r="E195" s="149">
        <v>456456</v>
      </c>
      <c r="F195" s="149">
        <v>7744</v>
      </c>
      <c r="G195" s="149">
        <v>719</v>
      </c>
      <c r="H195" s="149">
        <v>42361807</v>
      </c>
      <c r="I195" s="149">
        <v>0</v>
      </c>
    </row>
    <row r="196" spans="1:9" ht="13.2">
      <c r="A196" s="146" t="s">
        <v>515</v>
      </c>
      <c r="B196" s="149">
        <v>106284</v>
      </c>
      <c r="C196" s="150">
        <v>0.97599999999999998</v>
      </c>
      <c r="D196" s="149">
        <v>103733</v>
      </c>
      <c r="E196" s="149">
        <v>105956</v>
      </c>
      <c r="F196" s="149">
        <v>11729</v>
      </c>
      <c r="G196" s="149">
        <v>4703</v>
      </c>
      <c r="H196" s="149">
        <v>42490283</v>
      </c>
      <c r="I196" s="149">
        <v>0</v>
      </c>
    </row>
    <row r="197" spans="1:9" ht="13.2">
      <c r="A197" s="146" t="s">
        <v>516</v>
      </c>
      <c r="B197" s="149">
        <v>532580</v>
      </c>
      <c r="C197" s="150">
        <v>0.999</v>
      </c>
      <c r="D197" s="149">
        <v>532048</v>
      </c>
      <c r="E197" s="149">
        <v>543452</v>
      </c>
      <c r="F197" s="149">
        <v>9536</v>
      </c>
      <c r="G197" s="149">
        <v>2511</v>
      </c>
      <c r="H197" s="149">
        <v>143084487</v>
      </c>
      <c r="I197" s="149">
        <v>0</v>
      </c>
    </row>
    <row r="198" spans="1:9" ht="13.2">
      <c r="A198" s="146" t="s">
        <v>517</v>
      </c>
      <c r="B198" s="149">
        <v>173345</v>
      </c>
      <c r="C198" s="150">
        <v>1.0369999999999999</v>
      </c>
      <c r="D198" s="149">
        <v>179759</v>
      </c>
      <c r="E198" s="149">
        <v>183612</v>
      </c>
      <c r="F198" s="149">
        <v>7353</v>
      </c>
      <c r="G198" s="149">
        <v>328</v>
      </c>
      <c r="H198" s="149">
        <v>8192032</v>
      </c>
      <c r="I198" s="149">
        <v>0</v>
      </c>
    </row>
    <row r="199" spans="1:9" ht="13.2">
      <c r="A199" s="146" t="s">
        <v>518</v>
      </c>
      <c r="B199" s="149">
        <v>126913</v>
      </c>
      <c r="C199" s="150">
        <v>1.034</v>
      </c>
      <c r="D199" s="149">
        <v>131228</v>
      </c>
      <c r="E199" s="149">
        <v>134041</v>
      </c>
      <c r="F199" s="149">
        <v>8342</v>
      </c>
      <c r="G199" s="149">
        <v>1316</v>
      </c>
      <c r="H199" s="149">
        <v>21152977</v>
      </c>
      <c r="I199" s="149">
        <v>0</v>
      </c>
    </row>
    <row r="200" spans="1:9" ht="13.2">
      <c r="A200" s="146" t="s">
        <v>519</v>
      </c>
      <c r="B200" s="149">
        <v>73944</v>
      </c>
      <c r="C200" s="150">
        <v>1.0649999999999999</v>
      </c>
      <c r="D200" s="149">
        <v>78750</v>
      </c>
      <c r="E200" s="149">
        <v>80438</v>
      </c>
      <c r="F200" s="149">
        <v>6456</v>
      </c>
      <c r="G200" s="149">
        <v>-569</v>
      </c>
      <c r="H200" s="149">
        <v>0</v>
      </c>
      <c r="I200" s="149">
        <v>-7088963</v>
      </c>
    </row>
    <row r="201" spans="1:9" ht="13.2">
      <c r="A201" s="146" t="s">
        <v>520</v>
      </c>
      <c r="B201" s="149">
        <v>326930</v>
      </c>
      <c r="C201" s="150">
        <v>1.0409999999999999</v>
      </c>
      <c r="D201" s="149">
        <v>340334</v>
      </c>
      <c r="E201" s="149">
        <v>347628</v>
      </c>
      <c r="F201" s="149">
        <v>8682</v>
      </c>
      <c r="G201" s="149">
        <v>1657</v>
      </c>
      <c r="H201" s="149">
        <v>66331479</v>
      </c>
      <c r="I201" s="149">
        <v>0</v>
      </c>
    </row>
    <row r="202" spans="1:9" ht="13.2">
      <c r="A202" s="146" t="s">
        <v>521</v>
      </c>
      <c r="B202" s="149">
        <v>123668</v>
      </c>
      <c r="C202" s="150">
        <v>0.96399999999999997</v>
      </c>
      <c r="D202" s="149">
        <v>119216</v>
      </c>
      <c r="E202" s="149">
        <v>121771</v>
      </c>
      <c r="F202" s="149">
        <v>10287</v>
      </c>
      <c r="G202" s="149">
        <v>3262</v>
      </c>
      <c r="H202" s="149">
        <v>38613751</v>
      </c>
      <c r="I202" s="149">
        <v>0</v>
      </c>
    </row>
    <row r="203" spans="1:9" ht="13.2">
      <c r="A203" s="146" t="s">
        <v>522</v>
      </c>
      <c r="B203" s="149">
        <v>82364</v>
      </c>
      <c r="C203" s="150">
        <v>1.161</v>
      </c>
      <c r="D203" s="149">
        <v>95625</v>
      </c>
      <c r="E203" s="149">
        <v>97675</v>
      </c>
      <c r="F203" s="149">
        <v>7649</v>
      </c>
      <c r="G203" s="149">
        <v>624</v>
      </c>
      <c r="H203" s="149">
        <v>7969543</v>
      </c>
      <c r="I203" s="149">
        <v>0</v>
      </c>
    </row>
    <row r="204" spans="1:9" ht="18.75" customHeight="1">
      <c r="A204" s="141" t="s">
        <v>523</v>
      </c>
      <c r="B204" s="149"/>
      <c r="C204" s="150"/>
      <c r="D204" s="149"/>
      <c r="E204" s="149"/>
      <c r="F204" s="149"/>
      <c r="G204" s="149"/>
      <c r="H204" s="149"/>
      <c r="I204" s="149"/>
    </row>
    <row r="205" spans="1:9" ht="13.2">
      <c r="A205" s="146" t="s">
        <v>524</v>
      </c>
      <c r="B205" s="149">
        <v>188877</v>
      </c>
      <c r="C205" s="150">
        <v>0.94299999999999995</v>
      </c>
      <c r="D205" s="149">
        <v>178111</v>
      </c>
      <c r="E205" s="149">
        <v>181928</v>
      </c>
      <c r="F205" s="149">
        <v>7129</v>
      </c>
      <c r="G205" s="149">
        <v>104</v>
      </c>
      <c r="H205" s="149">
        <v>2651901</v>
      </c>
      <c r="I205" s="149">
        <v>0</v>
      </c>
    </row>
    <row r="206" spans="1:9" ht="13.2">
      <c r="A206" s="146" t="s">
        <v>525</v>
      </c>
      <c r="B206" s="149">
        <v>67637</v>
      </c>
      <c r="C206" s="150">
        <v>1.0149999999999999</v>
      </c>
      <c r="D206" s="149">
        <v>68651</v>
      </c>
      <c r="E206" s="149">
        <v>70123</v>
      </c>
      <c r="F206" s="149">
        <v>8346</v>
      </c>
      <c r="G206" s="149">
        <v>1321</v>
      </c>
      <c r="H206" s="149">
        <v>11096789</v>
      </c>
      <c r="I206" s="149">
        <v>0</v>
      </c>
    </row>
    <row r="207" spans="1:9" ht="13.2">
      <c r="A207" s="146" t="s">
        <v>526</v>
      </c>
      <c r="B207" s="149">
        <v>68402</v>
      </c>
      <c r="C207" s="150">
        <v>1.038</v>
      </c>
      <c r="D207" s="149">
        <v>71001</v>
      </c>
      <c r="E207" s="149">
        <v>72523</v>
      </c>
      <c r="F207" s="149">
        <v>7444</v>
      </c>
      <c r="G207" s="149">
        <v>419</v>
      </c>
      <c r="H207" s="149">
        <v>4083364</v>
      </c>
      <c r="I207" s="149">
        <v>0</v>
      </c>
    </row>
    <row r="208" spans="1:9" ht="13.2">
      <c r="A208" s="146" t="s">
        <v>527</v>
      </c>
      <c r="B208" s="149">
        <v>78543</v>
      </c>
      <c r="C208" s="150">
        <v>1.107</v>
      </c>
      <c r="D208" s="149">
        <v>86947</v>
      </c>
      <c r="E208" s="149">
        <v>88811</v>
      </c>
      <c r="F208" s="149">
        <v>7741</v>
      </c>
      <c r="G208" s="149">
        <v>716</v>
      </c>
      <c r="H208" s="149">
        <v>8210374</v>
      </c>
      <c r="I208" s="149">
        <v>0</v>
      </c>
    </row>
    <row r="209" spans="1:9" ht="13.2">
      <c r="A209" s="146" t="s">
        <v>528</v>
      </c>
      <c r="B209" s="149">
        <v>74749</v>
      </c>
      <c r="C209" s="150">
        <v>0.93799999999999994</v>
      </c>
      <c r="D209" s="149">
        <v>70114</v>
      </c>
      <c r="E209" s="149">
        <v>71617</v>
      </c>
      <c r="F209" s="149">
        <v>7989</v>
      </c>
      <c r="G209" s="149">
        <v>964</v>
      </c>
      <c r="H209" s="149">
        <v>8643137</v>
      </c>
      <c r="I209" s="149">
        <v>0</v>
      </c>
    </row>
    <row r="210" spans="1:9" ht="13.2">
      <c r="A210" s="146" t="s">
        <v>529</v>
      </c>
      <c r="B210" s="149">
        <v>88434</v>
      </c>
      <c r="C210" s="150">
        <v>1.079</v>
      </c>
      <c r="D210" s="149">
        <v>95420</v>
      </c>
      <c r="E210" s="149">
        <v>97465</v>
      </c>
      <c r="F210" s="149">
        <v>8562</v>
      </c>
      <c r="G210" s="149">
        <v>1537</v>
      </c>
      <c r="H210" s="149">
        <v>17497432</v>
      </c>
      <c r="I210" s="149">
        <v>0</v>
      </c>
    </row>
    <row r="211" spans="1:9" ht="13.2">
      <c r="A211" s="146" t="s">
        <v>530</v>
      </c>
      <c r="B211" s="149">
        <v>111518</v>
      </c>
      <c r="C211" s="150">
        <v>1.155</v>
      </c>
      <c r="D211" s="149">
        <v>128804</v>
      </c>
      <c r="E211" s="149">
        <v>131564</v>
      </c>
      <c r="F211" s="149">
        <v>7746</v>
      </c>
      <c r="G211" s="149">
        <v>721</v>
      </c>
      <c r="H211" s="149">
        <v>12241176</v>
      </c>
      <c r="I211" s="149">
        <v>0</v>
      </c>
    </row>
    <row r="212" spans="1:9" ht="13.2">
      <c r="A212" s="146" t="s">
        <v>531</v>
      </c>
      <c r="B212" s="149">
        <v>635750</v>
      </c>
      <c r="C212" s="150">
        <v>0.94799999999999995</v>
      </c>
      <c r="D212" s="149">
        <v>602691</v>
      </c>
      <c r="E212" s="149">
        <v>615609</v>
      </c>
      <c r="F212" s="149">
        <v>6274</v>
      </c>
      <c r="G212" s="149">
        <v>-751</v>
      </c>
      <c r="H212" s="149">
        <v>0</v>
      </c>
      <c r="I212" s="149">
        <v>-73698340</v>
      </c>
    </row>
    <row r="213" spans="1:9" ht="13.2">
      <c r="A213" s="146" t="s">
        <v>532</v>
      </c>
      <c r="B213" s="149">
        <v>96765</v>
      </c>
      <c r="C213" s="150">
        <v>1.0049999999999999</v>
      </c>
      <c r="D213" s="149">
        <v>97249</v>
      </c>
      <c r="E213" s="149">
        <v>99333</v>
      </c>
      <c r="F213" s="149">
        <v>8246</v>
      </c>
      <c r="G213" s="149">
        <v>1221</v>
      </c>
      <c r="H213" s="149">
        <v>14707265</v>
      </c>
      <c r="I213" s="149">
        <v>0</v>
      </c>
    </row>
    <row r="214" spans="1:9" ht="13.2">
      <c r="A214" s="146" t="s">
        <v>533</v>
      </c>
      <c r="B214" s="149">
        <v>166075</v>
      </c>
      <c r="C214" s="150">
        <v>0.96299999999999997</v>
      </c>
      <c r="D214" s="149">
        <v>159930</v>
      </c>
      <c r="E214" s="149">
        <v>163358</v>
      </c>
      <c r="F214" s="149">
        <v>6895</v>
      </c>
      <c r="G214" s="149">
        <v>-130</v>
      </c>
      <c r="H214" s="149">
        <v>0</v>
      </c>
      <c r="I214" s="149">
        <v>-3090772</v>
      </c>
    </row>
    <row r="215" spans="1:9" ht="13.2">
      <c r="A215" s="146" t="s">
        <v>534</v>
      </c>
      <c r="B215" s="149">
        <v>32922</v>
      </c>
      <c r="C215" s="150">
        <v>1.0229999999999999</v>
      </c>
      <c r="D215" s="149">
        <v>33679</v>
      </c>
      <c r="E215" s="149">
        <v>34401</v>
      </c>
      <c r="F215" s="149">
        <v>9498</v>
      </c>
      <c r="G215" s="149">
        <v>2473</v>
      </c>
      <c r="H215" s="149">
        <v>8955833</v>
      </c>
      <c r="I215" s="149">
        <v>0</v>
      </c>
    </row>
    <row r="216" spans="1:9" ht="13.2">
      <c r="A216" s="146" t="s">
        <v>535</v>
      </c>
      <c r="B216" s="149">
        <v>11776</v>
      </c>
      <c r="C216" s="150">
        <v>1.4990000000000001</v>
      </c>
      <c r="D216" s="149">
        <v>17653</v>
      </c>
      <c r="E216" s="149">
        <v>18031</v>
      </c>
      <c r="F216" s="149">
        <v>4764</v>
      </c>
      <c r="G216" s="149">
        <v>-2261</v>
      </c>
      <c r="H216" s="149">
        <v>0</v>
      </c>
      <c r="I216" s="149">
        <v>-8559406</v>
      </c>
    </row>
    <row r="217" spans="1:9" ht="13.2">
      <c r="A217" s="146" t="s">
        <v>536</v>
      </c>
      <c r="B217" s="149">
        <v>122098</v>
      </c>
      <c r="C217" s="150">
        <v>0.92800000000000005</v>
      </c>
      <c r="D217" s="149">
        <v>113307</v>
      </c>
      <c r="E217" s="149">
        <v>115736</v>
      </c>
      <c r="F217" s="149">
        <v>8665</v>
      </c>
      <c r="G217" s="149">
        <v>1640</v>
      </c>
      <c r="H217" s="149">
        <v>21899768</v>
      </c>
      <c r="I217" s="149">
        <v>0</v>
      </c>
    </row>
    <row r="218" spans="1:9" ht="13.2">
      <c r="A218" s="146" t="s">
        <v>537</v>
      </c>
      <c r="B218" s="149">
        <v>110046</v>
      </c>
      <c r="C218" s="150">
        <v>0.98799999999999999</v>
      </c>
      <c r="D218" s="149">
        <v>108725</v>
      </c>
      <c r="E218" s="149">
        <v>111056</v>
      </c>
      <c r="F218" s="149">
        <v>7485</v>
      </c>
      <c r="G218" s="149">
        <v>459</v>
      </c>
      <c r="H218" s="149">
        <v>6815653</v>
      </c>
      <c r="I218" s="149">
        <v>0</v>
      </c>
    </row>
    <row r="219" spans="1:9" ht="13.2">
      <c r="A219" s="146" t="s">
        <v>538</v>
      </c>
      <c r="B219" s="149">
        <v>93596</v>
      </c>
      <c r="C219" s="150">
        <v>1.056</v>
      </c>
      <c r="D219" s="149">
        <v>98837</v>
      </c>
      <c r="E219" s="149">
        <v>100956</v>
      </c>
      <c r="F219" s="149">
        <v>8924</v>
      </c>
      <c r="G219" s="149">
        <v>1899</v>
      </c>
      <c r="H219" s="149">
        <v>21479559</v>
      </c>
      <c r="I219" s="149">
        <v>0</v>
      </c>
    </row>
    <row r="220" spans="1:9" ht="13.2">
      <c r="A220" s="146" t="s">
        <v>539</v>
      </c>
      <c r="B220" s="149">
        <v>75395</v>
      </c>
      <c r="C220" s="150">
        <v>0.99399999999999999</v>
      </c>
      <c r="D220" s="149">
        <v>74942</v>
      </c>
      <c r="E220" s="149">
        <v>76548</v>
      </c>
      <c r="F220" s="149">
        <v>7813</v>
      </c>
      <c r="G220" s="149">
        <v>787</v>
      </c>
      <c r="H220" s="149">
        <v>7715417</v>
      </c>
      <c r="I220" s="149">
        <v>0</v>
      </c>
    </row>
    <row r="221" spans="1:9" ht="18.75" customHeight="1">
      <c r="A221" s="141" t="s">
        <v>540</v>
      </c>
      <c r="B221" s="149"/>
      <c r="C221" s="150"/>
      <c r="D221" s="149"/>
      <c r="E221" s="149"/>
      <c r="F221" s="149"/>
      <c r="G221" s="149"/>
      <c r="H221" s="149"/>
      <c r="I221" s="149"/>
    </row>
    <row r="222" spans="1:9" ht="13.2">
      <c r="A222" s="146" t="s">
        <v>541</v>
      </c>
      <c r="B222" s="149">
        <v>70986</v>
      </c>
      <c r="C222" s="150">
        <v>1.0680000000000001</v>
      </c>
      <c r="D222" s="149">
        <v>75813</v>
      </c>
      <c r="E222" s="149">
        <v>77438</v>
      </c>
      <c r="F222" s="149">
        <v>6770</v>
      </c>
      <c r="G222" s="149">
        <v>-255</v>
      </c>
      <c r="H222" s="149">
        <v>0</v>
      </c>
      <c r="I222" s="149">
        <v>-2916714</v>
      </c>
    </row>
    <row r="223" spans="1:9" ht="13.2">
      <c r="A223" s="146" t="s">
        <v>542</v>
      </c>
      <c r="B223" s="149">
        <v>76091</v>
      </c>
      <c r="C223" s="150">
        <v>0.99</v>
      </c>
      <c r="D223" s="149">
        <v>75330</v>
      </c>
      <c r="E223" s="149">
        <v>76945</v>
      </c>
      <c r="F223" s="149">
        <v>8334</v>
      </c>
      <c r="G223" s="149">
        <v>1308</v>
      </c>
      <c r="H223" s="149">
        <v>12081024</v>
      </c>
      <c r="I223" s="149">
        <v>0</v>
      </c>
    </row>
    <row r="224" spans="1:9" ht="13.2">
      <c r="A224" s="146" t="s">
        <v>543</v>
      </c>
      <c r="B224" s="149">
        <v>97218</v>
      </c>
      <c r="C224" s="150">
        <v>1.111</v>
      </c>
      <c r="D224" s="149">
        <v>108009</v>
      </c>
      <c r="E224" s="149">
        <v>110324</v>
      </c>
      <c r="F224" s="149">
        <v>6839</v>
      </c>
      <c r="G224" s="149">
        <v>-186</v>
      </c>
      <c r="H224" s="149">
        <v>0</v>
      </c>
      <c r="I224" s="149">
        <v>-3006306</v>
      </c>
    </row>
    <row r="225" spans="1:9" ht="13.2">
      <c r="A225" s="146" t="s">
        <v>544</v>
      </c>
      <c r="B225" s="149">
        <v>42057</v>
      </c>
      <c r="C225" s="150">
        <v>1.171</v>
      </c>
      <c r="D225" s="149">
        <v>49249</v>
      </c>
      <c r="E225" s="149">
        <v>50304</v>
      </c>
      <c r="F225" s="149">
        <v>8020</v>
      </c>
      <c r="G225" s="149">
        <v>995</v>
      </c>
      <c r="H225" s="149">
        <v>6241998</v>
      </c>
      <c r="I225" s="149">
        <v>0</v>
      </c>
    </row>
    <row r="226" spans="1:9" ht="13.2">
      <c r="A226" s="146" t="s">
        <v>545</v>
      </c>
      <c r="B226" s="149">
        <v>234564</v>
      </c>
      <c r="C226" s="150">
        <v>0.92300000000000004</v>
      </c>
      <c r="D226" s="149">
        <v>216503</v>
      </c>
      <c r="E226" s="149">
        <v>221143</v>
      </c>
      <c r="F226" s="149">
        <v>7335</v>
      </c>
      <c r="G226" s="149">
        <v>310</v>
      </c>
      <c r="H226" s="149">
        <v>9340149</v>
      </c>
      <c r="I226" s="149">
        <v>0</v>
      </c>
    </row>
    <row r="227" spans="1:9" ht="13.2">
      <c r="A227" s="146" t="s">
        <v>546</v>
      </c>
      <c r="B227" s="149">
        <v>179683</v>
      </c>
      <c r="C227" s="150">
        <v>1.06</v>
      </c>
      <c r="D227" s="149">
        <v>190464</v>
      </c>
      <c r="E227" s="149">
        <v>194546</v>
      </c>
      <c r="F227" s="149">
        <v>8600</v>
      </c>
      <c r="G227" s="149">
        <v>1575</v>
      </c>
      <c r="H227" s="149">
        <v>35621518</v>
      </c>
      <c r="I227" s="149">
        <v>0</v>
      </c>
    </row>
    <row r="228" spans="1:9" ht="13.2">
      <c r="A228" s="146" t="s">
        <v>547</v>
      </c>
      <c r="B228" s="149">
        <v>46480</v>
      </c>
      <c r="C228" s="150">
        <v>0.97399999999999998</v>
      </c>
      <c r="D228" s="149">
        <v>45272</v>
      </c>
      <c r="E228" s="149">
        <v>46242</v>
      </c>
      <c r="F228" s="149">
        <v>8570</v>
      </c>
      <c r="G228" s="149">
        <v>1544</v>
      </c>
      <c r="H228" s="149">
        <v>8334022</v>
      </c>
      <c r="I228" s="149">
        <v>0</v>
      </c>
    </row>
    <row r="229" spans="1:9" ht="13.2">
      <c r="A229" s="146" t="s">
        <v>548</v>
      </c>
      <c r="B229" s="149">
        <v>57432</v>
      </c>
      <c r="C229" s="150">
        <v>1.042</v>
      </c>
      <c r="D229" s="149">
        <v>59844</v>
      </c>
      <c r="E229" s="149">
        <v>61127</v>
      </c>
      <c r="F229" s="149">
        <v>7126</v>
      </c>
      <c r="G229" s="149">
        <v>101</v>
      </c>
      <c r="H229" s="149">
        <v>864577</v>
      </c>
      <c r="I229" s="149">
        <v>0</v>
      </c>
    </row>
    <row r="230" spans="1:9" ht="13.2">
      <c r="A230" s="146" t="s">
        <v>549</v>
      </c>
      <c r="B230" s="149">
        <v>225130</v>
      </c>
      <c r="C230" s="150">
        <v>0.96</v>
      </c>
      <c r="D230" s="149">
        <v>216125</v>
      </c>
      <c r="E230" s="149">
        <v>220757</v>
      </c>
      <c r="F230" s="149">
        <v>9559</v>
      </c>
      <c r="G230" s="149">
        <v>2533</v>
      </c>
      <c r="H230" s="149">
        <v>58509604</v>
      </c>
      <c r="I230" s="149">
        <v>0</v>
      </c>
    </row>
    <row r="231" spans="1:9" ht="13.2">
      <c r="A231" s="146" t="s">
        <v>550</v>
      </c>
      <c r="B231" s="149">
        <v>24468</v>
      </c>
      <c r="C231" s="150">
        <v>1.0640000000000001</v>
      </c>
      <c r="D231" s="149">
        <v>26034</v>
      </c>
      <c r="E231" s="149">
        <v>26592</v>
      </c>
      <c r="F231" s="149">
        <v>6122</v>
      </c>
      <c r="G231" s="149">
        <v>-904</v>
      </c>
      <c r="H231" s="149">
        <v>0</v>
      </c>
      <c r="I231" s="149">
        <v>-3925105</v>
      </c>
    </row>
    <row r="232" spans="1:9" ht="13.2">
      <c r="A232" s="146" t="s">
        <v>551</v>
      </c>
      <c r="B232" s="149">
        <v>93911</v>
      </c>
      <c r="C232" s="150">
        <v>0.86599999999999999</v>
      </c>
      <c r="D232" s="149">
        <v>81327</v>
      </c>
      <c r="E232" s="149">
        <v>83070</v>
      </c>
      <c r="F232" s="149">
        <v>7834</v>
      </c>
      <c r="G232" s="149">
        <v>809</v>
      </c>
      <c r="H232" s="149">
        <v>8574604</v>
      </c>
      <c r="I232" s="149">
        <v>0</v>
      </c>
    </row>
    <row r="233" spans="1:9" ht="13.2">
      <c r="A233" s="146" t="s">
        <v>552</v>
      </c>
      <c r="B233" s="149">
        <v>1332444</v>
      </c>
      <c r="C233" s="150">
        <v>1.01</v>
      </c>
      <c r="D233" s="149">
        <v>1345768</v>
      </c>
      <c r="E233" s="149">
        <v>1374613</v>
      </c>
      <c r="F233" s="149">
        <v>8573</v>
      </c>
      <c r="G233" s="149">
        <v>1548</v>
      </c>
      <c r="H233" s="149">
        <v>248161525</v>
      </c>
      <c r="I233" s="149">
        <v>0</v>
      </c>
    </row>
    <row r="234" spans="1:9" ht="18.75" customHeight="1">
      <c r="A234" s="141" t="s">
        <v>553</v>
      </c>
      <c r="B234" s="149"/>
      <c r="C234" s="150"/>
      <c r="D234" s="149"/>
      <c r="E234" s="149"/>
      <c r="F234" s="149"/>
      <c r="G234" s="149"/>
      <c r="H234" s="149"/>
      <c r="I234" s="149"/>
    </row>
    <row r="235" spans="1:9" ht="13.2">
      <c r="A235" s="146" t="s">
        <v>554</v>
      </c>
      <c r="B235" s="149">
        <v>87019</v>
      </c>
      <c r="C235" s="150">
        <v>0.98399999999999999</v>
      </c>
      <c r="D235" s="149">
        <v>85627</v>
      </c>
      <c r="E235" s="149">
        <v>87462</v>
      </c>
      <c r="F235" s="149">
        <v>6279</v>
      </c>
      <c r="G235" s="149">
        <v>-747</v>
      </c>
      <c r="H235" s="149">
        <v>0</v>
      </c>
      <c r="I235" s="149">
        <v>-10398932</v>
      </c>
    </row>
    <row r="236" spans="1:9" ht="13.2">
      <c r="A236" s="146" t="s">
        <v>555</v>
      </c>
      <c r="B236" s="149">
        <v>91498</v>
      </c>
      <c r="C236" s="150">
        <v>1.032</v>
      </c>
      <c r="D236" s="149">
        <v>94426</v>
      </c>
      <c r="E236" s="149">
        <v>96450</v>
      </c>
      <c r="F236" s="149">
        <v>7394</v>
      </c>
      <c r="G236" s="149">
        <v>369</v>
      </c>
      <c r="H236" s="149">
        <v>4813143</v>
      </c>
      <c r="I236" s="149">
        <v>0</v>
      </c>
    </row>
    <row r="237" spans="1:9" ht="13.2">
      <c r="A237" s="146" t="s">
        <v>556</v>
      </c>
      <c r="B237" s="149">
        <v>160140</v>
      </c>
      <c r="C237" s="150">
        <v>1.0149999999999999</v>
      </c>
      <c r="D237" s="149">
        <v>162542</v>
      </c>
      <c r="E237" s="149">
        <v>166026</v>
      </c>
      <c r="F237" s="149">
        <v>10001</v>
      </c>
      <c r="G237" s="149">
        <v>2976</v>
      </c>
      <c r="H237" s="149">
        <v>49400728</v>
      </c>
      <c r="I237" s="149">
        <v>0</v>
      </c>
    </row>
    <row r="238" spans="1:9" ht="13.2">
      <c r="A238" s="146" t="s">
        <v>557</v>
      </c>
      <c r="B238" s="149">
        <v>76745</v>
      </c>
      <c r="C238" s="150">
        <v>1.171</v>
      </c>
      <c r="D238" s="149">
        <v>89868</v>
      </c>
      <c r="E238" s="149">
        <v>91794</v>
      </c>
      <c r="F238" s="149">
        <v>10596</v>
      </c>
      <c r="G238" s="149">
        <v>3571</v>
      </c>
      <c r="H238" s="149">
        <v>30934931</v>
      </c>
      <c r="I238" s="149">
        <v>0</v>
      </c>
    </row>
    <row r="239" spans="1:9" ht="13.2">
      <c r="A239" s="146" t="s">
        <v>558</v>
      </c>
      <c r="B239" s="149">
        <v>170499</v>
      </c>
      <c r="C239" s="150">
        <v>1.143</v>
      </c>
      <c r="D239" s="149">
        <v>194880</v>
      </c>
      <c r="E239" s="149">
        <v>199057</v>
      </c>
      <c r="F239" s="149">
        <v>7758</v>
      </c>
      <c r="G239" s="149">
        <v>733</v>
      </c>
      <c r="H239" s="149">
        <v>18803839</v>
      </c>
      <c r="I239" s="149">
        <v>0</v>
      </c>
    </row>
    <row r="240" spans="1:9" ht="13.2">
      <c r="A240" s="146" t="s">
        <v>559</v>
      </c>
      <c r="B240" s="149">
        <v>32639</v>
      </c>
      <c r="C240" s="150">
        <v>1.006</v>
      </c>
      <c r="D240" s="149">
        <v>32835</v>
      </c>
      <c r="E240" s="149">
        <v>33539</v>
      </c>
      <c r="F240" s="149">
        <v>6179</v>
      </c>
      <c r="G240" s="149">
        <v>-846</v>
      </c>
      <c r="H240" s="149">
        <v>0</v>
      </c>
      <c r="I240" s="149">
        <v>-4594301</v>
      </c>
    </row>
    <row r="241" spans="1:9" ht="13.2">
      <c r="A241" s="146" t="s">
        <v>560</v>
      </c>
      <c r="B241" s="149">
        <v>188302</v>
      </c>
      <c r="C241" s="150">
        <v>0.872</v>
      </c>
      <c r="D241" s="149">
        <v>164200</v>
      </c>
      <c r="E241" s="149">
        <v>167719</v>
      </c>
      <c r="F241" s="149">
        <v>7364</v>
      </c>
      <c r="G241" s="149">
        <v>339</v>
      </c>
      <c r="H241" s="149">
        <v>7719703</v>
      </c>
      <c r="I241" s="149">
        <v>0</v>
      </c>
    </row>
    <row r="242" spans="1:9" ht="13.2">
      <c r="A242" s="146" t="s">
        <v>561</v>
      </c>
      <c r="B242" s="149">
        <v>18641</v>
      </c>
      <c r="C242" s="150">
        <v>1.2010000000000001</v>
      </c>
      <c r="D242" s="149">
        <v>22388</v>
      </c>
      <c r="E242" s="149">
        <v>22867</v>
      </c>
      <c r="F242" s="149">
        <v>5374</v>
      </c>
      <c r="G242" s="149">
        <v>-1651</v>
      </c>
      <c r="H242" s="149">
        <v>0</v>
      </c>
      <c r="I242" s="149">
        <v>-7024835</v>
      </c>
    </row>
    <row r="243" spans="1:9" ht="13.2">
      <c r="A243" s="146" t="s">
        <v>562</v>
      </c>
      <c r="B243" s="149">
        <v>44614</v>
      </c>
      <c r="C243" s="150">
        <v>1.0449999999999999</v>
      </c>
      <c r="D243" s="149">
        <v>46621</v>
      </c>
      <c r="E243" s="149">
        <v>47621</v>
      </c>
      <c r="F243" s="149">
        <v>4846</v>
      </c>
      <c r="G243" s="149">
        <v>-2179</v>
      </c>
      <c r="H243" s="149">
        <v>0</v>
      </c>
      <c r="I243" s="149">
        <v>-21409215</v>
      </c>
    </row>
    <row r="244" spans="1:9" ht="13.2">
      <c r="A244" s="146" t="s">
        <v>563</v>
      </c>
      <c r="B244" s="149">
        <v>1051669</v>
      </c>
      <c r="C244" s="150">
        <v>0.92500000000000004</v>
      </c>
      <c r="D244" s="149">
        <v>972794</v>
      </c>
      <c r="E244" s="149">
        <v>993644</v>
      </c>
      <c r="F244" s="149">
        <v>6181</v>
      </c>
      <c r="G244" s="149">
        <v>-844</v>
      </c>
      <c r="H244" s="149">
        <v>0</v>
      </c>
      <c r="I244" s="149">
        <v>-135750670</v>
      </c>
    </row>
    <row r="245" spans="1:9" ht="18.75" customHeight="1">
      <c r="A245" s="141" t="s">
        <v>564</v>
      </c>
      <c r="B245" s="149"/>
      <c r="C245" s="150"/>
      <c r="D245" s="149"/>
      <c r="E245" s="149"/>
      <c r="F245" s="149"/>
      <c r="G245" s="149"/>
      <c r="H245" s="149"/>
      <c r="I245" s="149"/>
    </row>
    <row r="246" spans="1:9" ht="13.2">
      <c r="A246" s="146" t="s">
        <v>565</v>
      </c>
      <c r="B246" s="149">
        <v>140184</v>
      </c>
      <c r="C246" s="150">
        <v>1.024</v>
      </c>
      <c r="D246" s="149">
        <v>143549</v>
      </c>
      <c r="E246" s="149">
        <v>146626</v>
      </c>
      <c r="F246" s="149">
        <v>6541</v>
      </c>
      <c r="G246" s="149">
        <v>-485</v>
      </c>
      <c r="H246" s="149">
        <v>0</v>
      </c>
      <c r="I246" s="149">
        <v>-10865632</v>
      </c>
    </row>
    <row r="247" spans="1:9" ht="13.2">
      <c r="A247" s="146" t="s">
        <v>566</v>
      </c>
      <c r="B247" s="149">
        <v>422770</v>
      </c>
      <c r="C247" s="150">
        <v>1.022</v>
      </c>
      <c r="D247" s="149">
        <v>432071</v>
      </c>
      <c r="E247" s="149">
        <v>441331</v>
      </c>
      <c r="F247" s="149">
        <v>8580</v>
      </c>
      <c r="G247" s="149">
        <v>1555</v>
      </c>
      <c r="H247" s="149">
        <v>79982453</v>
      </c>
      <c r="I247" s="149">
        <v>0</v>
      </c>
    </row>
    <row r="248" spans="1:9" ht="13.2">
      <c r="A248" s="146" t="s">
        <v>567</v>
      </c>
      <c r="B248" s="149">
        <v>462429</v>
      </c>
      <c r="C248" s="150">
        <v>0.93200000000000005</v>
      </c>
      <c r="D248" s="149">
        <v>430984</v>
      </c>
      <c r="E248" s="149">
        <v>440222</v>
      </c>
      <c r="F248" s="149">
        <v>7351</v>
      </c>
      <c r="G248" s="149">
        <v>325</v>
      </c>
      <c r="H248" s="149">
        <v>19488534</v>
      </c>
      <c r="I248" s="149">
        <v>0</v>
      </c>
    </row>
    <row r="249" spans="1:9" ht="13.2">
      <c r="A249" s="146" t="s">
        <v>568</v>
      </c>
      <c r="B249" s="149">
        <v>67893</v>
      </c>
      <c r="C249" s="150">
        <v>1.0609999999999999</v>
      </c>
      <c r="D249" s="149">
        <v>72035</v>
      </c>
      <c r="E249" s="149">
        <v>73579</v>
      </c>
      <c r="F249" s="149">
        <v>7112</v>
      </c>
      <c r="G249" s="149">
        <v>87</v>
      </c>
      <c r="H249" s="149">
        <v>895646</v>
      </c>
      <c r="I249" s="149">
        <v>0</v>
      </c>
    </row>
    <row r="250" spans="1:9" ht="13.2">
      <c r="A250" s="146" t="s">
        <v>569</v>
      </c>
      <c r="B250" s="149">
        <v>107309</v>
      </c>
      <c r="C250" s="150">
        <v>1.032</v>
      </c>
      <c r="D250" s="149">
        <v>110743</v>
      </c>
      <c r="E250" s="149">
        <v>113117</v>
      </c>
      <c r="F250" s="149">
        <v>7452</v>
      </c>
      <c r="G250" s="149">
        <v>426</v>
      </c>
      <c r="H250" s="149">
        <v>6474148</v>
      </c>
      <c r="I250" s="149">
        <v>0</v>
      </c>
    </row>
    <row r="251" spans="1:9" ht="13.2">
      <c r="A251" s="146" t="s">
        <v>570</v>
      </c>
      <c r="B251" s="149">
        <v>53864</v>
      </c>
      <c r="C251" s="150">
        <v>1.137</v>
      </c>
      <c r="D251" s="149">
        <v>61244</v>
      </c>
      <c r="E251" s="149">
        <v>62556</v>
      </c>
      <c r="F251" s="149">
        <v>3881</v>
      </c>
      <c r="G251" s="149">
        <v>-3144</v>
      </c>
      <c r="H251" s="149">
        <v>0</v>
      </c>
      <c r="I251" s="149">
        <v>-50683013</v>
      </c>
    </row>
    <row r="252" spans="1:9" ht="13.2">
      <c r="A252" s="146" t="s">
        <v>571</v>
      </c>
      <c r="B252" s="149">
        <v>195892</v>
      </c>
      <c r="C252" s="150">
        <v>1.056</v>
      </c>
      <c r="D252" s="149">
        <v>206862</v>
      </c>
      <c r="E252" s="149">
        <v>211296</v>
      </c>
      <c r="F252" s="149">
        <v>7909</v>
      </c>
      <c r="G252" s="149">
        <v>884</v>
      </c>
      <c r="H252" s="149">
        <v>23617213</v>
      </c>
      <c r="I252" s="149">
        <v>0</v>
      </c>
    </row>
    <row r="253" spans="1:9" ht="13.2">
      <c r="A253" s="146" t="s">
        <v>572</v>
      </c>
      <c r="B253" s="149">
        <v>64920</v>
      </c>
      <c r="C253" s="150">
        <v>1.0469999999999999</v>
      </c>
      <c r="D253" s="149">
        <v>67971</v>
      </c>
      <c r="E253" s="149">
        <v>69428</v>
      </c>
      <c r="F253" s="149">
        <v>6805</v>
      </c>
      <c r="G253" s="149">
        <v>-221</v>
      </c>
      <c r="H253" s="149">
        <v>0</v>
      </c>
      <c r="I253" s="149">
        <v>-2250642</v>
      </c>
    </row>
    <row r="254" spans="1:9" ht="13.2">
      <c r="A254" s="146" t="s">
        <v>573</v>
      </c>
      <c r="B254" s="149">
        <v>174503</v>
      </c>
      <c r="C254" s="150">
        <v>0.995</v>
      </c>
      <c r="D254" s="149">
        <v>173631</v>
      </c>
      <c r="E254" s="149">
        <v>177352</v>
      </c>
      <c r="F254" s="149">
        <v>8640</v>
      </c>
      <c r="G254" s="149">
        <v>1615</v>
      </c>
      <c r="H254" s="149">
        <v>33152556</v>
      </c>
      <c r="I254" s="149">
        <v>0</v>
      </c>
    </row>
    <row r="255" spans="1:9" ht="13.2">
      <c r="A255" s="146" t="s">
        <v>574</v>
      </c>
      <c r="B255" s="149">
        <v>38878</v>
      </c>
      <c r="C255" s="150">
        <v>0.96899999999999997</v>
      </c>
      <c r="D255" s="149">
        <v>37672</v>
      </c>
      <c r="E255" s="149">
        <v>38480</v>
      </c>
      <c r="F255" s="149">
        <v>5613</v>
      </c>
      <c r="G255" s="149">
        <v>-1412</v>
      </c>
      <c r="H255" s="149">
        <v>0</v>
      </c>
      <c r="I255" s="149">
        <v>-9677920</v>
      </c>
    </row>
    <row r="256" spans="1:9" ht="13.2">
      <c r="A256" s="146" t="s">
        <v>575</v>
      </c>
      <c r="B256" s="149">
        <v>85439</v>
      </c>
      <c r="C256" s="150">
        <v>0.99099999999999999</v>
      </c>
      <c r="D256" s="149">
        <v>84670</v>
      </c>
      <c r="E256" s="149">
        <v>86484</v>
      </c>
      <c r="F256" s="149">
        <v>7884</v>
      </c>
      <c r="G256" s="149">
        <v>859</v>
      </c>
      <c r="H256" s="149">
        <v>9424802</v>
      </c>
      <c r="I256" s="149">
        <v>0</v>
      </c>
    </row>
    <row r="257" spans="1:9" ht="13.2">
      <c r="A257" s="146" t="s">
        <v>576</v>
      </c>
      <c r="B257" s="149">
        <v>72130</v>
      </c>
      <c r="C257" s="150">
        <v>0.89400000000000002</v>
      </c>
      <c r="D257" s="149">
        <v>64484</v>
      </c>
      <c r="E257" s="149">
        <v>65866</v>
      </c>
      <c r="F257" s="149">
        <v>6088</v>
      </c>
      <c r="G257" s="149">
        <v>-937</v>
      </c>
      <c r="H257" s="149">
        <v>0</v>
      </c>
      <c r="I257" s="149">
        <v>-10139592</v>
      </c>
    </row>
    <row r="258" spans="1:9" ht="13.2">
      <c r="A258" s="146" t="s">
        <v>577</v>
      </c>
      <c r="B258" s="149">
        <v>80602</v>
      </c>
      <c r="C258" s="150">
        <v>1</v>
      </c>
      <c r="D258" s="149">
        <v>80602</v>
      </c>
      <c r="E258" s="149">
        <v>82330</v>
      </c>
      <c r="F258" s="149">
        <v>7325</v>
      </c>
      <c r="G258" s="149">
        <v>300</v>
      </c>
      <c r="H258" s="149">
        <v>3373539</v>
      </c>
      <c r="I258" s="149">
        <v>0</v>
      </c>
    </row>
    <row r="259" spans="1:9" ht="13.2">
      <c r="A259" s="146" t="s">
        <v>578</v>
      </c>
      <c r="B259" s="149">
        <v>48293</v>
      </c>
      <c r="C259" s="150">
        <v>1.1439999999999999</v>
      </c>
      <c r="D259" s="149">
        <v>55247</v>
      </c>
      <c r="E259" s="149">
        <v>56431</v>
      </c>
      <c r="F259" s="149">
        <v>8361</v>
      </c>
      <c r="G259" s="149">
        <v>1336</v>
      </c>
      <c r="H259" s="149">
        <v>9018301</v>
      </c>
      <c r="I259" s="149">
        <v>0</v>
      </c>
    </row>
    <row r="260" spans="1:9" ht="13.2">
      <c r="A260" s="146" t="s">
        <v>579</v>
      </c>
      <c r="B260" s="149">
        <v>32476</v>
      </c>
      <c r="C260" s="150">
        <v>1.0069999999999999</v>
      </c>
      <c r="D260" s="149">
        <v>32703</v>
      </c>
      <c r="E260" s="149">
        <v>33404</v>
      </c>
      <c r="F260" s="149">
        <v>4863</v>
      </c>
      <c r="G260" s="149">
        <v>-2162</v>
      </c>
      <c r="H260" s="149">
        <v>0</v>
      </c>
      <c r="I260" s="149">
        <v>-14852430</v>
      </c>
    </row>
    <row r="261" spans="1:9" ht="18.75" customHeight="1">
      <c r="A261" s="141" t="s">
        <v>580</v>
      </c>
      <c r="B261" s="149"/>
      <c r="C261" s="150"/>
      <c r="D261" s="149"/>
      <c r="E261" s="149"/>
      <c r="F261" s="149"/>
      <c r="G261" s="149"/>
      <c r="H261" s="149"/>
      <c r="I261" s="149"/>
    </row>
    <row r="262" spans="1:9" ht="13.2">
      <c r="A262" s="146" t="s">
        <v>581</v>
      </c>
      <c r="B262" s="149">
        <v>247676</v>
      </c>
      <c r="C262" s="150">
        <v>0.84899999999999998</v>
      </c>
      <c r="D262" s="149">
        <v>210277</v>
      </c>
      <c r="E262" s="149">
        <v>214784</v>
      </c>
      <c r="F262" s="149">
        <v>8195</v>
      </c>
      <c r="G262" s="149">
        <v>1170</v>
      </c>
      <c r="H262" s="149">
        <v>30659648</v>
      </c>
      <c r="I262" s="149">
        <v>0</v>
      </c>
    </row>
    <row r="263" spans="1:9" ht="13.2">
      <c r="A263" s="146" t="s">
        <v>582</v>
      </c>
      <c r="B263" s="149">
        <v>748500</v>
      </c>
      <c r="C263" s="150">
        <v>1.0149999999999999</v>
      </c>
      <c r="D263" s="149">
        <v>759727</v>
      </c>
      <c r="E263" s="149">
        <v>776011</v>
      </c>
      <c r="F263" s="149">
        <v>7467</v>
      </c>
      <c r="G263" s="149">
        <v>442</v>
      </c>
      <c r="H263" s="149">
        <v>45957397</v>
      </c>
      <c r="I263" s="149">
        <v>0</v>
      </c>
    </row>
    <row r="264" spans="1:9" ht="13.2">
      <c r="A264" s="146" t="s">
        <v>583</v>
      </c>
      <c r="B264" s="149">
        <v>55688</v>
      </c>
      <c r="C264" s="150">
        <v>1.1879999999999999</v>
      </c>
      <c r="D264" s="149">
        <v>66157</v>
      </c>
      <c r="E264" s="149">
        <v>67575</v>
      </c>
      <c r="F264" s="149">
        <v>7302</v>
      </c>
      <c r="G264" s="149">
        <v>277</v>
      </c>
      <c r="H264" s="149">
        <v>2563636</v>
      </c>
      <c r="I264" s="149">
        <v>0</v>
      </c>
    </row>
    <row r="265" spans="1:9" ht="13.2">
      <c r="A265" s="146" t="s">
        <v>584</v>
      </c>
      <c r="B265" s="149">
        <v>323311</v>
      </c>
      <c r="C265" s="150">
        <v>1.034</v>
      </c>
      <c r="D265" s="149">
        <v>334304</v>
      </c>
      <c r="E265" s="149">
        <v>341469</v>
      </c>
      <c r="F265" s="149">
        <v>9107</v>
      </c>
      <c r="G265" s="149">
        <v>2082</v>
      </c>
      <c r="H265" s="149">
        <v>78065374</v>
      </c>
      <c r="I265" s="149">
        <v>0</v>
      </c>
    </row>
    <row r="266" spans="1:9" ht="13.2">
      <c r="A266" s="146" t="s">
        <v>585</v>
      </c>
      <c r="B266" s="149">
        <v>156908</v>
      </c>
      <c r="C266" s="150">
        <v>0.98299999999999998</v>
      </c>
      <c r="D266" s="149">
        <v>154241</v>
      </c>
      <c r="E266" s="149">
        <v>157547</v>
      </c>
      <c r="F266" s="149">
        <v>8560</v>
      </c>
      <c r="G266" s="149">
        <v>1534</v>
      </c>
      <c r="H266" s="149">
        <v>28240385</v>
      </c>
      <c r="I266" s="149">
        <v>0</v>
      </c>
    </row>
    <row r="267" spans="1:9" ht="13.2">
      <c r="A267" s="146" t="s">
        <v>586</v>
      </c>
      <c r="B267" s="149">
        <v>63416</v>
      </c>
      <c r="C267" s="150">
        <v>1.0009999999999999</v>
      </c>
      <c r="D267" s="149">
        <v>63480</v>
      </c>
      <c r="E267" s="149">
        <v>64840</v>
      </c>
      <c r="F267" s="149">
        <v>7004</v>
      </c>
      <c r="G267" s="149">
        <v>-21</v>
      </c>
      <c r="H267" s="149">
        <v>0</v>
      </c>
      <c r="I267" s="149">
        <v>-199022</v>
      </c>
    </row>
    <row r="268" spans="1:9" ht="13.2">
      <c r="A268" s="146" t="s">
        <v>587</v>
      </c>
      <c r="B268" s="149">
        <v>54280</v>
      </c>
      <c r="C268" s="150">
        <v>0.84299999999999997</v>
      </c>
      <c r="D268" s="149">
        <v>45758</v>
      </c>
      <c r="E268" s="149">
        <v>46739</v>
      </c>
      <c r="F268" s="149">
        <v>8197</v>
      </c>
      <c r="G268" s="149">
        <v>1172</v>
      </c>
      <c r="H268" s="149">
        <v>6680762</v>
      </c>
      <c r="I268" s="149">
        <v>0</v>
      </c>
    </row>
    <row r="269" spans="1:9" ht="13.2">
      <c r="A269" s="146" t="s">
        <v>588</v>
      </c>
      <c r="B269" s="149">
        <v>88875</v>
      </c>
      <c r="C269" s="150">
        <v>0.88900000000000001</v>
      </c>
      <c r="D269" s="149">
        <v>79010</v>
      </c>
      <c r="E269" s="149">
        <v>80704</v>
      </c>
      <c r="F269" s="149">
        <v>7141</v>
      </c>
      <c r="G269" s="149">
        <v>116</v>
      </c>
      <c r="H269" s="149">
        <v>1311757</v>
      </c>
      <c r="I269" s="149">
        <v>0</v>
      </c>
    </row>
    <row r="270" spans="1:9" ht="13.2">
      <c r="A270" s="146" t="s">
        <v>589</v>
      </c>
      <c r="B270" s="149">
        <v>248717</v>
      </c>
      <c r="C270" s="150">
        <v>0.90300000000000002</v>
      </c>
      <c r="D270" s="149">
        <v>224592</v>
      </c>
      <c r="E270" s="149">
        <v>229405</v>
      </c>
      <c r="F270" s="149">
        <v>5984</v>
      </c>
      <c r="G270" s="149">
        <v>-1041</v>
      </c>
      <c r="H270" s="149">
        <v>0</v>
      </c>
      <c r="I270" s="149">
        <v>-39927298</v>
      </c>
    </row>
    <row r="271" spans="1:9" ht="13.2">
      <c r="A271" s="146" t="s">
        <v>590</v>
      </c>
      <c r="B271" s="149">
        <v>214139</v>
      </c>
      <c r="C271" s="150">
        <v>0.99299999999999999</v>
      </c>
      <c r="D271" s="149">
        <v>212640</v>
      </c>
      <c r="E271" s="149">
        <v>217197</v>
      </c>
      <c r="F271" s="149">
        <v>8887</v>
      </c>
      <c r="G271" s="149">
        <v>1861</v>
      </c>
      <c r="H271" s="149">
        <v>45493947</v>
      </c>
      <c r="I271" s="149">
        <v>0</v>
      </c>
    </row>
    <row r="272" spans="1:9" ht="18.75" customHeight="1">
      <c r="A272" s="141" t="s">
        <v>591</v>
      </c>
      <c r="B272" s="149"/>
      <c r="C272" s="150"/>
      <c r="D272" s="149"/>
      <c r="E272" s="149"/>
      <c r="F272" s="149"/>
      <c r="G272" s="149"/>
      <c r="H272" s="149"/>
      <c r="I272" s="149"/>
    </row>
    <row r="273" spans="1:9" ht="13.2">
      <c r="A273" s="146" t="s">
        <v>592</v>
      </c>
      <c r="B273" s="149">
        <v>253181</v>
      </c>
      <c r="C273" s="150">
        <v>0.95799999999999996</v>
      </c>
      <c r="D273" s="149">
        <v>242548</v>
      </c>
      <c r="E273" s="149">
        <v>247746</v>
      </c>
      <c r="F273" s="149">
        <v>10124</v>
      </c>
      <c r="G273" s="149">
        <v>3098</v>
      </c>
      <c r="H273" s="149">
        <v>75825350</v>
      </c>
      <c r="I273" s="149">
        <v>0</v>
      </c>
    </row>
    <row r="274" spans="1:9" ht="13.2">
      <c r="A274" s="146" t="s">
        <v>593</v>
      </c>
      <c r="B274" s="149">
        <v>155907</v>
      </c>
      <c r="C274" s="150">
        <v>1.1060000000000001</v>
      </c>
      <c r="D274" s="149">
        <v>172433</v>
      </c>
      <c r="E274" s="149">
        <v>176129</v>
      </c>
      <c r="F274" s="149">
        <v>10107</v>
      </c>
      <c r="G274" s="149">
        <v>3081</v>
      </c>
      <c r="H274" s="149">
        <v>53700081</v>
      </c>
      <c r="I274" s="149">
        <v>0</v>
      </c>
    </row>
    <row r="275" spans="1:9" ht="13.2">
      <c r="A275" s="146" t="s">
        <v>594</v>
      </c>
      <c r="B275" s="149">
        <v>157560</v>
      </c>
      <c r="C275" s="150">
        <v>0.95599999999999996</v>
      </c>
      <c r="D275" s="149">
        <v>150627</v>
      </c>
      <c r="E275" s="149">
        <v>153856</v>
      </c>
      <c r="F275" s="149">
        <v>8391</v>
      </c>
      <c r="G275" s="149">
        <v>1366</v>
      </c>
      <c r="H275" s="149">
        <v>25041178</v>
      </c>
      <c r="I275" s="149">
        <v>0</v>
      </c>
    </row>
    <row r="276" spans="1:9" ht="13.2">
      <c r="A276" s="146" t="s">
        <v>595</v>
      </c>
      <c r="B276" s="149">
        <v>697727</v>
      </c>
      <c r="C276" s="150">
        <v>1.04</v>
      </c>
      <c r="D276" s="149">
        <v>725637</v>
      </c>
      <c r="E276" s="149">
        <v>741189</v>
      </c>
      <c r="F276" s="149">
        <v>7480</v>
      </c>
      <c r="G276" s="149">
        <v>455</v>
      </c>
      <c r="H276" s="149">
        <v>45053758</v>
      </c>
      <c r="I276" s="149">
        <v>0</v>
      </c>
    </row>
    <row r="277" spans="1:9" ht="13.2">
      <c r="A277" s="146" t="s">
        <v>596</v>
      </c>
      <c r="B277" s="149">
        <v>123968</v>
      </c>
      <c r="C277" s="150">
        <v>0.871</v>
      </c>
      <c r="D277" s="149">
        <v>107976</v>
      </c>
      <c r="E277" s="149">
        <v>110290</v>
      </c>
      <c r="F277" s="149">
        <v>6294</v>
      </c>
      <c r="G277" s="149">
        <v>-731</v>
      </c>
      <c r="H277" s="149">
        <v>0</v>
      </c>
      <c r="I277" s="149">
        <v>-12805502</v>
      </c>
    </row>
    <row r="278" spans="1:9" ht="13.2">
      <c r="A278" s="146" t="s">
        <v>597</v>
      </c>
      <c r="B278" s="149">
        <v>71515</v>
      </c>
      <c r="C278" s="150">
        <v>0.94399999999999995</v>
      </c>
      <c r="D278" s="149">
        <v>67510</v>
      </c>
      <c r="E278" s="149">
        <v>68957</v>
      </c>
      <c r="F278" s="149">
        <v>7625</v>
      </c>
      <c r="G278" s="149">
        <v>600</v>
      </c>
      <c r="H278" s="149">
        <v>5428203</v>
      </c>
      <c r="I278" s="149">
        <v>0</v>
      </c>
    </row>
    <row r="279" spans="1:9" ht="13.2">
      <c r="A279" s="146" t="s">
        <v>598</v>
      </c>
      <c r="B279" s="149">
        <v>468504</v>
      </c>
      <c r="C279" s="150">
        <v>0.93600000000000005</v>
      </c>
      <c r="D279" s="149">
        <v>438520</v>
      </c>
      <c r="E279" s="149">
        <v>447919</v>
      </c>
      <c r="F279" s="149">
        <v>8080</v>
      </c>
      <c r="G279" s="149">
        <v>1055</v>
      </c>
      <c r="H279" s="149">
        <v>58490393</v>
      </c>
      <c r="I279" s="149">
        <v>0</v>
      </c>
    </row>
    <row r="280" spans="1:9" ht="18.75" customHeight="1">
      <c r="A280" s="141" t="s">
        <v>599</v>
      </c>
      <c r="B280" s="149"/>
      <c r="C280" s="150"/>
      <c r="D280" s="149"/>
      <c r="E280" s="149"/>
      <c r="F280" s="149"/>
      <c r="G280" s="149"/>
      <c r="H280" s="149"/>
      <c r="I280" s="149"/>
    </row>
    <row r="281" spans="1:9" ht="13.2">
      <c r="A281" s="146" t="s">
        <v>600</v>
      </c>
      <c r="B281" s="149">
        <v>53282</v>
      </c>
      <c r="C281" s="150">
        <v>1.0209999999999999</v>
      </c>
      <c r="D281" s="149">
        <v>54401</v>
      </c>
      <c r="E281" s="149">
        <v>55567</v>
      </c>
      <c r="F281" s="149">
        <v>7804</v>
      </c>
      <c r="G281" s="149">
        <v>779</v>
      </c>
      <c r="H281" s="149">
        <v>5547860</v>
      </c>
      <c r="I281" s="149">
        <v>0</v>
      </c>
    </row>
    <row r="282" spans="1:9" ht="13.2">
      <c r="A282" s="146" t="s">
        <v>601</v>
      </c>
      <c r="B282" s="149">
        <v>27393</v>
      </c>
      <c r="C282" s="150">
        <v>1.2030000000000001</v>
      </c>
      <c r="D282" s="149">
        <v>32954</v>
      </c>
      <c r="E282" s="149">
        <v>33660</v>
      </c>
      <c r="F282" s="149">
        <v>5584</v>
      </c>
      <c r="G282" s="149">
        <v>-1441</v>
      </c>
      <c r="H282" s="149">
        <v>0</v>
      </c>
      <c r="I282" s="149">
        <v>-8687588</v>
      </c>
    </row>
    <row r="283" spans="1:9" ht="13.2">
      <c r="A283" s="146" t="s">
        <v>602</v>
      </c>
      <c r="B283" s="149">
        <v>62428</v>
      </c>
      <c r="C283" s="150">
        <v>1.2050000000000001</v>
      </c>
      <c r="D283" s="149">
        <v>75225</v>
      </c>
      <c r="E283" s="149">
        <v>76838</v>
      </c>
      <c r="F283" s="149">
        <v>7556</v>
      </c>
      <c r="G283" s="149">
        <v>531</v>
      </c>
      <c r="H283" s="149">
        <v>5398345</v>
      </c>
      <c r="I283" s="149">
        <v>0</v>
      </c>
    </row>
    <row r="284" spans="1:9" ht="13.2">
      <c r="A284" s="146" t="s">
        <v>603</v>
      </c>
      <c r="B284" s="149">
        <v>99908</v>
      </c>
      <c r="C284" s="150">
        <v>1.1850000000000001</v>
      </c>
      <c r="D284" s="149">
        <v>118392</v>
      </c>
      <c r="E284" s="149">
        <v>120929</v>
      </c>
      <c r="F284" s="149">
        <v>7721</v>
      </c>
      <c r="G284" s="149">
        <v>696</v>
      </c>
      <c r="H284" s="149">
        <v>10900180</v>
      </c>
      <c r="I284" s="149">
        <v>0</v>
      </c>
    </row>
    <row r="285" spans="1:9" ht="13.2">
      <c r="A285" s="146" t="s">
        <v>604</v>
      </c>
      <c r="B285" s="149">
        <v>7950</v>
      </c>
      <c r="C285" s="150">
        <v>0.72299999999999998</v>
      </c>
      <c r="D285" s="149">
        <v>5748</v>
      </c>
      <c r="E285" s="149">
        <v>5871</v>
      </c>
      <c r="F285" s="149">
        <v>1145</v>
      </c>
      <c r="G285" s="149">
        <v>-5880</v>
      </c>
      <c r="H285" s="149">
        <v>0</v>
      </c>
      <c r="I285" s="149">
        <v>-30154169</v>
      </c>
    </row>
    <row r="286" spans="1:9" ht="13.2">
      <c r="A286" s="146" t="s">
        <v>605</v>
      </c>
      <c r="B286" s="149">
        <v>88983</v>
      </c>
      <c r="C286" s="150">
        <v>1.0209999999999999</v>
      </c>
      <c r="D286" s="149">
        <v>90852</v>
      </c>
      <c r="E286" s="149">
        <v>92799</v>
      </c>
      <c r="F286" s="149">
        <v>8431</v>
      </c>
      <c r="G286" s="149">
        <v>1406</v>
      </c>
      <c r="H286" s="149">
        <v>15472464</v>
      </c>
      <c r="I286" s="149">
        <v>0</v>
      </c>
    </row>
    <row r="287" spans="1:9" ht="13.2">
      <c r="A287" s="146" t="s">
        <v>606</v>
      </c>
      <c r="B287" s="149">
        <v>45648</v>
      </c>
      <c r="C287" s="150">
        <v>1.095</v>
      </c>
      <c r="D287" s="149">
        <v>49985</v>
      </c>
      <c r="E287" s="149">
        <v>51056</v>
      </c>
      <c r="F287" s="149">
        <v>4003</v>
      </c>
      <c r="G287" s="149">
        <v>-3022</v>
      </c>
      <c r="H287" s="149">
        <v>0</v>
      </c>
      <c r="I287" s="149">
        <v>-38543260</v>
      </c>
    </row>
    <row r="288" spans="1:9" ht="13.2">
      <c r="A288" s="146" t="s">
        <v>607</v>
      </c>
      <c r="B288" s="149">
        <v>893760</v>
      </c>
      <c r="C288" s="150">
        <v>1.0309999999999999</v>
      </c>
      <c r="D288" s="149">
        <v>921467</v>
      </c>
      <c r="E288" s="149">
        <v>941217</v>
      </c>
      <c r="F288" s="149">
        <v>14481</v>
      </c>
      <c r="G288" s="149">
        <v>7455</v>
      </c>
      <c r="H288" s="149">
        <v>484592176</v>
      </c>
      <c r="I288" s="149">
        <v>0</v>
      </c>
    </row>
    <row r="289" spans="1:9" ht="18.75" customHeight="1">
      <c r="A289" s="141" t="s">
        <v>608</v>
      </c>
      <c r="B289" s="149"/>
      <c r="C289" s="150"/>
      <c r="D289" s="149"/>
      <c r="E289" s="149"/>
      <c r="F289" s="149"/>
      <c r="G289" s="149"/>
      <c r="H289" s="149"/>
      <c r="I289" s="149"/>
    </row>
    <row r="290" spans="1:9" ht="13.2">
      <c r="A290" s="146" t="s">
        <v>609</v>
      </c>
      <c r="B290" s="149">
        <v>2141</v>
      </c>
      <c r="C290" s="150">
        <v>1.6479999999999999</v>
      </c>
      <c r="D290" s="149">
        <v>3528</v>
      </c>
      <c r="E290" s="149">
        <v>3603</v>
      </c>
      <c r="F290" s="149">
        <v>1540</v>
      </c>
      <c r="G290" s="149">
        <v>-5485</v>
      </c>
      <c r="H290" s="149">
        <v>0</v>
      </c>
      <c r="I290" s="149">
        <v>-12835732</v>
      </c>
    </row>
    <row r="291" spans="1:9" ht="13.2">
      <c r="A291" s="146" t="s">
        <v>610</v>
      </c>
      <c r="B291" s="149">
        <v>15692</v>
      </c>
      <c r="C291" s="150">
        <v>0.90300000000000002</v>
      </c>
      <c r="D291" s="149">
        <v>14170</v>
      </c>
      <c r="E291" s="149">
        <v>14473</v>
      </c>
      <c r="F291" s="149">
        <v>6331</v>
      </c>
      <c r="G291" s="149">
        <v>-694</v>
      </c>
      <c r="H291" s="149">
        <v>0</v>
      </c>
      <c r="I291" s="149">
        <v>-1586148</v>
      </c>
    </row>
    <row r="292" spans="1:9" ht="13.2">
      <c r="A292" s="146" t="s">
        <v>611</v>
      </c>
      <c r="B292" s="149">
        <v>141438</v>
      </c>
      <c r="C292" s="150">
        <v>1.0580000000000001</v>
      </c>
      <c r="D292" s="149">
        <v>149641</v>
      </c>
      <c r="E292" s="149">
        <v>152848</v>
      </c>
      <c r="F292" s="149">
        <v>12607</v>
      </c>
      <c r="G292" s="149">
        <v>5582</v>
      </c>
      <c r="H292" s="149">
        <v>67674513</v>
      </c>
      <c r="I292" s="149">
        <v>0</v>
      </c>
    </row>
    <row r="293" spans="1:9" ht="13.2">
      <c r="A293" s="146" t="s">
        <v>612</v>
      </c>
      <c r="B293" s="149">
        <v>16237</v>
      </c>
      <c r="C293" s="150">
        <v>0.76100000000000001</v>
      </c>
      <c r="D293" s="149">
        <v>12356</v>
      </c>
      <c r="E293" s="149">
        <v>12621</v>
      </c>
      <c r="F293" s="149">
        <v>4260</v>
      </c>
      <c r="G293" s="149">
        <v>-2766</v>
      </c>
      <c r="H293" s="149">
        <v>0</v>
      </c>
      <c r="I293" s="149">
        <v>-8194763</v>
      </c>
    </row>
    <row r="294" spans="1:9" ht="13.2">
      <c r="A294" s="146" t="s">
        <v>613</v>
      </c>
      <c r="B294" s="149">
        <v>45341</v>
      </c>
      <c r="C294" s="150">
        <v>1.123</v>
      </c>
      <c r="D294" s="149">
        <v>50918</v>
      </c>
      <c r="E294" s="149">
        <v>52009</v>
      </c>
      <c r="F294" s="149">
        <v>7517</v>
      </c>
      <c r="G294" s="149">
        <v>492</v>
      </c>
      <c r="H294" s="149">
        <v>3401949</v>
      </c>
      <c r="I294" s="149">
        <v>0</v>
      </c>
    </row>
    <row r="295" spans="1:9" ht="13.2">
      <c r="A295" s="146" t="s">
        <v>614</v>
      </c>
      <c r="B295" s="149">
        <v>34801</v>
      </c>
      <c r="C295" s="150">
        <v>0.85399999999999998</v>
      </c>
      <c r="D295" s="149">
        <v>29720</v>
      </c>
      <c r="E295" s="149">
        <v>30357</v>
      </c>
      <c r="F295" s="149">
        <v>7718</v>
      </c>
      <c r="G295" s="149">
        <v>693</v>
      </c>
      <c r="H295" s="149">
        <v>2726594</v>
      </c>
      <c r="I295" s="149">
        <v>0</v>
      </c>
    </row>
    <row r="296" spans="1:9" ht="13.2">
      <c r="A296" s="146" t="s">
        <v>615</v>
      </c>
      <c r="B296" s="149">
        <v>34013</v>
      </c>
      <c r="C296" s="150">
        <v>1.0649999999999999</v>
      </c>
      <c r="D296" s="149">
        <v>36224</v>
      </c>
      <c r="E296" s="149">
        <v>37000</v>
      </c>
      <c r="F296" s="149">
        <v>5552</v>
      </c>
      <c r="G296" s="149">
        <v>-1473</v>
      </c>
      <c r="H296" s="149">
        <v>0</v>
      </c>
      <c r="I296" s="149">
        <v>-9815706</v>
      </c>
    </row>
    <row r="297" spans="1:9" ht="13.2">
      <c r="A297" s="146" t="s">
        <v>616</v>
      </c>
      <c r="B297" s="149">
        <v>707112</v>
      </c>
      <c r="C297" s="150">
        <v>1.0249999999999999</v>
      </c>
      <c r="D297" s="149">
        <v>724790</v>
      </c>
      <c r="E297" s="149">
        <v>740325</v>
      </c>
      <c r="F297" s="149">
        <v>9529</v>
      </c>
      <c r="G297" s="149">
        <v>2503</v>
      </c>
      <c r="H297" s="149">
        <v>194500922</v>
      </c>
      <c r="I297" s="149">
        <v>0</v>
      </c>
    </row>
    <row r="298" spans="1:9" ht="13.2">
      <c r="A298" s="146" t="s">
        <v>617</v>
      </c>
      <c r="B298" s="149">
        <v>11251</v>
      </c>
      <c r="C298" s="150">
        <v>1.21</v>
      </c>
      <c r="D298" s="149">
        <v>13614</v>
      </c>
      <c r="E298" s="149">
        <v>13906</v>
      </c>
      <c r="F298" s="149">
        <v>5925</v>
      </c>
      <c r="G298" s="149">
        <v>-1100</v>
      </c>
      <c r="H298" s="149">
        <v>0</v>
      </c>
      <c r="I298" s="149">
        <v>-2582166</v>
      </c>
    </row>
    <row r="299" spans="1:9" ht="13.2">
      <c r="A299" s="146" t="s">
        <v>618</v>
      </c>
      <c r="B299" s="149">
        <v>33838</v>
      </c>
      <c r="C299" s="150">
        <v>1.0329999999999999</v>
      </c>
      <c r="D299" s="149">
        <v>34955</v>
      </c>
      <c r="E299" s="149">
        <v>35704</v>
      </c>
      <c r="F299" s="149">
        <v>6394</v>
      </c>
      <c r="G299" s="149">
        <v>-631</v>
      </c>
      <c r="H299" s="149">
        <v>0</v>
      </c>
      <c r="I299" s="149">
        <v>-3524873</v>
      </c>
    </row>
    <row r="300" spans="1:9" ht="13.2">
      <c r="A300" s="146" t="s">
        <v>619</v>
      </c>
      <c r="B300" s="149">
        <v>1107679</v>
      </c>
      <c r="C300" s="150">
        <v>1.034</v>
      </c>
      <c r="D300" s="149">
        <v>1145340</v>
      </c>
      <c r="E300" s="149">
        <v>1169889</v>
      </c>
      <c r="F300" s="149">
        <v>8702</v>
      </c>
      <c r="G300" s="149">
        <v>1676</v>
      </c>
      <c r="H300" s="149">
        <v>225390689</v>
      </c>
      <c r="I300" s="149">
        <v>0</v>
      </c>
    </row>
    <row r="301" spans="1:9" ht="13.2">
      <c r="A301" s="146" t="s">
        <v>620</v>
      </c>
      <c r="B301" s="149">
        <v>59817</v>
      </c>
      <c r="C301" s="150">
        <v>1.103</v>
      </c>
      <c r="D301" s="149">
        <v>65978</v>
      </c>
      <c r="E301" s="149">
        <v>67393</v>
      </c>
      <c r="F301" s="149">
        <v>10824</v>
      </c>
      <c r="G301" s="149">
        <v>3799</v>
      </c>
      <c r="H301" s="149">
        <v>23653534</v>
      </c>
      <c r="I301" s="149">
        <v>0</v>
      </c>
    </row>
    <row r="302" spans="1:9" ht="13.2">
      <c r="A302" s="146" t="s">
        <v>621</v>
      </c>
      <c r="B302" s="149">
        <v>34765</v>
      </c>
      <c r="C302" s="150">
        <v>1.1659999999999999</v>
      </c>
      <c r="D302" s="149">
        <v>40536</v>
      </c>
      <c r="E302" s="149">
        <v>41405</v>
      </c>
      <c r="F302" s="149">
        <v>7618</v>
      </c>
      <c r="G302" s="149">
        <v>593</v>
      </c>
      <c r="H302" s="149">
        <v>3223233</v>
      </c>
      <c r="I302" s="149">
        <v>0</v>
      </c>
    </row>
    <row r="303" spans="1:9" ht="13.2">
      <c r="A303" s="146" t="s">
        <v>622</v>
      </c>
      <c r="B303" s="149">
        <v>93746</v>
      </c>
      <c r="C303" s="150">
        <v>1.105</v>
      </c>
      <c r="D303" s="149">
        <v>103590</v>
      </c>
      <c r="E303" s="149">
        <v>105810</v>
      </c>
      <c r="F303" s="149">
        <v>11582</v>
      </c>
      <c r="G303" s="149">
        <v>4556</v>
      </c>
      <c r="H303" s="149">
        <v>41627654</v>
      </c>
      <c r="I303" s="149">
        <v>0</v>
      </c>
    </row>
    <row r="304" spans="1:9" ht="13.2">
      <c r="A304" s="146" t="s">
        <v>623</v>
      </c>
      <c r="B304" s="149">
        <v>14021</v>
      </c>
      <c r="C304" s="150">
        <v>1.5269999999999999</v>
      </c>
      <c r="D304" s="149">
        <v>21410</v>
      </c>
      <c r="E304" s="149">
        <v>21868</v>
      </c>
      <c r="F304" s="149">
        <v>8099</v>
      </c>
      <c r="G304" s="149">
        <v>1074</v>
      </c>
      <c r="H304" s="149">
        <v>2900361</v>
      </c>
      <c r="I304" s="149">
        <v>0</v>
      </c>
    </row>
    <row r="305" spans="1:9" ht="18.75" customHeight="1">
      <c r="A305" s="141" t="s">
        <v>624</v>
      </c>
      <c r="B305" s="149"/>
      <c r="C305" s="150"/>
      <c r="D305" s="149"/>
      <c r="E305" s="149"/>
      <c r="F305" s="149"/>
      <c r="G305" s="149"/>
      <c r="H305" s="149"/>
      <c r="I305" s="149"/>
    </row>
    <row r="306" spans="1:9" ht="13.2">
      <c r="A306" s="146" t="s">
        <v>625</v>
      </c>
      <c r="B306" s="149">
        <v>10324</v>
      </c>
      <c r="C306" s="150">
        <v>1.5349999999999999</v>
      </c>
      <c r="D306" s="149">
        <v>15848</v>
      </c>
      <c r="E306" s="149">
        <v>16187</v>
      </c>
      <c r="F306" s="149">
        <v>6221</v>
      </c>
      <c r="G306" s="149">
        <v>-804</v>
      </c>
      <c r="H306" s="149">
        <v>0</v>
      </c>
      <c r="I306" s="149">
        <v>-2092414</v>
      </c>
    </row>
    <row r="307" spans="1:9" ht="13.2">
      <c r="A307" s="146" t="s">
        <v>626</v>
      </c>
      <c r="B307" s="149">
        <v>42934</v>
      </c>
      <c r="C307" s="150">
        <v>1.117</v>
      </c>
      <c r="D307" s="149">
        <v>47957</v>
      </c>
      <c r="E307" s="149">
        <v>48985</v>
      </c>
      <c r="F307" s="149">
        <v>8051</v>
      </c>
      <c r="G307" s="149">
        <v>1026</v>
      </c>
      <c r="H307" s="149">
        <v>6243854</v>
      </c>
      <c r="I307" s="149">
        <v>0</v>
      </c>
    </row>
    <row r="308" spans="1:9" ht="13.2">
      <c r="A308" s="146" t="s">
        <v>627</v>
      </c>
      <c r="B308" s="149">
        <v>274062</v>
      </c>
      <c r="C308" s="150">
        <v>1.0209999999999999</v>
      </c>
      <c r="D308" s="149">
        <v>279818</v>
      </c>
      <c r="E308" s="149">
        <v>285815</v>
      </c>
      <c r="F308" s="149">
        <v>10179</v>
      </c>
      <c r="G308" s="149">
        <v>3154</v>
      </c>
      <c r="H308" s="149">
        <v>88554001</v>
      </c>
      <c r="I308" s="149">
        <v>0</v>
      </c>
    </row>
    <row r="309" spans="1:9" ht="13.2">
      <c r="A309" s="146" t="s">
        <v>628</v>
      </c>
      <c r="B309" s="149">
        <v>100364</v>
      </c>
      <c r="C309" s="150">
        <v>1.2090000000000001</v>
      </c>
      <c r="D309" s="149">
        <v>121340</v>
      </c>
      <c r="E309" s="149">
        <v>123941</v>
      </c>
      <c r="F309" s="149">
        <v>7200</v>
      </c>
      <c r="G309" s="149">
        <v>175</v>
      </c>
      <c r="H309" s="149">
        <v>3008974</v>
      </c>
      <c r="I309" s="149">
        <v>0</v>
      </c>
    </row>
    <row r="310" spans="1:9" ht="13.2">
      <c r="A310" s="146" t="s">
        <v>629</v>
      </c>
      <c r="B310" s="149">
        <v>103504</v>
      </c>
      <c r="C310" s="150">
        <v>0.86</v>
      </c>
      <c r="D310" s="149">
        <v>89014</v>
      </c>
      <c r="E310" s="149">
        <v>90921</v>
      </c>
      <c r="F310" s="149">
        <v>9953</v>
      </c>
      <c r="G310" s="149">
        <v>2928</v>
      </c>
      <c r="H310" s="149">
        <v>26746135</v>
      </c>
      <c r="I310" s="149">
        <v>0</v>
      </c>
    </row>
    <row r="311" spans="1:9" ht="13.2">
      <c r="A311" s="146" t="s">
        <v>630</v>
      </c>
      <c r="B311" s="149">
        <v>20509</v>
      </c>
      <c r="C311" s="150">
        <v>1.048</v>
      </c>
      <c r="D311" s="149">
        <v>21493</v>
      </c>
      <c r="E311" s="149">
        <v>21954</v>
      </c>
      <c r="F311" s="149">
        <v>4682</v>
      </c>
      <c r="G311" s="149">
        <v>-2343</v>
      </c>
      <c r="H311" s="149">
        <v>0</v>
      </c>
      <c r="I311" s="149">
        <v>-10987408</v>
      </c>
    </row>
    <row r="312" spans="1:9" ht="13.2">
      <c r="A312" s="146" t="s">
        <v>631</v>
      </c>
      <c r="B312" s="149">
        <v>133850</v>
      </c>
      <c r="C312" s="150">
        <v>0.80500000000000005</v>
      </c>
      <c r="D312" s="149">
        <v>107749</v>
      </c>
      <c r="E312" s="149">
        <v>110059</v>
      </c>
      <c r="F312" s="149">
        <v>7147</v>
      </c>
      <c r="G312" s="149">
        <v>122</v>
      </c>
      <c r="H312" s="149">
        <v>1877207</v>
      </c>
      <c r="I312" s="149">
        <v>0</v>
      </c>
    </row>
    <row r="313" spans="1:9" ht="13.2">
      <c r="A313" s="146" t="s">
        <v>632</v>
      </c>
      <c r="B313" s="149">
        <v>156681</v>
      </c>
      <c r="C313" s="150">
        <v>0.97299999999999998</v>
      </c>
      <c r="D313" s="149">
        <v>152450</v>
      </c>
      <c r="E313" s="149">
        <v>155718</v>
      </c>
      <c r="F313" s="149">
        <v>6933</v>
      </c>
      <c r="G313" s="149">
        <v>-92</v>
      </c>
      <c r="H313" s="149">
        <v>0</v>
      </c>
      <c r="I313" s="149">
        <v>-2075360</v>
      </c>
    </row>
    <row r="314" spans="1:9" ht="13.2">
      <c r="A314" s="146" t="s">
        <v>633</v>
      </c>
      <c r="B314" s="149">
        <v>603661</v>
      </c>
      <c r="C314" s="150">
        <v>0.97299999999999998</v>
      </c>
      <c r="D314" s="149">
        <v>587362</v>
      </c>
      <c r="E314" s="149">
        <v>599951</v>
      </c>
      <c r="F314" s="149">
        <v>7532</v>
      </c>
      <c r="G314" s="149">
        <v>507</v>
      </c>
      <c r="H314" s="149">
        <v>40371525</v>
      </c>
      <c r="I314" s="149">
        <v>0</v>
      </c>
    </row>
    <row r="315" spans="1:9" ht="13.2">
      <c r="A315" s="146" t="s">
        <v>634</v>
      </c>
      <c r="B315" s="149">
        <v>41803</v>
      </c>
      <c r="C315" s="150">
        <v>0.95399999999999996</v>
      </c>
      <c r="D315" s="149">
        <v>39880</v>
      </c>
      <c r="E315" s="149">
        <v>40734</v>
      </c>
      <c r="F315" s="149">
        <v>7013</v>
      </c>
      <c r="G315" s="149">
        <v>-12</v>
      </c>
      <c r="H315" s="149">
        <v>0</v>
      </c>
      <c r="I315" s="149">
        <v>-68056</v>
      </c>
    </row>
    <row r="316" spans="1:9" ht="13.2">
      <c r="A316" s="146" t="s">
        <v>635</v>
      </c>
      <c r="B316" s="149">
        <v>339238</v>
      </c>
      <c r="C316" s="150">
        <v>0.94499999999999995</v>
      </c>
      <c r="D316" s="149">
        <v>320580</v>
      </c>
      <c r="E316" s="149">
        <v>327451</v>
      </c>
      <c r="F316" s="149">
        <v>7734</v>
      </c>
      <c r="G316" s="149">
        <v>709</v>
      </c>
      <c r="H316" s="149">
        <v>30017397</v>
      </c>
      <c r="I316" s="149">
        <v>0</v>
      </c>
    </row>
    <row r="317" spans="1:9" ht="13.2">
      <c r="A317" s="146" t="s">
        <v>636</v>
      </c>
      <c r="B317" s="149">
        <v>65597</v>
      </c>
      <c r="C317" s="150">
        <v>1.0680000000000001</v>
      </c>
      <c r="D317" s="149">
        <v>70058</v>
      </c>
      <c r="E317" s="149">
        <v>71560</v>
      </c>
      <c r="F317" s="149">
        <v>9224</v>
      </c>
      <c r="G317" s="149">
        <v>2199</v>
      </c>
      <c r="H317" s="149">
        <v>17057934</v>
      </c>
      <c r="I317" s="149">
        <v>0</v>
      </c>
    </row>
    <row r="318" spans="1:9" ht="13.2">
      <c r="A318" s="147" t="s">
        <v>637</v>
      </c>
      <c r="B318" s="149">
        <v>26246</v>
      </c>
      <c r="C318" s="150">
        <v>0.96799999999999997</v>
      </c>
      <c r="D318" s="149">
        <v>25406</v>
      </c>
      <c r="E318" s="149">
        <v>25951</v>
      </c>
      <c r="F318" s="149">
        <v>8110</v>
      </c>
      <c r="G318" s="149">
        <v>1084</v>
      </c>
      <c r="H318" s="149">
        <v>3469981</v>
      </c>
      <c r="I318" s="149">
        <v>0</v>
      </c>
    </row>
    <row r="319" spans="1:9" ht="13.8" thickBot="1">
      <c r="A319" s="148" t="s">
        <v>638</v>
      </c>
      <c r="B319" s="151">
        <v>45752</v>
      </c>
      <c r="C319" s="152">
        <v>0.85199999999999998</v>
      </c>
      <c r="D319" s="151">
        <v>38980</v>
      </c>
      <c r="E319" s="151">
        <v>39816</v>
      </c>
      <c r="F319" s="151">
        <v>9890</v>
      </c>
      <c r="G319" s="151">
        <v>2864</v>
      </c>
      <c r="H319" s="151">
        <v>11532454</v>
      </c>
      <c r="I319" s="151">
        <v>0</v>
      </c>
    </row>
    <row r="320" spans="1:9" ht="13.2">
      <c r="A320" s="141"/>
    </row>
    <row r="321" spans="1:1" ht="13.2">
      <c r="A321" s="141"/>
    </row>
    <row r="322" spans="1:1" ht="13.2">
      <c r="A322" s="141"/>
    </row>
  </sheetData>
  <mergeCells count="4">
    <mergeCell ref="E2:F2"/>
    <mergeCell ref="E3:F3"/>
    <mergeCell ref="E4:F4"/>
    <mergeCell ref="E5:F5"/>
  </mergeCells>
  <pageMargins left="0.70866141732283472" right="0.15748031496062992" top="1.1811023622047245" bottom="0.62992125984251968" header="0.39370078740157483" footer="0.39370078740157483"/>
  <pageSetup paperSize="9" scale="80" orientation="portrait" r:id="rId1"/>
  <headerFooter alignWithMargins="0">
    <oddHeader>&amp;LStatistiska centralbyrån
Offentlig ekonomi och mikrosimuleringar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4"/>
  <dimension ref="A1:P322"/>
  <sheetViews>
    <sheetView showGridLines="0" zoomScaleNormal="100" workbookViewId="0">
      <pane ySplit="8" topLeftCell="A9" activePane="bottomLeft" state="frozen"/>
      <selection pane="bottomLeft"/>
    </sheetView>
  </sheetViews>
  <sheetFormatPr defaultColWidth="0" defaultRowHeight="13.2"/>
  <cols>
    <col min="1" max="1" width="21.33203125" style="11" customWidth="1"/>
    <col min="2" max="2" width="12.33203125" style="11" customWidth="1"/>
    <col min="3" max="3" width="11.33203125" style="11" customWidth="1"/>
    <col min="4" max="4" width="9.6640625" style="11" bestFit="1" customWidth="1"/>
    <col min="5" max="5" width="9.44140625" style="11" bestFit="1" customWidth="1"/>
    <col min="6" max="7" width="9.6640625" style="11" bestFit="1" customWidth="1"/>
    <col min="8" max="9" width="10.5546875" style="11" bestFit="1" customWidth="1"/>
    <col min="10" max="10" width="10.6640625" style="11" bestFit="1" customWidth="1"/>
    <col min="11" max="11" width="9.6640625" style="11" bestFit="1" customWidth="1"/>
    <col min="12" max="12" width="10.5546875" style="11" bestFit="1" customWidth="1"/>
    <col min="13" max="13" width="10.33203125" style="11" bestFit="1" customWidth="1"/>
    <col min="14" max="14" width="13" style="11" bestFit="1" customWidth="1"/>
    <col min="15" max="15" width="12" style="11" customWidth="1"/>
    <col min="16" max="16" width="5" style="11" customWidth="1"/>
    <col min="17" max="16384" width="9.33203125" style="11" hidden="1"/>
  </cols>
  <sheetData>
    <row r="1" spans="1:15" ht="16.2" thickBot="1">
      <c r="A1" s="27" t="s">
        <v>650</v>
      </c>
      <c r="B1" s="28"/>
      <c r="C1" s="28"/>
      <c r="D1" s="29"/>
      <c r="E1" s="29"/>
      <c r="F1" s="29"/>
      <c r="G1" s="29"/>
      <c r="H1" s="29"/>
      <c r="I1" s="29"/>
      <c r="J1" s="29"/>
      <c r="K1" s="29"/>
      <c r="L1" s="29"/>
      <c r="M1" s="30"/>
    </row>
    <row r="2" spans="1:15" ht="15.6">
      <c r="A2" s="31" t="s">
        <v>5</v>
      </c>
      <c r="B2" s="195" t="s">
        <v>639</v>
      </c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4" t="s">
        <v>31</v>
      </c>
      <c r="N2" s="13" t="s">
        <v>32</v>
      </c>
      <c r="O2" s="13" t="s">
        <v>6</v>
      </c>
    </row>
    <row r="3" spans="1:15">
      <c r="B3" s="16" t="s">
        <v>33</v>
      </c>
      <c r="C3" s="32" t="s">
        <v>34</v>
      </c>
      <c r="D3" s="16" t="s">
        <v>35</v>
      </c>
      <c r="E3" s="16" t="s">
        <v>36</v>
      </c>
      <c r="F3" s="16" t="s">
        <v>37</v>
      </c>
      <c r="G3" s="16" t="s">
        <v>38</v>
      </c>
      <c r="H3" s="16" t="s">
        <v>38</v>
      </c>
      <c r="I3" s="197" t="s">
        <v>39</v>
      </c>
      <c r="J3" s="198"/>
      <c r="K3" s="198"/>
      <c r="L3" s="16" t="s">
        <v>40</v>
      </c>
      <c r="M3" s="16" t="s">
        <v>41</v>
      </c>
      <c r="N3" s="16" t="s">
        <v>42</v>
      </c>
      <c r="O3" s="15" t="s">
        <v>11</v>
      </c>
    </row>
    <row r="4" spans="1:15">
      <c r="A4" s="33" t="s">
        <v>16</v>
      </c>
      <c r="B4" s="16" t="s">
        <v>43</v>
      </c>
      <c r="C4" s="16" t="s">
        <v>44</v>
      </c>
      <c r="D4" s="16" t="s">
        <v>45</v>
      </c>
      <c r="E4" s="16" t="s">
        <v>46</v>
      </c>
      <c r="F4" s="16" t="s">
        <v>47</v>
      </c>
      <c r="G4" s="16" t="s">
        <v>48</v>
      </c>
      <c r="H4" s="16" t="s">
        <v>48</v>
      </c>
      <c r="I4" s="16" t="s">
        <v>49</v>
      </c>
      <c r="J4" s="16" t="s">
        <v>50</v>
      </c>
      <c r="K4" s="16" t="s">
        <v>51</v>
      </c>
      <c r="L4" s="16" t="s">
        <v>52</v>
      </c>
      <c r="M4" s="16" t="s">
        <v>53</v>
      </c>
      <c r="N4" s="16" t="s">
        <v>54</v>
      </c>
      <c r="O4" s="15" t="s">
        <v>17</v>
      </c>
    </row>
    <row r="5" spans="1:15" ht="15.6">
      <c r="A5" s="34"/>
      <c r="B5" s="16" t="s">
        <v>55</v>
      </c>
      <c r="C5" s="16" t="s">
        <v>56</v>
      </c>
      <c r="D5" s="16" t="s">
        <v>57</v>
      </c>
      <c r="E5" s="16" t="s">
        <v>58</v>
      </c>
      <c r="F5" s="16" t="s">
        <v>57</v>
      </c>
      <c r="G5" s="16" t="s">
        <v>59</v>
      </c>
      <c r="H5" s="16" t="s">
        <v>60</v>
      </c>
      <c r="I5" s="16" t="s">
        <v>61</v>
      </c>
      <c r="J5" s="16" t="s">
        <v>62</v>
      </c>
      <c r="K5" s="16" t="s">
        <v>61</v>
      </c>
      <c r="L5" s="16" t="s">
        <v>63</v>
      </c>
      <c r="M5" s="16" t="s">
        <v>64</v>
      </c>
      <c r="N5" s="35" t="s">
        <v>328</v>
      </c>
      <c r="O5" s="15" t="s">
        <v>13</v>
      </c>
    </row>
    <row r="6" spans="1:15">
      <c r="A6" s="34"/>
      <c r="B6" s="16"/>
      <c r="C6" s="16" t="s">
        <v>65</v>
      </c>
      <c r="D6" s="16" t="s">
        <v>66</v>
      </c>
      <c r="E6" s="16" t="s">
        <v>67</v>
      </c>
      <c r="F6" s="16" t="s">
        <v>66</v>
      </c>
      <c r="G6" s="16" t="s">
        <v>68</v>
      </c>
      <c r="H6" s="16" t="s">
        <v>69</v>
      </c>
      <c r="I6" s="16" t="s">
        <v>70</v>
      </c>
      <c r="J6" s="16" t="s">
        <v>71</v>
      </c>
      <c r="K6" s="16" t="s">
        <v>70</v>
      </c>
      <c r="L6" s="16" t="s">
        <v>72</v>
      </c>
      <c r="M6" s="36" t="s">
        <v>640</v>
      </c>
      <c r="N6" s="15" t="s">
        <v>73</v>
      </c>
      <c r="O6" s="35" t="s">
        <v>328</v>
      </c>
    </row>
    <row r="7" spans="1:15">
      <c r="A7" s="37"/>
      <c r="B7" s="38"/>
      <c r="C7" s="39" t="s">
        <v>74</v>
      </c>
      <c r="D7" s="38"/>
      <c r="E7" s="38"/>
      <c r="F7" s="38"/>
      <c r="G7" s="38"/>
      <c r="H7" s="38"/>
      <c r="I7" s="39" t="s">
        <v>75</v>
      </c>
      <c r="J7" s="38"/>
      <c r="K7" s="39" t="s">
        <v>75</v>
      </c>
      <c r="L7" s="38" t="s">
        <v>76</v>
      </c>
      <c r="M7" s="39" t="s">
        <v>77</v>
      </c>
      <c r="N7" s="39"/>
    </row>
    <row r="8" spans="1:15" ht="15" customHeight="1">
      <c r="A8" s="40" t="s">
        <v>318</v>
      </c>
      <c r="B8" s="41">
        <v>799176</v>
      </c>
      <c r="C8" s="41"/>
      <c r="D8" s="41">
        <v>94903</v>
      </c>
      <c r="E8" s="41">
        <v>37961</v>
      </c>
      <c r="F8" s="41">
        <v>94903</v>
      </c>
      <c r="G8" s="41">
        <v>379611</v>
      </c>
      <c r="H8" s="41">
        <v>208786</v>
      </c>
      <c r="I8" s="41">
        <v>1663745</v>
      </c>
      <c r="J8" s="41">
        <v>598948</v>
      </c>
      <c r="K8" s="41">
        <v>1330996</v>
      </c>
      <c r="L8" s="41">
        <v>245337</v>
      </c>
      <c r="M8" s="41">
        <v>399588</v>
      </c>
      <c r="N8" s="42"/>
      <c r="O8" s="43"/>
    </row>
    <row r="9" spans="1:15" ht="18" customHeight="1">
      <c r="A9" s="21" t="s">
        <v>29</v>
      </c>
      <c r="B9" s="81">
        <v>4476</v>
      </c>
      <c r="C9" s="81">
        <v>32</v>
      </c>
      <c r="D9" s="81">
        <v>6377</v>
      </c>
      <c r="E9" s="81">
        <v>16927</v>
      </c>
      <c r="F9" s="81">
        <v>3882</v>
      </c>
      <c r="G9" s="81">
        <v>8473</v>
      </c>
      <c r="H9" s="81">
        <v>5165</v>
      </c>
      <c r="I9" s="81">
        <v>754</v>
      </c>
      <c r="J9" s="81">
        <v>43</v>
      </c>
      <c r="K9" s="81">
        <v>29796</v>
      </c>
      <c r="L9" s="81">
        <v>44313</v>
      </c>
      <c r="M9" s="81">
        <v>13330</v>
      </c>
      <c r="N9" s="189">
        <v>4594209.6919999998</v>
      </c>
      <c r="O9" s="81">
        <v>71193449</v>
      </c>
    </row>
    <row r="10" spans="1:15" ht="18.75" customHeight="1">
      <c r="A10" s="141" t="s">
        <v>329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spans="1:15">
      <c r="A11" s="146" t="s">
        <v>310</v>
      </c>
      <c r="B11" s="17">
        <v>72</v>
      </c>
      <c r="C11" s="17">
        <v>0</v>
      </c>
      <c r="D11" s="17">
        <v>124</v>
      </c>
      <c r="E11" s="17">
        <v>184</v>
      </c>
      <c r="F11" s="17">
        <v>77</v>
      </c>
      <c r="G11" s="17">
        <v>82</v>
      </c>
      <c r="H11" s="17">
        <v>57</v>
      </c>
      <c r="I11" s="17">
        <v>6</v>
      </c>
      <c r="J11" s="17" t="s">
        <v>978</v>
      </c>
      <c r="K11" s="17">
        <v>234</v>
      </c>
      <c r="L11" s="17">
        <v>412</v>
      </c>
      <c r="M11" s="17">
        <v>180</v>
      </c>
      <c r="N11" s="17">
        <v>59863</v>
      </c>
      <c r="O11" s="17">
        <v>681532</v>
      </c>
    </row>
    <row r="12" spans="1:15">
      <c r="A12" s="146" t="s">
        <v>330</v>
      </c>
      <c r="B12" s="17">
        <v>8</v>
      </c>
      <c r="C12" s="17">
        <v>0</v>
      </c>
      <c r="D12" s="17">
        <v>21</v>
      </c>
      <c r="E12" s="17">
        <v>40</v>
      </c>
      <c r="F12" s="17">
        <v>12</v>
      </c>
      <c r="G12" s="17">
        <v>25</v>
      </c>
      <c r="H12" s="17">
        <v>16</v>
      </c>
      <c r="I12" s="17" t="s">
        <v>978</v>
      </c>
      <c r="J12" s="17">
        <v>0</v>
      </c>
      <c r="K12" s="17">
        <v>57</v>
      </c>
      <c r="L12" s="17">
        <v>81</v>
      </c>
      <c r="M12" s="17">
        <v>23</v>
      </c>
      <c r="N12" s="17">
        <v>6567</v>
      </c>
      <c r="O12" s="17">
        <v>140362</v>
      </c>
    </row>
    <row r="13" spans="1:15">
      <c r="A13" s="146" t="s">
        <v>331</v>
      </c>
      <c r="B13" s="17">
        <v>9</v>
      </c>
      <c r="C13" s="17">
        <v>0</v>
      </c>
      <c r="D13" s="17">
        <v>13</v>
      </c>
      <c r="E13" s="17">
        <v>25</v>
      </c>
      <c r="F13" s="17">
        <v>12</v>
      </c>
      <c r="G13" s="17">
        <v>29</v>
      </c>
      <c r="H13" s="17">
        <v>13</v>
      </c>
      <c r="I13" s="17">
        <v>4</v>
      </c>
      <c r="J13" s="17">
        <v>0</v>
      </c>
      <c r="K13" s="17">
        <v>92</v>
      </c>
      <c r="L13" s="17">
        <v>114</v>
      </c>
      <c r="M13" s="17">
        <v>20</v>
      </c>
      <c r="N13" s="17">
        <v>4516</v>
      </c>
      <c r="O13" s="17">
        <v>193820</v>
      </c>
    </row>
    <row r="14" spans="1:15">
      <c r="A14" s="146" t="s">
        <v>332</v>
      </c>
      <c r="B14" s="17">
        <v>29</v>
      </c>
      <c r="C14" s="17">
        <v>0</v>
      </c>
      <c r="D14" s="17">
        <v>82</v>
      </c>
      <c r="E14" s="17">
        <v>193</v>
      </c>
      <c r="F14" s="17">
        <v>90</v>
      </c>
      <c r="G14" s="17">
        <v>97</v>
      </c>
      <c r="H14" s="17">
        <v>44</v>
      </c>
      <c r="I14" s="17">
        <v>6</v>
      </c>
      <c r="J14" s="17">
        <v>0</v>
      </c>
      <c r="K14" s="17">
        <v>233</v>
      </c>
      <c r="L14" s="17">
        <v>372</v>
      </c>
      <c r="M14" s="17">
        <v>134</v>
      </c>
      <c r="N14" s="17">
        <v>46422</v>
      </c>
      <c r="O14" s="17">
        <v>604171</v>
      </c>
    </row>
    <row r="15" spans="1:15">
      <c r="A15" s="146" t="s">
        <v>333</v>
      </c>
      <c r="B15" s="17">
        <v>25</v>
      </c>
      <c r="C15" s="17">
        <v>0</v>
      </c>
      <c r="D15" s="17">
        <v>42</v>
      </c>
      <c r="E15" s="17">
        <v>190</v>
      </c>
      <c r="F15" s="17">
        <v>85</v>
      </c>
      <c r="G15" s="17">
        <v>82</v>
      </c>
      <c r="H15" s="17">
        <v>59</v>
      </c>
      <c r="I15" s="17" t="s">
        <v>978</v>
      </c>
      <c r="J15" s="17">
        <v>0</v>
      </c>
      <c r="K15" s="17">
        <v>252</v>
      </c>
      <c r="L15" s="17">
        <v>401</v>
      </c>
      <c r="M15" s="17">
        <v>145</v>
      </c>
      <c r="N15" s="17">
        <v>47695</v>
      </c>
      <c r="O15" s="17">
        <v>625445</v>
      </c>
    </row>
    <row r="16" spans="1:15">
      <c r="A16" s="146" t="s">
        <v>334</v>
      </c>
      <c r="B16" s="17">
        <v>67</v>
      </c>
      <c r="C16" s="17">
        <v>0</v>
      </c>
      <c r="D16" s="17">
        <v>79</v>
      </c>
      <c r="E16" s="17">
        <v>74</v>
      </c>
      <c r="F16" s="17">
        <v>90</v>
      </c>
      <c r="G16" s="17">
        <v>52</v>
      </c>
      <c r="H16" s="17">
        <v>46</v>
      </c>
      <c r="I16" s="17">
        <v>6</v>
      </c>
      <c r="J16" s="17">
        <v>0</v>
      </c>
      <c r="K16" s="17">
        <v>195</v>
      </c>
      <c r="L16" s="17">
        <v>332</v>
      </c>
      <c r="M16" s="17">
        <v>95</v>
      </c>
      <c r="N16" s="17">
        <v>32117</v>
      </c>
      <c r="O16" s="17">
        <v>522793</v>
      </c>
    </row>
    <row r="17" spans="1:15">
      <c r="A17" s="146" t="s">
        <v>335</v>
      </c>
      <c r="B17" s="17">
        <v>12</v>
      </c>
      <c r="C17" s="17">
        <v>0</v>
      </c>
      <c r="D17" s="17">
        <v>34</v>
      </c>
      <c r="E17" s="17">
        <v>63</v>
      </c>
      <c r="F17" s="17">
        <v>27</v>
      </c>
      <c r="G17" s="17">
        <v>27</v>
      </c>
      <c r="H17" s="17">
        <v>44</v>
      </c>
      <c r="I17" s="17" t="s">
        <v>978</v>
      </c>
      <c r="J17" s="17">
        <v>0</v>
      </c>
      <c r="K17" s="17">
        <v>143</v>
      </c>
      <c r="L17" s="17">
        <v>177</v>
      </c>
      <c r="M17" s="17">
        <v>49</v>
      </c>
      <c r="N17" s="17">
        <v>16234</v>
      </c>
      <c r="O17" s="17">
        <v>311769</v>
      </c>
    </row>
    <row r="18" spans="1:15">
      <c r="A18" s="146" t="s">
        <v>336</v>
      </c>
      <c r="B18" s="17">
        <v>67</v>
      </c>
      <c r="C18" s="17" t="s">
        <v>978</v>
      </c>
      <c r="D18" s="17">
        <v>93</v>
      </c>
      <c r="E18" s="17">
        <v>129</v>
      </c>
      <c r="F18" s="17">
        <v>94</v>
      </c>
      <c r="G18" s="17">
        <v>136</v>
      </c>
      <c r="H18" s="17">
        <v>83</v>
      </c>
      <c r="I18" s="17">
        <v>5</v>
      </c>
      <c r="J18" s="17">
        <v>0</v>
      </c>
      <c r="K18" s="17">
        <v>206</v>
      </c>
      <c r="L18" s="17">
        <v>322</v>
      </c>
      <c r="M18" s="17">
        <v>111</v>
      </c>
      <c r="N18" s="17">
        <v>39631</v>
      </c>
      <c r="O18" s="17">
        <v>589833</v>
      </c>
    </row>
    <row r="19" spans="1:15">
      <c r="A19" s="146" t="s">
        <v>337</v>
      </c>
      <c r="B19" s="17">
        <v>22</v>
      </c>
      <c r="C19" s="17">
        <v>0</v>
      </c>
      <c r="D19" s="17">
        <v>25</v>
      </c>
      <c r="E19" s="17">
        <v>123</v>
      </c>
      <c r="F19" s="17">
        <v>12</v>
      </c>
      <c r="G19" s="17">
        <v>69</v>
      </c>
      <c r="H19" s="17">
        <v>30</v>
      </c>
      <c r="I19" s="17">
        <v>9</v>
      </c>
      <c r="J19" s="17">
        <v>0</v>
      </c>
      <c r="K19" s="17">
        <v>215</v>
      </c>
      <c r="L19" s="17">
        <v>358</v>
      </c>
      <c r="M19" s="17">
        <v>74</v>
      </c>
      <c r="N19" s="17">
        <v>26808</v>
      </c>
      <c r="O19" s="17">
        <v>503565</v>
      </c>
    </row>
    <row r="20" spans="1:15">
      <c r="A20" s="146" t="s">
        <v>338</v>
      </c>
      <c r="B20" s="17">
        <v>7</v>
      </c>
      <c r="C20" s="17">
        <v>0</v>
      </c>
      <c r="D20" s="17" t="s">
        <v>978</v>
      </c>
      <c r="E20" s="17">
        <v>26</v>
      </c>
      <c r="F20" s="17">
        <v>5</v>
      </c>
      <c r="G20" s="17">
        <v>11</v>
      </c>
      <c r="H20" s="17">
        <v>7</v>
      </c>
      <c r="I20" s="17" t="s">
        <v>978</v>
      </c>
      <c r="J20" s="17">
        <v>0</v>
      </c>
      <c r="K20" s="17">
        <v>21</v>
      </c>
      <c r="L20" s="17">
        <v>38</v>
      </c>
      <c r="M20" s="17">
        <v>13</v>
      </c>
      <c r="N20" s="17">
        <v>4606</v>
      </c>
      <c r="O20" s="17">
        <v>63285</v>
      </c>
    </row>
    <row r="21" spans="1:15">
      <c r="A21" s="146" t="s">
        <v>339</v>
      </c>
      <c r="B21" s="17">
        <v>6</v>
      </c>
      <c r="C21" s="17">
        <v>0</v>
      </c>
      <c r="D21" s="17">
        <v>5</v>
      </c>
      <c r="E21" s="17">
        <v>68</v>
      </c>
      <c r="F21" s="17">
        <v>4</v>
      </c>
      <c r="G21" s="17">
        <v>12</v>
      </c>
      <c r="H21" s="17">
        <v>15</v>
      </c>
      <c r="I21" s="17" t="s">
        <v>978</v>
      </c>
      <c r="J21" s="17">
        <v>0</v>
      </c>
      <c r="K21" s="17">
        <v>61</v>
      </c>
      <c r="L21" s="17">
        <v>142</v>
      </c>
      <c r="M21" s="17">
        <v>41</v>
      </c>
      <c r="N21" s="17">
        <v>14367</v>
      </c>
      <c r="O21" s="17">
        <v>166024</v>
      </c>
    </row>
    <row r="22" spans="1:15">
      <c r="A22" s="146" t="s">
        <v>340</v>
      </c>
      <c r="B22" s="17">
        <v>9</v>
      </c>
      <c r="C22" s="17">
        <v>0</v>
      </c>
      <c r="D22" s="17">
        <v>6</v>
      </c>
      <c r="E22" s="17">
        <v>25</v>
      </c>
      <c r="F22" s="17">
        <v>13</v>
      </c>
      <c r="G22" s="17">
        <v>17</v>
      </c>
      <c r="H22" s="17">
        <v>14</v>
      </c>
      <c r="I22" s="17" t="s">
        <v>978</v>
      </c>
      <c r="J22" s="17">
        <v>0</v>
      </c>
      <c r="K22" s="17">
        <v>36</v>
      </c>
      <c r="L22" s="17">
        <v>59</v>
      </c>
      <c r="M22" s="17">
        <v>26</v>
      </c>
      <c r="N22" s="17">
        <v>8406</v>
      </c>
      <c r="O22" s="17">
        <v>103835</v>
      </c>
    </row>
    <row r="23" spans="1:15">
      <c r="A23" s="146" t="s">
        <v>341</v>
      </c>
      <c r="B23" s="17">
        <v>19</v>
      </c>
      <c r="C23" s="17">
        <v>0</v>
      </c>
      <c r="D23" s="17">
        <v>30</v>
      </c>
      <c r="E23" s="17">
        <v>35</v>
      </c>
      <c r="F23" s="17">
        <v>17</v>
      </c>
      <c r="G23" s="17">
        <v>28</v>
      </c>
      <c r="H23" s="17">
        <v>22</v>
      </c>
      <c r="I23" s="17">
        <v>4</v>
      </c>
      <c r="J23" s="17" t="s">
        <v>978</v>
      </c>
      <c r="K23" s="17">
        <v>116</v>
      </c>
      <c r="L23" s="17">
        <v>147</v>
      </c>
      <c r="M23" s="17">
        <v>57</v>
      </c>
      <c r="N23" s="17">
        <v>20294</v>
      </c>
      <c r="O23" s="17">
        <v>276980</v>
      </c>
    </row>
    <row r="24" spans="1:15">
      <c r="A24" s="146" t="s">
        <v>342</v>
      </c>
      <c r="B24" s="17">
        <v>25</v>
      </c>
      <c r="C24" s="17">
        <v>0</v>
      </c>
      <c r="D24" s="17">
        <v>59</v>
      </c>
      <c r="E24" s="17">
        <v>43</v>
      </c>
      <c r="F24" s="17">
        <v>32</v>
      </c>
      <c r="G24" s="17">
        <v>70</v>
      </c>
      <c r="H24" s="17">
        <v>51</v>
      </c>
      <c r="I24" s="17" t="s">
        <v>978</v>
      </c>
      <c r="J24" s="17">
        <v>0</v>
      </c>
      <c r="K24" s="17">
        <v>169</v>
      </c>
      <c r="L24" s="17">
        <v>280</v>
      </c>
      <c r="M24" s="17">
        <v>102</v>
      </c>
      <c r="N24" s="17">
        <v>32652</v>
      </c>
      <c r="O24" s="17">
        <v>439503</v>
      </c>
    </row>
    <row r="25" spans="1:15">
      <c r="A25" s="146" t="s">
        <v>343</v>
      </c>
      <c r="B25" s="17">
        <v>32</v>
      </c>
      <c r="C25" s="17">
        <v>0</v>
      </c>
      <c r="D25" s="17">
        <v>32</v>
      </c>
      <c r="E25" s="17">
        <v>37</v>
      </c>
      <c r="F25" s="17">
        <v>21</v>
      </c>
      <c r="G25" s="17">
        <v>37</v>
      </c>
      <c r="H25" s="17">
        <v>33</v>
      </c>
      <c r="I25" s="17" t="s">
        <v>978</v>
      </c>
      <c r="J25" s="17">
        <v>0</v>
      </c>
      <c r="K25" s="17">
        <v>105</v>
      </c>
      <c r="L25" s="17">
        <v>187</v>
      </c>
      <c r="M25" s="17">
        <v>73</v>
      </c>
      <c r="N25" s="17">
        <v>20520</v>
      </c>
      <c r="O25" s="17">
        <v>293257</v>
      </c>
    </row>
    <row r="26" spans="1:15">
      <c r="A26" s="146" t="s">
        <v>344</v>
      </c>
      <c r="B26" s="17">
        <v>259</v>
      </c>
      <c r="C26" s="17" t="s">
        <v>978</v>
      </c>
      <c r="D26" s="17">
        <v>727</v>
      </c>
      <c r="E26" s="17">
        <v>479</v>
      </c>
      <c r="F26" s="17">
        <v>435</v>
      </c>
      <c r="G26" s="17">
        <v>635</v>
      </c>
      <c r="H26" s="17">
        <v>537</v>
      </c>
      <c r="I26" s="17">
        <v>61</v>
      </c>
      <c r="J26" s="17">
        <v>5</v>
      </c>
      <c r="K26" s="17">
        <v>1815</v>
      </c>
      <c r="L26" s="17">
        <v>3317</v>
      </c>
      <c r="M26" s="17">
        <v>1058</v>
      </c>
      <c r="N26" s="17">
        <v>369637</v>
      </c>
      <c r="O26" s="17">
        <v>4814244</v>
      </c>
    </row>
    <row r="27" spans="1:15">
      <c r="A27" s="146" t="s">
        <v>345</v>
      </c>
      <c r="B27" s="17">
        <v>8</v>
      </c>
      <c r="C27" s="17">
        <v>0</v>
      </c>
      <c r="D27" s="17">
        <v>31</v>
      </c>
      <c r="E27" s="17">
        <v>24</v>
      </c>
      <c r="F27" s="17">
        <v>26</v>
      </c>
      <c r="G27" s="17">
        <v>22</v>
      </c>
      <c r="H27" s="17">
        <v>17</v>
      </c>
      <c r="I27" s="17" t="s">
        <v>978</v>
      </c>
      <c r="J27" s="17">
        <v>0</v>
      </c>
      <c r="K27" s="17">
        <v>79</v>
      </c>
      <c r="L27" s="17">
        <v>140</v>
      </c>
      <c r="M27" s="17">
        <v>54</v>
      </c>
      <c r="N27" s="17">
        <v>18471</v>
      </c>
      <c r="O27" s="17">
        <v>209151</v>
      </c>
    </row>
    <row r="28" spans="1:15">
      <c r="A28" s="146" t="s">
        <v>346</v>
      </c>
      <c r="B28" s="17">
        <v>44</v>
      </c>
      <c r="C28" s="17" t="s">
        <v>978</v>
      </c>
      <c r="D28" s="17">
        <v>29</v>
      </c>
      <c r="E28" s="17">
        <v>136</v>
      </c>
      <c r="F28" s="17">
        <v>21</v>
      </c>
      <c r="G28" s="17">
        <v>51</v>
      </c>
      <c r="H28" s="17">
        <v>63</v>
      </c>
      <c r="I28" s="17">
        <v>8</v>
      </c>
      <c r="J28" s="17">
        <v>0</v>
      </c>
      <c r="K28" s="17">
        <v>386</v>
      </c>
      <c r="L28" s="17">
        <v>629</v>
      </c>
      <c r="M28" s="17">
        <v>163</v>
      </c>
      <c r="N28" s="17">
        <v>58672</v>
      </c>
      <c r="O28" s="17">
        <v>881982</v>
      </c>
    </row>
    <row r="29" spans="1:15">
      <c r="A29" s="146" t="s">
        <v>347</v>
      </c>
      <c r="B29" s="17">
        <v>17</v>
      </c>
      <c r="C29" s="17">
        <v>0</v>
      </c>
      <c r="D29" s="17">
        <v>32</v>
      </c>
      <c r="E29" s="17">
        <v>71</v>
      </c>
      <c r="F29" s="17">
        <v>47</v>
      </c>
      <c r="G29" s="17">
        <v>56</v>
      </c>
      <c r="H29" s="17">
        <v>33</v>
      </c>
      <c r="I29" s="17" t="s">
        <v>978</v>
      </c>
      <c r="J29" s="17">
        <v>0</v>
      </c>
      <c r="K29" s="17">
        <v>136</v>
      </c>
      <c r="L29" s="17">
        <v>208</v>
      </c>
      <c r="M29" s="17">
        <v>77</v>
      </c>
      <c r="N29" s="17">
        <v>27662</v>
      </c>
      <c r="O29" s="17">
        <v>345730</v>
      </c>
    </row>
    <row r="30" spans="1:15">
      <c r="A30" s="146" t="s">
        <v>348</v>
      </c>
      <c r="B30" s="17">
        <v>22</v>
      </c>
      <c r="C30" s="17">
        <v>0</v>
      </c>
      <c r="D30" s="17">
        <v>64</v>
      </c>
      <c r="E30" s="17">
        <v>41</v>
      </c>
      <c r="F30" s="17">
        <v>39</v>
      </c>
      <c r="G30" s="17">
        <v>74</v>
      </c>
      <c r="H30" s="17">
        <v>67</v>
      </c>
      <c r="I30" s="17">
        <v>5</v>
      </c>
      <c r="J30" s="17">
        <v>0</v>
      </c>
      <c r="K30" s="17">
        <v>166</v>
      </c>
      <c r="L30" s="17">
        <v>263</v>
      </c>
      <c r="M30" s="17">
        <v>88</v>
      </c>
      <c r="N30" s="17">
        <v>30758</v>
      </c>
      <c r="O30" s="17">
        <v>430703</v>
      </c>
    </row>
    <row r="31" spans="1:15">
      <c r="A31" s="146" t="s">
        <v>349</v>
      </c>
      <c r="B31" s="17">
        <v>9</v>
      </c>
      <c r="C31" s="17">
        <v>0</v>
      </c>
      <c r="D31" s="17">
        <v>75</v>
      </c>
      <c r="E31" s="17">
        <v>30</v>
      </c>
      <c r="F31" s="17">
        <v>49</v>
      </c>
      <c r="G31" s="17">
        <v>42</v>
      </c>
      <c r="H31" s="17">
        <v>42</v>
      </c>
      <c r="I31" s="17" t="s">
        <v>978</v>
      </c>
      <c r="J31" s="17">
        <v>0</v>
      </c>
      <c r="K31" s="17">
        <v>137</v>
      </c>
      <c r="L31" s="17">
        <v>196</v>
      </c>
      <c r="M31" s="17">
        <v>71</v>
      </c>
      <c r="N31" s="17">
        <v>23824</v>
      </c>
      <c r="O31" s="17">
        <v>332431</v>
      </c>
    </row>
    <row r="32" spans="1:15">
      <c r="A32" s="146" t="s">
        <v>350</v>
      </c>
      <c r="B32" s="17">
        <v>16</v>
      </c>
      <c r="C32" s="17">
        <v>0</v>
      </c>
      <c r="D32" s="17">
        <v>49</v>
      </c>
      <c r="E32" s="17">
        <v>14</v>
      </c>
      <c r="F32" s="17">
        <v>15</v>
      </c>
      <c r="G32" s="17">
        <v>21</v>
      </c>
      <c r="H32" s="17">
        <v>26</v>
      </c>
      <c r="I32" s="17">
        <v>0</v>
      </c>
      <c r="J32" s="17">
        <v>0</v>
      </c>
      <c r="K32" s="17">
        <v>70</v>
      </c>
      <c r="L32" s="17">
        <v>125</v>
      </c>
      <c r="M32" s="17">
        <v>44</v>
      </c>
      <c r="N32" s="17">
        <v>14293</v>
      </c>
      <c r="O32" s="17">
        <v>188504</v>
      </c>
    </row>
    <row r="33" spans="1:15">
      <c r="A33" s="146" t="s">
        <v>351</v>
      </c>
      <c r="B33" s="17">
        <v>16</v>
      </c>
      <c r="C33" s="17">
        <v>0</v>
      </c>
      <c r="D33" s="17">
        <v>12</v>
      </c>
      <c r="E33" s="17">
        <v>26</v>
      </c>
      <c r="F33" s="17">
        <v>20</v>
      </c>
      <c r="G33" s="17">
        <v>27</v>
      </c>
      <c r="H33" s="17">
        <v>19</v>
      </c>
      <c r="I33" s="17" t="s">
        <v>978</v>
      </c>
      <c r="J33" s="17">
        <v>0</v>
      </c>
      <c r="K33" s="17">
        <v>104</v>
      </c>
      <c r="L33" s="17">
        <v>121</v>
      </c>
      <c r="M33" s="17">
        <v>34</v>
      </c>
      <c r="N33" s="17">
        <v>12000</v>
      </c>
      <c r="O33" s="17">
        <v>228050</v>
      </c>
    </row>
    <row r="34" spans="1:15">
      <c r="A34" s="146" t="s">
        <v>352</v>
      </c>
      <c r="B34" s="17">
        <v>6</v>
      </c>
      <c r="C34" s="17">
        <v>0</v>
      </c>
      <c r="D34" s="17">
        <v>7</v>
      </c>
      <c r="E34" s="17">
        <v>6</v>
      </c>
      <c r="F34" s="17" t="s">
        <v>978</v>
      </c>
      <c r="G34" s="17">
        <v>7</v>
      </c>
      <c r="H34" s="17">
        <v>10</v>
      </c>
      <c r="I34" s="17">
        <v>0</v>
      </c>
      <c r="J34" s="17">
        <v>0</v>
      </c>
      <c r="K34" s="17">
        <v>20</v>
      </c>
      <c r="L34" s="17">
        <v>25</v>
      </c>
      <c r="M34" s="17">
        <v>7</v>
      </c>
      <c r="N34" s="17">
        <v>2103</v>
      </c>
      <c r="O34" s="17">
        <v>48370</v>
      </c>
    </row>
    <row r="35" spans="1:15">
      <c r="A35" s="146" t="s">
        <v>353</v>
      </c>
      <c r="B35" s="17">
        <v>8</v>
      </c>
      <c r="C35" s="17">
        <v>0</v>
      </c>
      <c r="D35" s="17">
        <v>73</v>
      </c>
      <c r="E35" s="17">
        <v>18</v>
      </c>
      <c r="F35" s="17">
        <v>19</v>
      </c>
      <c r="G35" s="17">
        <v>56</v>
      </c>
      <c r="H35" s="17">
        <v>35</v>
      </c>
      <c r="I35" s="17">
        <v>4</v>
      </c>
      <c r="J35" s="17">
        <v>0</v>
      </c>
      <c r="K35" s="17">
        <v>92</v>
      </c>
      <c r="L35" s="17">
        <v>179</v>
      </c>
      <c r="M35" s="17">
        <v>57</v>
      </c>
      <c r="N35" s="17">
        <v>19971</v>
      </c>
      <c r="O35" s="17">
        <v>260143</v>
      </c>
    </row>
    <row r="36" spans="1:15">
      <c r="A36" s="146" t="s">
        <v>354</v>
      </c>
      <c r="B36" s="17">
        <v>15</v>
      </c>
      <c r="C36" s="17">
        <v>0</v>
      </c>
      <c r="D36" s="17">
        <v>8</v>
      </c>
      <c r="E36" s="17">
        <v>60</v>
      </c>
      <c r="F36" s="17">
        <v>20</v>
      </c>
      <c r="G36" s="17">
        <v>37</v>
      </c>
      <c r="H36" s="17">
        <v>34</v>
      </c>
      <c r="I36" s="17">
        <v>7</v>
      </c>
      <c r="J36" s="17">
        <v>0</v>
      </c>
      <c r="K36" s="17">
        <v>126</v>
      </c>
      <c r="L36" s="17">
        <v>221</v>
      </c>
      <c r="M36" s="17">
        <v>58</v>
      </c>
      <c r="N36" s="17">
        <v>10339</v>
      </c>
      <c r="O36" s="17">
        <v>305153</v>
      </c>
    </row>
    <row r="37" spans="1:15" ht="18.75" customHeight="1">
      <c r="A37" s="141" t="s">
        <v>355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</row>
    <row r="38" spans="1:15">
      <c r="A38" s="146" t="s">
        <v>356</v>
      </c>
      <c r="B38" s="17">
        <v>29</v>
      </c>
      <c r="C38" s="17">
        <v>0</v>
      </c>
      <c r="D38" s="17">
        <v>14</v>
      </c>
      <c r="E38" s="17">
        <v>139</v>
      </c>
      <c r="F38" s="17">
        <v>31</v>
      </c>
      <c r="G38" s="17">
        <v>36</v>
      </c>
      <c r="H38" s="17">
        <v>26</v>
      </c>
      <c r="I38" s="17" t="s">
        <v>978</v>
      </c>
      <c r="J38" s="17">
        <v>0</v>
      </c>
      <c r="K38" s="17">
        <v>119</v>
      </c>
      <c r="L38" s="17">
        <v>227</v>
      </c>
      <c r="M38" s="17">
        <v>58</v>
      </c>
      <c r="N38" s="17">
        <v>18998</v>
      </c>
      <c r="O38" s="17">
        <v>311399</v>
      </c>
    </row>
    <row r="39" spans="1:15">
      <c r="A39" s="146" t="s">
        <v>357</v>
      </c>
      <c r="B39" s="17">
        <v>5</v>
      </c>
      <c r="C39" s="17">
        <v>0</v>
      </c>
      <c r="D39" s="17">
        <v>6</v>
      </c>
      <c r="E39" s="17">
        <v>69</v>
      </c>
      <c r="F39" s="17">
        <v>7</v>
      </c>
      <c r="G39" s="17">
        <v>13</v>
      </c>
      <c r="H39" s="17">
        <v>6</v>
      </c>
      <c r="I39" s="17">
        <v>4</v>
      </c>
      <c r="J39" s="17">
        <v>0</v>
      </c>
      <c r="K39" s="17">
        <v>33</v>
      </c>
      <c r="L39" s="17">
        <v>60</v>
      </c>
      <c r="M39" s="17">
        <v>22</v>
      </c>
      <c r="N39" s="17">
        <v>6907</v>
      </c>
      <c r="O39" s="17">
        <v>95033</v>
      </c>
    </row>
    <row r="40" spans="1:15">
      <c r="A40" s="146" t="s">
        <v>358</v>
      </c>
      <c r="B40" s="17">
        <v>11</v>
      </c>
      <c r="C40" s="17">
        <v>0</v>
      </c>
      <c r="D40" s="17">
        <v>4</v>
      </c>
      <c r="E40" s="17">
        <v>39</v>
      </c>
      <c r="F40" s="17">
        <v>8</v>
      </c>
      <c r="G40" s="17">
        <v>9</v>
      </c>
      <c r="H40" s="17">
        <v>6</v>
      </c>
      <c r="I40" s="17">
        <v>0</v>
      </c>
      <c r="J40" s="17" t="s">
        <v>978</v>
      </c>
      <c r="K40" s="17">
        <v>58</v>
      </c>
      <c r="L40" s="17">
        <v>78</v>
      </c>
      <c r="M40" s="17">
        <v>22</v>
      </c>
      <c r="N40" s="17">
        <v>8178</v>
      </c>
      <c r="O40" s="17">
        <v>129981</v>
      </c>
    </row>
    <row r="41" spans="1:15">
      <c r="A41" s="146" t="s">
        <v>359</v>
      </c>
      <c r="B41" s="17">
        <v>4</v>
      </c>
      <c r="C41" s="17">
        <v>0</v>
      </c>
      <c r="D41" s="17">
        <v>16</v>
      </c>
      <c r="E41" s="17">
        <v>18</v>
      </c>
      <c r="F41" s="17">
        <v>12</v>
      </c>
      <c r="G41" s="17">
        <v>7</v>
      </c>
      <c r="H41" s="17">
        <v>6</v>
      </c>
      <c r="I41" s="17">
        <v>4</v>
      </c>
      <c r="J41" s="17" t="s">
        <v>978</v>
      </c>
      <c r="K41" s="17">
        <v>41</v>
      </c>
      <c r="L41" s="17">
        <v>39</v>
      </c>
      <c r="M41" s="17">
        <v>14</v>
      </c>
      <c r="N41" s="17">
        <v>5159</v>
      </c>
      <c r="O41" s="17">
        <v>92593</v>
      </c>
    </row>
    <row r="42" spans="1:15">
      <c r="A42" s="146" t="s">
        <v>360</v>
      </c>
      <c r="B42" s="17">
        <v>9</v>
      </c>
      <c r="C42" s="17">
        <v>0</v>
      </c>
      <c r="D42" s="17">
        <v>20</v>
      </c>
      <c r="E42" s="17">
        <v>79</v>
      </c>
      <c r="F42" s="17" t="s">
        <v>978</v>
      </c>
      <c r="G42" s="17">
        <v>15</v>
      </c>
      <c r="H42" s="17">
        <v>11</v>
      </c>
      <c r="I42" s="17" t="s">
        <v>978</v>
      </c>
      <c r="J42" s="17">
        <v>0</v>
      </c>
      <c r="K42" s="17">
        <v>69</v>
      </c>
      <c r="L42" s="17">
        <v>107</v>
      </c>
      <c r="M42" s="17">
        <v>24</v>
      </c>
      <c r="N42" s="17">
        <v>7524</v>
      </c>
      <c r="O42" s="17">
        <v>157138</v>
      </c>
    </row>
    <row r="43" spans="1:15">
      <c r="A43" s="146" t="s">
        <v>361</v>
      </c>
      <c r="B43" s="17">
        <v>98</v>
      </c>
      <c r="C43" s="17">
        <v>0</v>
      </c>
      <c r="D43" s="17">
        <v>198</v>
      </c>
      <c r="E43" s="17">
        <v>412</v>
      </c>
      <c r="F43" s="17">
        <v>180</v>
      </c>
      <c r="G43" s="17">
        <v>163</v>
      </c>
      <c r="H43" s="17">
        <v>125</v>
      </c>
      <c r="I43" s="17">
        <v>6</v>
      </c>
      <c r="J43" s="17">
        <v>0</v>
      </c>
      <c r="K43" s="17">
        <v>687</v>
      </c>
      <c r="L43" s="17">
        <v>1074</v>
      </c>
      <c r="M43" s="17">
        <v>303</v>
      </c>
      <c r="N43" s="17">
        <v>108568</v>
      </c>
      <c r="O43" s="17">
        <v>1635319</v>
      </c>
    </row>
    <row r="44" spans="1:15">
      <c r="A44" s="146" t="s">
        <v>362</v>
      </c>
      <c r="B44" s="17">
        <v>4</v>
      </c>
      <c r="C44" s="17">
        <v>0</v>
      </c>
      <c r="D44" s="17" t="s">
        <v>978</v>
      </c>
      <c r="E44" s="17">
        <v>14</v>
      </c>
      <c r="F44" s="17" t="s">
        <v>978</v>
      </c>
      <c r="G44" s="17">
        <v>10</v>
      </c>
      <c r="H44" s="17" t="s">
        <v>978</v>
      </c>
      <c r="I44" s="17">
        <v>0</v>
      </c>
      <c r="J44" s="17">
        <v>0</v>
      </c>
      <c r="K44" s="17">
        <v>14</v>
      </c>
      <c r="L44" s="17">
        <v>32</v>
      </c>
      <c r="M44" s="17">
        <v>19</v>
      </c>
      <c r="N44" s="17">
        <v>6337</v>
      </c>
      <c r="O44" s="17">
        <v>48735</v>
      </c>
    </row>
    <row r="45" spans="1:15">
      <c r="A45" s="146" t="s">
        <v>363</v>
      </c>
      <c r="B45" s="17">
        <v>7</v>
      </c>
      <c r="C45" s="17">
        <v>0</v>
      </c>
      <c r="D45" s="17">
        <v>10</v>
      </c>
      <c r="E45" s="17">
        <v>44</v>
      </c>
      <c r="F45" s="17">
        <v>0</v>
      </c>
      <c r="G45" s="17">
        <v>16</v>
      </c>
      <c r="H45" s="17" t="s">
        <v>978</v>
      </c>
      <c r="I45" s="17" t="s">
        <v>978</v>
      </c>
      <c r="J45" s="17">
        <v>0</v>
      </c>
      <c r="K45" s="17">
        <v>57</v>
      </c>
      <c r="L45" s="17">
        <v>105</v>
      </c>
      <c r="M45" s="17">
        <v>18</v>
      </c>
      <c r="N45" s="17">
        <v>6404</v>
      </c>
      <c r="O45" s="17">
        <v>133465</v>
      </c>
    </row>
    <row r="46" spans="1:15" ht="18.75" customHeight="1">
      <c r="A46" s="141" t="s">
        <v>364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</row>
    <row r="47" spans="1:15">
      <c r="A47" s="146" t="s">
        <v>365</v>
      </c>
      <c r="B47" s="17">
        <v>55</v>
      </c>
      <c r="C47" s="17">
        <v>0</v>
      </c>
      <c r="D47" s="17">
        <v>14</v>
      </c>
      <c r="E47" s="17">
        <v>209</v>
      </c>
      <c r="F47" s="17">
        <v>21</v>
      </c>
      <c r="G47" s="17">
        <v>75</v>
      </c>
      <c r="H47" s="17">
        <v>64</v>
      </c>
      <c r="I47" s="17">
        <v>7</v>
      </c>
      <c r="J47" s="17">
        <v>0</v>
      </c>
      <c r="K47" s="17">
        <v>243</v>
      </c>
      <c r="L47" s="17">
        <v>574</v>
      </c>
      <c r="M47" s="17">
        <v>202</v>
      </c>
      <c r="N47" s="17">
        <v>72915</v>
      </c>
      <c r="O47" s="17">
        <v>726577</v>
      </c>
    </row>
    <row r="48" spans="1:15">
      <c r="A48" s="146" t="s">
        <v>366</v>
      </c>
      <c r="B48" s="17">
        <v>9</v>
      </c>
      <c r="C48" s="17">
        <v>0</v>
      </c>
      <c r="D48" s="17">
        <v>5</v>
      </c>
      <c r="E48" s="17">
        <v>26</v>
      </c>
      <c r="F48" s="17">
        <v>0</v>
      </c>
      <c r="G48" s="17">
        <v>6</v>
      </c>
      <c r="H48" s="17" t="s">
        <v>978</v>
      </c>
      <c r="I48" s="17" t="s">
        <v>978</v>
      </c>
      <c r="J48" s="17">
        <v>0</v>
      </c>
      <c r="K48" s="17">
        <v>54</v>
      </c>
      <c r="L48" s="17">
        <v>70</v>
      </c>
      <c r="M48" s="17">
        <v>21</v>
      </c>
      <c r="N48" s="17">
        <v>6793</v>
      </c>
      <c r="O48" s="17">
        <v>120572</v>
      </c>
    </row>
    <row r="49" spans="1:15">
      <c r="A49" s="146" t="s">
        <v>367</v>
      </c>
      <c r="B49" s="17">
        <v>5</v>
      </c>
      <c r="C49" s="17">
        <v>0</v>
      </c>
      <c r="D49" s="17">
        <v>9</v>
      </c>
      <c r="E49" s="17">
        <v>34</v>
      </c>
      <c r="F49" s="17">
        <v>8</v>
      </c>
      <c r="G49" s="17">
        <v>22</v>
      </c>
      <c r="H49" s="17">
        <v>12</v>
      </c>
      <c r="I49" s="17" t="s">
        <v>978</v>
      </c>
      <c r="J49" s="17">
        <v>0</v>
      </c>
      <c r="K49" s="17">
        <v>39</v>
      </c>
      <c r="L49" s="17">
        <v>73</v>
      </c>
      <c r="M49" s="17">
        <v>10</v>
      </c>
      <c r="N49" s="17">
        <v>3334</v>
      </c>
      <c r="O49" s="17">
        <v>96569</v>
      </c>
    </row>
    <row r="50" spans="1:15">
      <c r="A50" s="146" t="s">
        <v>368</v>
      </c>
      <c r="B50" s="17">
        <v>18</v>
      </c>
      <c r="C50" s="17">
        <v>0</v>
      </c>
      <c r="D50" s="17">
        <v>12</v>
      </c>
      <c r="E50" s="17">
        <v>109</v>
      </c>
      <c r="F50" s="17" t="s">
        <v>978</v>
      </c>
      <c r="G50" s="17">
        <v>40</v>
      </c>
      <c r="H50" s="17">
        <v>14</v>
      </c>
      <c r="I50" s="17">
        <v>4</v>
      </c>
      <c r="J50" s="17">
        <v>0</v>
      </c>
      <c r="K50" s="17">
        <v>151</v>
      </c>
      <c r="L50" s="17">
        <v>253</v>
      </c>
      <c r="M50" s="17">
        <v>69</v>
      </c>
      <c r="N50" s="17">
        <v>21798</v>
      </c>
      <c r="O50" s="17">
        <v>357129</v>
      </c>
    </row>
    <row r="51" spans="1:15">
      <c r="A51" s="146" t="s">
        <v>369</v>
      </c>
      <c r="B51" s="17">
        <v>28</v>
      </c>
      <c r="C51" s="17">
        <v>0</v>
      </c>
      <c r="D51" s="17">
        <v>7</v>
      </c>
      <c r="E51" s="17">
        <v>223</v>
      </c>
      <c r="F51" s="17">
        <v>11</v>
      </c>
      <c r="G51" s="17">
        <v>30</v>
      </c>
      <c r="H51" s="17">
        <v>20</v>
      </c>
      <c r="I51" s="17">
        <v>4</v>
      </c>
      <c r="J51" s="17">
        <v>0</v>
      </c>
      <c r="K51" s="17">
        <v>207</v>
      </c>
      <c r="L51" s="17">
        <v>266</v>
      </c>
      <c r="M51" s="17">
        <v>64</v>
      </c>
      <c r="N51" s="17">
        <v>22995</v>
      </c>
      <c r="O51" s="17">
        <v>444114</v>
      </c>
    </row>
    <row r="52" spans="1:15">
      <c r="A52" s="146" t="s">
        <v>370</v>
      </c>
      <c r="B52" s="17">
        <v>5</v>
      </c>
      <c r="C52" s="17">
        <v>0</v>
      </c>
      <c r="D52" s="17">
        <v>4</v>
      </c>
      <c r="E52" s="17">
        <v>10</v>
      </c>
      <c r="F52" s="17" t="s">
        <v>978</v>
      </c>
      <c r="G52" s="17">
        <v>10</v>
      </c>
      <c r="H52" s="17">
        <v>8</v>
      </c>
      <c r="I52" s="17">
        <v>0</v>
      </c>
      <c r="J52" s="17">
        <v>0</v>
      </c>
      <c r="K52" s="17">
        <v>35</v>
      </c>
      <c r="L52" s="17">
        <v>42</v>
      </c>
      <c r="M52" s="17">
        <v>15</v>
      </c>
      <c r="N52" s="17">
        <v>5029</v>
      </c>
      <c r="O52" s="17">
        <v>78228</v>
      </c>
    </row>
    <row r="53" spans="1:15">
      <c r="A53" s="146" t="s">
        <v>371</v>
      </c>
      <c r="B53" s="17">
        <v>8</v>
      </c>
      <c r="C53" s="17">
        <v>0</v>
      </c>
      <c r="D53" s="17" t="s">
        <v>978</v>
      </c>
      <c r="E53" s="17">
        <v>35</v>
      </c>
      <c r="F53" s="17">
        <v>4</v>
      </c>
      <c r="G53" s="17">
        <v>22</v>
      </c>
      <c r="H53" s="17">
        <v>23</v>
      </c>
      <c r="I53" s="17">
        <v>4</v>
      </c>
      <c r="J53" s="17">
        <v>0</v>
      </c>
      <c r="K53" s="17">
        <v>86</v>
      </c>
      <c r="L53" s="17">
        <v>163</v>
      </c>
      <c r="M53" s="17">
        <v>31</v>
      </c>
      <c r="N53" s="17">
        <v>10138</v>
      </c>
      <c r="O53" s="17">
        <v>205081</v>
      </c>
    </row>
    <row r="54" spans="1:15">
      <c r="A54" s="146" t="s">
        <v>372</v>
      </c>
      <c r="B54" s="17">
        <v>5</v>
      </c>
      <c r="C54" s="17">
        <v>0</v>
      </c>
      <c r="D54" s="17">
        <v>7</v>
      </c>
      <c r="E54" s="17">
        <v>35</v>
      </c>
      <c r="F54" s="17" t="s">
        <v>978</v>
      </c>
      <c r="G54" s="17">
        <v>17</v>
      </c>
      <c r="H54" s="17">
        <v>5</v>
      </c>
      <c r="I54" s="17">
        <v>0</v>
      </c>
      <c r="J54" s="17">
        <v>0</v>
      </c>
      <c r="K54" s="17">
        <v>29</v>
      </c>
      <c r="L54" s="17">
        <v>45</v>
      </c>
      <c r="M54" s="17">
        <v>16</v>
      </c>
      <c r="N54" s="17">
        <v>5611</v>
      </c>
      <c r="O54" s="17">
        <v>75225</v>
      </c>
    </row>
    <row r="55" spans="1:15">
      <c r="A55" s="146" t="s">
        <v>373</v>
      </c>
      <c r="B55" s="17">
        <v>29</v>
      </c>
      <c r="C55" s="17">
        <v>0</v>
      </c>
      <c r="D55" s="17">
        <v>0</v>
      </c>
      <c r="E55" s="17">
        <v>22</v>
      </c>
      <c r="F55" s="17">
        <v>0</v>
      </c>
      <c r="G55" s="17">
        <v>8</v>
      </c>
      <c r="H55" s="17" t="s">
        <v>978</v>
      </c>
      <c r="I55" s="17" t="s">
        <v>978</v>
      </c>
      <c r="J55" s="17">
        <v>0</v>
      </c>
      <c r="K55" s="17">
        <v>25</v>
      </c>
      <c r="L55" s="17">
        <v>54</v>
      </c>
      <c r="M55" s="17">
        <v>20</v>
      </c>
      <c r="N55" s="17">
        <v>7483</v>
      </c>
      <c r="O55" s="17">
        <v>90919</v>
      </c>
    </row>
    <row r="56" spans="1:15" ht="18.75" customHeight="1">
      <c r="A56" s="141" t="s">
        <v>374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>
      <c r="A57" s="146" t="s">
        <v>375</v>
      </c>
      <c r="B57" s="17" t="s">
        <v>978</v>
      </c>
      <c r="C57" s="17">
        <v>0</v>
      </c>
      <c r="D57" s="17" t="s">
        <v>978</v>
      </c>
      <c r="E57" s="17">
        <v>13</v>
      </c>
      <c r="F57" s="17">
        <v>0</v>
      </c>
      <c r="G57" s="17">
        <v>7</v>
      </c>
      <c r="H57" s="17">
        <v>5</v>
      </c>
      <c r="I57" s="17">
        <v>0</v>
      </c>
      <c r="J57" s="17">
        <v>0</v>
      </c>
      <c r="K57" s="17">
        <v>16</v>
      </c>
      <c r="L57" s="17">
        <v>27</v>
      </c>
      <c r="M57" s="17">
        <v>4</v>
      </c>
      <c r="N57" s="17">
        <v>1442</v>
      </c>
      <c r="O57" s="17">
        <v>36049</v>
      </c>
    </row>
    <row r="58" spans="1:15">
      <c r="A58" s="146" t="s">
        <v>376</v>
      </c>
      <c r="B58" s="17">
        <v>7</v>
      </c>
      <c r="C58" s="17">
        <v>0</v>
      </c>
      <c r="D58" s="17">
        <v>4</v>
      </c>
      <c r="E58" s="17">
        <v>51</v>
      </c>
      <c r="F58" s="17">
        <v>6</v>
      </c>
      <c r="G58" s="17">
        <v>35</v>
      </c>
      <c r="H58" s="17">
        <v>9</v>
      </c>
      <c r="I58" s="17" t="s">
        <v>978</v>
      </c>
      <c r="J58" s="17">
        <v>0</v>
      </c>
      <c r="K58" s="17">
        <v>88</v>
      </c>
      <c r="L58" s="17">
        <v>87</v>
      </c>
      <c r="M58" s="17">
        <v>30</v>
      </c>
      <c r="N58" s="17">
        <v>9934</v>
      </c>
      <c r="O58" s="17">
        <v>185702</v>
      </c>
    </row>
    <row r="59" spans="1:15">
      <c r="A59" s="146" t="s">
        <v>377</v>
      </c>
      <c r="B59" s="17" t="s">
        <v>978</v>
      </c>
      <c r="C59" s="17">
        <v>0</v>
      </c>
      <c r="D59" s="17">
        <v>5</v>
      </c>
      <c r="E59" s="17">
        <v>19</v>
      </c>
      <c r="F59" s="17">
        <v>4</v>
      </c>
      <c r="G59" s="17">
        <v>9</v>
      </c>
      <c r="H59" s="17">
        <v>6</v>
      </c>
      <c r="I59" s="17" t="s">
        <v>978</v>
      </c>
      <c r="J59" s="17">
        <v>0</v>
      </c>
      <c r="K59" s="17">
        <v>32</v>
      </c>
      <c r="L59" s="17">
        <v>56</v>
      </c>
      <c r="M59" s="17">
        <v>6</v>
      </c>
      <c r="N59" s="17">
        <v>2553</v>
      </c>
      <c r="O59" s="17">
        <v>71587</v>
      </c>
    </row>
    <row r="60" spans="1:15">
      <c r="A60" s="146" t="s">
        <v>378</v>
      </c>
      <c r="B60" s="17">
        <v>102</v>
      </c>
      <c r="C60" s="17">
        <v>0</v>
      </c>
      <c r="D60" s="17">
        <v>52</v>
      </c>
      <c r="E60" s="17">
        <v>168</v>
      </c>
      <c r="F60" s="17">
        <v>31</v>
      </c>
      <c r="G60" s="17">
        <v>135</v>
      </c>
      <c r="H60" s="17">
        <v>53</v>
      </c>
      <c r="I60" s="17">
        <v>6</v>
      </c>
      <c r="J60" s="17">
        <v>0</v>
      </c>
      <c r="K60" s="17">
        <v>501</v>
      </c>
      <c r="L60" s="17">
        <v>693</v>
      </c>
      <c r="M60" s="17">
        <v>203</v>
      </c>
      <c r="N60" s="17">
        <v>68045</v>
      </c>
      <c r="O60" s="17">
        <v>1154075</v>
      </c>
    </row>
    <row r="61" spans="1:15">
      <c r="A61" s="146" t="s">
        <v>379</v>
      </c>
      <c r="B61" s="17">
        <v>12</v>
      </c>
      <c r="C61" s="17">
        <v>0</v>
      </c>
      <c r="D61" s="17">
        <v>19</v>
      </c>
      <c r="E61" s="17">
        <v>93</v>
      </c>
      <c r="F61" s="17">
        <v>4</v>
      </c>
      <c r="G61" s="17">
        <v>35</v>
      </c>
      <c r="H61" s="17">
        <v>15</v>
      </c>
      <c r="I61" s="17">
        <v>0</v>
      </c>
      <c r="J61" s="17">
        <v>0</v>
      </c>
      <c r="K61" s="17">
        <v>91</v>
      </c>
      <c r="L61" s="17">
        <v>131</v>
      </c>
      <c r="M61" s="17">
        <v>33</v>
      </c>
      <c r="N61" s="17">
        <v>10033</v>
      </c>
      <c r="O61" s="17">
        <v>208201</v>
      </c>
    </row>
    <row r="62" spans="1:15">
      <c r="A62" s="146" t="s">
        <v>380</v>
      </c>
      <c r="B62" s="17">
        <v>17</v>
      </c>
      <c r="C62" s="17">
        <v>0</v>
      </c>
      <c r="D62" s="17">
        <v>27</v>
      </c>
      <c r="E62" s="17">
        <v>107</v>
      </c>
      <c r="F62" s="17">
        <v>7</v>
      </c>
      <c r="G62" s="17">
        <v>57</v>
      </c>
      <c r="H62" s="17">
        <v>21</v>
      </c>
      <c r="I62" s="17" t="s">
        <v>978</v>
      </c>
      <c r="J62" s="17">
        <v>0</v>
      </c>
      <c r="K62" s="17">
        <v>138</v>
      </c>
      <c r="L62" s="17">
        <v>212</v>
      </c>
      <c r="M62" s="17">
        <v>83</v>
      </c>
      <c r="N62" s="17">
        <v>28404</v>
      </c>
      <c r="O62" s="17">
        <v>345819</v>
      </c>
    </row>
    <row r="63" spans="1:15">
      <c r="A63" s="146" t="s">
        <v>381</v>
      </c>
      <c r="B63" s="17">
        <v>93</v>
      </c>
      <c r="C63" s="17">
        <v>0</v>
      </c>
      <c r="D63" s="17">
        <v>48</v>
      </c>
      <c r="E63" s="17">
        <v>216</v>
      </c>
      <c r="F63" s="17">
        <v>39</v>
      </c>
      <c r="G63" s="17">
        <v>155</v>
      </c>
      <c r="H63" s="17">
        <v>93</v>
      </c>
      <c r="I63" s="17">
        <v>5</v>
      </c>
      <c r="J63" s="17">
        <v>0</v>
      </c>
      <c r="K63" s="17">
        <v>553</v>
      </c>
      <c r="L63" s="17">
        <v>667</v>
      </c>
      <c r="M63" s="17">
        <v>188</v>
      </c>
      <c r="N63" s="17">
        <v>59804</v>
      </c>
      <c r="O63" s="17">
        <v>1211962</v>
      </c>
    </row>
    <row r="64" spans="1:15">
      <c r="A64" s="146" t="s">
        <v>382</v>
      </c>
      <c r="B64" s="17">
        <v>10</v>
      </c>
      <c r="C64" s="17">
        <v>0</v>
      </c>
      <c r="D64" s="17">
        <v>0</v>
      </c>
      <c r="E64" s="17">
        <v>51</v>
      </c>
      <c r="F64" s="17" t="s">
        <v>978</v>
      </c>
      <c r="G64" s="17">
        <v>21</v>
      </c>
      <c r="H64" s="17">
        <v>6</v>
      </c>
      <c r="I64" s="17" t="s">
        <v>978</v>
      </c>
      <c r="J64" s="17">
        <v>0</v>
      </c>
      <c r="K64" s="17">
        <v>60</v>
      </c>
      <c r="L64" s="17">
        <v>80</v>
      </c>
      <c r="M64" s="17">
        <v>21</v>
      </c>
      <c r="N64" s="17">
        <v>8008</v>
      </c>
      <c r="O64" s="17">
        <v>138651</v>
      </c>
    </row>
    <row r="65" spans="1:15">
      <c r="A65" s="146" t="s">
        <v>383</v>
      </c>
      <c r="B65" s="17" t="s">
        <v>978</v>
      </c>
      <c r="C65" s="17">
        <v>0</v>
      </c>
      <c r="D65" s="17" t="s">
        <v>978</v>
      </c>
      <c r="E65" s="17">
        <v>14</v>
      </c>
      <c r="F65" s="17">
        <v>6</v>
      </c>
      <c r="G65" s="17">
        <v>6</v>
      </c>
      <c r="H65" s="17">
        <v>5</v>
      </c>
      <c r="I65" s="17" t="s">
        <v>978</v>
      </c>
      <c r="J65" s="17">
        <v>0</v>
      </c>
      <c r="K65" s="17">
        <v>16</v>
      </c>
      <c r="L65" s="17">
        <v>19</v>
      </c>
      <c r="M65" s="17">
        <v>17</v>
      </c>
      <c r="N65" s="17">
        <v>6477</v>
      </c>
      <c r="O65" s="17">
        <v>47966</v>
      </c>
    </row>
    <row r="66" spans="1:15">
      <c r="A66" s="146" t="s">
        <v>384</v>
      </c>
      <c r="B66" s="17" t="s">
        <v>978</v>
      </c>
      <c r="C66" s="17">
        <v>0</v>
      </c>
      <c r="D66" s="17">
        <v>0</v>
      </c>
      <c r="E66" s="17">
        <v>17</v>
      </c>
      <c r="F66" s="17" t="s">
        <v>978</v>
      </c>
      <c r="G66" s="17">
        <v>5</v>
      </c>
      <c r="H66" s="17">
        <v>0</v>
      </c>
      <c r="I66" s="17" t="s">
        <v>978</v>
      </c>
      <c r="J66" s="17">
        <v>0</v>
      </c>
      <c r="K66" s="17">
        <v>31</v>
      </c>
      <c r="L66" s="17">
        <v>40</v>
      </c>
      <c r="M66" s="17">
        <v>8</v>
      </c>
      <c r="N66" s="17">
        <v>2212</v>
      </c>
      <c r="O66" s="17">
        <v>64047</v>
      </c>
    </row>
    <row r="67" spans="1:15">
      <c r="A67" s="146" t="s">
        <v>385</v>
      </c>
      <c r="B67" s="17">
        <v>5</v>
      </c>
      <c r="C67" s="17">
        <v>0</v>
      </c>
      <c r="D67" s="17">
        <v>0</v>
      </c>
      <c r="E67" s="17" t="s">
        <v>978</v>
      </c>
      <c r="F67" s="17">
        <v>0</v>
      </c>
      <c r="G67" s="17" t="s">
        <v>978</v>
      </c>
      <c r="H67" s="17" t="s">
        <v>978</v>
      </c>
      <c r="I67" s="17">
        <v>0</v>
      </c>
      <c r="J67" s="17">
        <v>0</v>
      </c>
      <c r="K67" s="17">
        <v>4</v>
      </c>
      <c r="L67" s="17">
        <v>4</v>
      </c>
      <c r="M67" s="17" t="s">
        <v>978</v>
      </c>
      <c r="N67" s="17">
        <v>638</v>
      </c>
      <c r="O67" s="17">
        <v>12744</v>
      </c>
    </row>
    <row r="68" spans="1:15">
      <c r="A68" s="146" t="s">
        <v>386</v>
      </c>
      <c r="B68" s="17" t="s">
        <v>978</v>
      </c>
      <c r="C68" s="17">
        <v>0</v>
      </c>
      <c r="D68" s="17" t="s">
        <v>978</v>
      </c>
      <c r="E68" s="17">
        <v>19</v>
      </c>
      <c r="F68" s="17">
        <v>5</v>
      </c>
      <c r="G68" s="17">
        <v>15</v>
      </c>
      <c r="H68" s="17">
        <v>12</v>
      </c>
      <c r="I68" s="17" t="s">
        <v>978</v>
      </c>
      <c r="J68" s="17" t="s">
        <v>978</v>
      </c>
      <c r="K68" s="17">
        <v>41</v>
      </c>
      <c r="L68" s="17">
        <v>56</v>
      </c>
      <c r="M68" s="17">
        <v>7</v>
      </c>
      <c r="N68" s="17">
        <v>3023</v>
      </c>
      <c r="O68" s="17">
        <v>89335</v>
      </c>
    </row>
    <row r="69" spans="1:15">
      <c r="A69" s="146" t="s">
        <v>387</v>
      </c>
      <c r="B69" s="17" t="s">
        <v>978</v>
      </c>
      <c r="C69" s="17">
        <v>0</v>
      </c>
      <c r="D69" s="17" t="s">
        <v>978</v>
      </c>
      <c r="E69" s="17">
        <v>6</v>
      </c>
      <c r="F69" s="17">
        <v>0</v>
      </c>
      <c r="G69" s="17">
        <v>7</v>
      </c>
      <c r="H69" s="17" t="s">
        <v>978</v>
      </c>
      <c r="I69" s="17">
        <v>0</v>
      </c>
      <c r="J69" s="17">
        <v>0</v>
      </c>
      <c r="K69" s="17">
        <v>15</v>
      </c>
      <c r="L69" s="17">
        <v>15</v>
      </c>
      <c r="M69" s="17">
        <v>6</v>
      </c>
      <c r="N69" s="17">
        <v>1443</v>
      </c>
      <c r="O69" s="17">
        <v>32481</v>
      </c>
    </row>
    <row r="70" spans="1:15" ht="18.75" customHeight="1">
      <c r="A70" s="141" t="s">
        <v>388</v>
      </c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</row>
    <row r="71" spans="1:15">
      <c r="A71" s="146" t="s">
        <v>389</v>
      </c>
      <c r="B71" s="17">
        <v>8</v>
      </c>
      <c r="C71" s="17">
        <v>0</v>
      </c>
      <c r="D71" s="17">
        <v>5</v>
      </c>
      <c r="E71" s="17">
        <v>8</v>
      </c>
      <c r="F71" s="17" t="s">
        <v>978</v>
      </c>
      <c r="G71" s="17">
        <v>6</v>
      </c>
      <c r="H71" s="17" t="s">
        <v>978</v>
      </c>
      <c r="I71" s="17">
        <v>0</v>
      </c>
      <c r="J71" s="17">
        <v>0</v>
      </c>
      <c r="K71" s="17">
        <v>20</v>
      </c>
      <c r="L71" s="17">
        <v>33</v>
      </c>
      <c r="M71" s="17">
        <v>11</v>
      </c>
      <c r="N71" s="17">
        <v>3733</v>
      </c>
      <c r="O71" s="17">
        <v>52806</v>
      </c>
    </row>
    <row r="72" spans="1:15">
      <c r="A72" s="146" t="s">
        <v>390</v>
      </c>
      <c r="B72" s="17">
        <v>10</v>
      </c>
      <c r="C72" s="17">
        <v>0</v>
      </c>
      <c r="D72" s="17" t="s">
        <v>978</v>
      </c>
      <c r="E72" s="17">
        <v>12</v>
      </c>
      <c r="F72" s="17" t="s">
        <v>978</v>
      </c>
      <c r="G72" s="17">
        <v>25</v>
      </c>
      <c r="H72" s="17">
        <v>14</v>
      </c>
      <c r="I72" s="17">
        <v>5</v>
      </c>
      <c r="J72" s="17">
        <v>0</v>
      </c>
      <c r="K72" s="17">
        <v>68</v>
      </c>
      <c r="L72" s="17">
        <v>110</v>
      </c>
      <c r="M72" s="17">
        <v>43</v>
      </c>
      <c r="N72" s="17">
        <v>15639</v>
      </c>
      <c r="O72" s="17">
        <v>179875</v>
      </c>
    </row>
    <row r="73" spans="1:15">
      <c r="A73" s="146" t="s">
        <v>391</v>
      </c>
      <c r="B73" s="17">
        <v>18</v>
      </c>
      <c r="C73" s="17">
        <v>0</v>
      </c>
      <c r="D73" s="17">
        <v>11</v>
      </c>
      <c r="E73" s="17">
        <v>46</v>
      </c>
      <c r="F73" s="17">
        <v>7</v>
      </c>
      <c r="G73" s="17">
        <v>24</v>
      </c>
      <c r="H73" s="17">
        <v>24</v>
      </c>
      <c r="I73" s="17" t="s">
        <v>978</v>
      </c>
      <c r="J73" s="17">
        <v>0</v>
      </c>
      <c r="K73" s="17">
        <v>89</v>
      </c>
      <c r="L73" s="17">
        <v>114</v>
      </c>
      <c r="M73" s="17">
        <v>24</v>
      </c>
      <c r="N73" s="17">
        <v>7936</v>
      </c>
      <c r="O73" s="17">
        <v>200906</v>
      </c>
    </row>
    <row r="74" spans="1:15">
      <c r="A74" s="146" t="s">
        <v>392</v>
      </c>
      <c r="B74" s="17">
        <v>6</v>
      </c>
      <c r="C74" s="17">
        <v>0</v>
      </c>
      <c r="D74" s="17" t="s">
        <v>978</v>
      </c>
      <c r="E74" s="17">
        <v>5</v>
      </c>
      <c r="F74" s="17" t="s">
        <v>978</v>
      </c>
      <c r="G74" s="17">
        <v>5</v>
      </c>
      <c r="H74" s="17">
        <v>6</v>
      </c>
      <c r="I74" s="17">
        <v>0</v>
      </c>
      <c r="J74" s="17">
        <v>0</v>
      </c>
      <c r="K74" s="17">
        <v>22</v>
      </c>
      <c r="L74" s="17">
        <v>31</v>
      </c>
      <c r="M74" s="17">
        <v>7</v>
      </c>
      <c r="N74" s="17">
        <v>2338.692</v>
      </c>
      <c r="O74" s="17">
        <v>50349</v>
      </c>
    </row>
    <row r="75" spans="1:15">
      <c r="A75" s="146" t="s">
        <v>393</v>
      </c>
      <c r="B75" s="17" t="s">
        <v>978</v>
      </c>
      <c r="C75" s="17">
        <v>0</v>
      </c>
      <c r="D75" s="17">
        <v>4</v>
      </c>
      <c r="E75" s="17">
        <v>16</v>
      </c>
      <c r="F75" s="17" t="s">
        <v>978</v>
      </c>
      <c r="G75" s="17">
        <v>15</v>
      </c>
      <c r="H75" s="17">
        <v>7</v>
      </c>
      <c r="I75" s="17">
        <v>0</v>
      </c>
      <c r="J75" s="17">
        <v>0</v>
      </c>
      <c r="K75" s="17">
        <v>17</v>
      </c>
      <c r="L75" s="17">
        <v>25</v>
      </c>
      <c r="M75" s="17">
        <v>9</v>
      </c>
      <c r="N75" s="17">
        <v>3168</v>
      </c>
      <c r="O75" s="17">
        <v>46350</v>
      </c>
    </row>
    <row r="76" spans="1:15">
      <c r="A76" s="146" t="s">
        <v>394</v>
      </c>
      <c r="B76" s="17">
        <v>94</v>
      </c>
      <c r="C76" s="17">
        <v>4</v>
      </c>
      <c r="D76" s="17">
        <v>37</v>
      </c>
      <c r="E76" s="17">
        <v>152</v>
      </c>
      <c r="F76" s="17">
        <v>33</v>
      </c>
      <c r="G76" s="17">
        <v>87</v>
      </c>
      <c r="H76" s="17">
        <v>83</v>
      </c>
      <c r="I76" s="17">
        <v>5</v>
      </c>
      <c r="J76" s="17">
        <v>0</v>
      </c>
      <c r="K76" s="17">
        <v>437</v>
      </c>
      <c r="L76" s="17">
        <v>517</v>
      </c>
      <c r="M76" s="17">
        <v>153</v>
      </c>
      <c r="N76" s="17">
        <v>52980</v>
      </c>
      <c r="O76" s="17">
        <v>965615</v>
      </c>
    </row>
    <row r="77" spans="1:15">
      <c r="A77" s="146" t="s">
        <v>395</v>
      </c>
      <c r="B77" s="17" t="s">
        <v>978</v>
      </c>
      <c r="C77" s="17">
        <v>0</v>
      </c>
      <c r="D77" s="17">
        <v>5</v>
      </c>
      <c r="E77" s="17">
        <v>18</v>
      </c>
      <c r="F77" s="17" t="s">
        <v>978</v>
      </c>
      <c r="G77" s="17">
        <v>8</v>
      </c>
      <c r="H77" s="17">
        <v>4</v>
      </c>
      <c r="I77" s="17" t="s">
        <v>978</v>
      </c>
      <c r="J77" s="17">
        <v>0</v>
      </c>
      <c r="K77" s="17">
        <v>16</v>
      </c>
      <c r="L77" s="17">
        <v>25</v>
      </c>
      <c r="M77" s="17">
        <v>6</v>
      </c>
      <c r="N77" s="17">
        <v>2017</v>
      </c>
      <c r="O77" s="17">
        <v>44357</v>
      </c>
    </row>
    <row r="78" spans="1:15">
      <c r="A78" s="146" t="s">
        <v>396</v>
      </c>
      <c r="B78" s="17">
        <v>16</v>
      </c>
      <c r="C78" s="17">
        <v>0</v>
      </c>
      <c r="D78" s="17">
        <v>9</v>
      </c>
      <c r="E78" s="17">
        <v>47</v>
      </c>
      <c r="F78" s="17">
        <v>4</v>
      </c>
      <c r="G78" s="17">
        <v>17</v>
      </c>
      <c r="H78" s="17">
        <v>10</v>
      </c>
      <c r="I78" s="17">
        <v>4</v>
      </c>
      <c r="J78" s="17">
        <v>0</v>
      </c>
      <c r="K78" s="17">
        <v>120</v>
      </c>
      <c r="L78" s="17">
        <v>162</v>
      </c>
      <c r="M78" s="17">
        <v>57</v>
      </c>
      <c r="N78" s="17">
        <v>18593</v>
      </c>
      <c r="O78" s="17">
        <v>271835</v>
      </c>
    </row>
    <row r="79" spans="1:15">
      <c r="A79" s="146" t="s">
        <v>397</v>
      </c>
      <c r="B79" s="17">
        <v>8</v>
      </c>
      <c r="C79" s="17">
        <v>0</v>
      </c>
      <c r="D79" s="17">
        <v>10</v>
      </c>
      <c r="E79" s="17">
        <v>25</v>
      </c>
      <c r="F79" s="17" t="s">
        <v>978</v>
      </c>
      <c r="G79" s="17">
        <v>11</v>
      </c>
      <c r="H79" s="17" t="s">
        <v>978</v>
      </c>
      <c r="I79" s="17" t="s">
        <v>978</v>
      </c>
      <c r="J79" s="17">
        <v>0</v>
      </c>
      <c r="K79" s="17">
        <v>31</v>
      </c>
      <c r="L79" s="17">
        <v>62</v>
      </c>
      <c r="M79" s="17">
        <v>17</v>
      </c>
      <c r="N79" s="17">
        <v>5087</v>
      </c>
      <c r="O79" s="17">
        <v>86626</v>
      </c>
    </row>
    <row r="80" spans="1:15">
      <c r="A80" s="146" t="s">
        <v>398</v>
      </c>
      <c r="B80" s="17">
        <v>11</v>
      </c>
      <c r="C80" s="17">
        <v>0</v>
      </c>
      <c r="D80" s="17">
        <v>31</v>
      </c>
      <c r="E80" s="17">
        <v>23</v>
      </c>
      <c r="F80" s="17">
        <v>5</v>
      </c>
      <c r="G80" s="17">
        <v>11</v>
      </c>
      <c r="H80" s="17" t="s">
        <v>978</v>
      </c>
      <c r="I80" s="17">
        <v>0</v>
      </c>
      <c r="J80" s="17">
        <v>0</v>
      </c>
      <c r="K80" s="17">
        <v>58</v>
      </c>
      <c r="L80" s="17">
        <v>115</v>
      </c>
      <c r="M80" s="17">
        <v>23</v>
      </c>
      <c r="N80" s="17">
        <v>8276</v>
      </c>
      <c r="O80" s="17">
        <v>140552</v>
      </c>
    </row>
    <row r="81" spans="1:15">
      <c r="A81" s="146" t="s">
        <v>399</v>
      </c>
      <c r="B81" s="17">
        <v>7</v>
      </c>
      <c r="C81" s="17">
        <v>0</v>
      </c>
      <c r="D81" s="17">
        <v>4</v>
      </c>
      <c r="E81" s="17">
        <v>13</v>
      </c>
      <c r="F81" s="17" t="s">
        <v>978</v>
      </c>
      <c r="G81" s="17">
        <v>17</v>
      </c>
      <c r="H81" s="17">
        <v>14</v>
      </c>
      <c r="I81" s="17">
        <v>0</v>
      </c>
      <c r="J81" s="17">
        <v>0</v>
      </c>
      <c r="K81" s="17">
        <v>45</v>
      </c>
      <c r="L81" s="17">
        <v>65</v>
      </c>
      <c r="M81" s="17">
        <v>14</v>
      </c>
      <c r="N81" s="17">
        <v>4040</v>
      </c>
      <c r="O81" s="17">
        <v>101415</v>
      </c>
    </row>
    <row r="82" spans="1:15">
      <c r="A82" s="146" t="s">
        <v>400</v>
      </c>
      <c r="B82" s="17">
        <v>24</v>
      </c>
      <c r="C82" s="17">
        <v>0</v>
      </c>
      <c r="D82" s="17">
        <v>5</v>
      </c>
      <c r="E82" s="17">
        <v>48</v>
      </c>
      <c r="F82" s="17">
        <v>5</v>
      </c>
      <c r="G82" s="17">
        <v>19</v>
      </c>
      <c r="H82" s="17">
        <v>11</v>
      </c>
      <c r="I82" s="17" t="s">
        <v>978</v>
      </c>
      <c r="J82" s="17">
        <v>0</v>
      </c>
      <c r="K82" s="17">
        <v>68</v>
      </c>
      <c r="L82" s="17">
        <v>138</v>
      </c>
      <c r="M82" s="17">
        <v>32</v>
      </c>
      <c r="N82" s="17">
        <v>11818</v>
      </c>
      <c r="O82" s="17">
        <v>182093</v>
      </c>
    </row>
    <row r="83" spans="1:15">
      <c r="A83" s="146" t="s">
        <v>401</v>
      </c>
      <c r="B83" s="17">
        <v>17</v>
      </c>
      <c r="C83" s="17" t="s">
        <v>978</v>
      </c>
      <c r="D83" s="17">
        <v>7</v>
      </c>
      <c r="E83" s="17">
        <v>69</v>
      </c>
      <c r="F83" s="17">
        <v>5</v>
      </c>
      <c r="G83" s="17">
        <v>51</v>
      </c>
      <c r="H83" s="17">
        <v>25</v>
      </c>
      <c r="I83" s="17" t="s">
        <v>978</v>
      </c>
      <c r="J83" s="17">
        <v>0</v>
      </c>
      <c r="K83" s="17">
        <v>123</v>
      </c>
      <c r="L83" s="17">
        <v>135</v>
      </c>
      <c r="M83" s="17">
        <v>20</v>
      </c>
      <c r="N83" s="17">
        <v>6452</v>
      </c>
      <c r="O83" s="17">
        <v>257393</v>
      </c>
    </row>
    <row r="84" spans="1:15" ht="18.75" customHeight="1">
      <c r="A84" s="141" t="s">
        <v>402</v>
      </c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</row>
    <row r="85" spans="1:15">
      <c r="A85" s="146" t="s">
        <v>403</v>
      </c>
      <c r="B85" s="17">
        <v>12</v>
      </c>
      <c r="C85" s="17">
        <v>0</v>
      </c>
      <c r="D85" s="17">
        <v>10</v>
      </c>
      <c r="E85" s="17">
        <v>54</v>
      </c>
      <c r="F85" s="17" t="s">
        <v>978</v>
      </c>
      <c r="G85" s="17">
        <v>33</v>
      </c>
      <c r="H85" s="17">
        <v>14</v>
      </c>
      <c r="I85" s="17">
        <v>5</v>
      </c>
      <c r="J85" s="17">
        <v>0</v>
      </c>
      <c r="K85" s="17">
        <v>46</v>
      </c>
      <c r="L85" s="17">
        <v>90</v>
      </c>
      <c r="M85" s="17">
        <v>20</v>
      </c>
      <c r="N85" s="17">
        <v>6978</v>
      </c>
      <c r="O85" s="17">
        <v>134824</v>
      </c>
    </row>
    <row r="86" spans="1:15">
      <c r="A86" s="146" t="s">
        <v>404</v>
      </c>
      <c r="B86" s="17">
        <v>8</v>
      </c>
      <c r="C86" s="17">
        <v>0</v>
      </c>
      <c r="D86" s="17">
        <v>4</v>
      </c>
      <c r="E86" s="17">
        <v>13</v>
      </c>
      <c r="F86" s="17">
        <v>0</v>
      </c>
      <c r="G86" s="17">
        <v>14</v>
      </c>
      <c r="H86" s="17" t="s">
        <v>978</v>
      </c>
      <c r="I86" s="17" t="s">
        <v>978</v>
      </c>
      <c r="J86" s="17">
        <v>0</v>
      </c>
      <c r="K86" s="17">
        <v>19</v>
      </c>
      <c r="L86" s="17">
        <v>30</v>
      </c>
      <c r="M86" s="17">
        <v>11</v>
      </c>
      <c r="N86" s="17">
        <v>3048</v>
      </c>
      <c r="O86" s="17">
        <v>56627</v>
      </c>
    </row>
    <row r="87" spans="1:15">
      <c r="A87" s="146" t="s">
        <v>405</v>
      </c>
      <c r="B87" s="17">
        <v>12</v>
      </c>
      <c r="C87" s="17">
        <v>0</v>
      </c>
      <c r="D87" s="17">
        <v>9</v>
      </c>
      <c r="E87" s="17">
        <v>59</v>
      </c>
      <c r="F87" s="17">
        <v>14</v>
      </c>
      <c r="G87" s="17">
        <v>38</v>
      </c>
      <c r="H87" s="17">
        <v>22</v>
      </c>
      <c r="I87" s="17" t="s">
        <v>978</v>
      </c>
      <c r="J87" s="17">
        <v>0</v>
      </c>
      <c r="K87" s="17">
        <v>106</v>
      </c>
      <c r="L87" s="17">
        <v>165</v>
      </c>
      <c r="M87" s="17">
        <v>38</v>
      </c>
      <c r="N87" s="17">
        <v>12521</v>
      </c>
      <c r="O87" s="17">
        <v>247294</v>
      </c>
    </row>
    <row r="88" spans="1:15">
      <c r="A88" s="146" t="s">
        <v>406</v>
      </c>
      <c r="B88" s="17">
        <v>11</v>
      </c>
      <c r="C88" s="17">
        <v>0</v>
      </c>
      <c r="D88" s="17" t="s">
        <v>978</v>
      </c>
      <c r="E88" s="17">
        <v>25</v>
      </c>
      <c r="F88" s="17" t="s">
        <v>978</v>
      </c>
      <c r="G88" s="17">
        <v>12</v>
      </c>
      <c r="H88" s="17" t="s">
        <v>978</v>
      </c>
      <c r="I88" s="17" t="s">
        <v>978</v>
      </c>
      <c r="J88" s="17">
        <v>0</v>
      </c>
      <c r="K88" s="17">
        <v>34</v>
      </c>
      <c r="L88" s="17">
        <v>57</v>
      </c>
      <c r="M88" s="17">
        <v>6</v>
      </c>
      <c r="N88" s="17">
        <v>1836</v>
      </c>
      <c r="O88" s="17">
        <v>80228</v>
      </c>
    </row>
    <row r="89" spans="1:15">
      <c r="A89" s="146" t="s">
        <v>407</v>
      </c>
      <c r="B89" s="17">
        <v>11</v>
      </c>
      <c r="C89" s="17">
        <v>0</v>
      </c>
      <c r="D89" s="17">
        <v>10</v>
      </c>
      <c r="E89" s="17">
        <v>38</v>
      </c>
      <c r="F89" s="17" t="s">
        <v>978</v>
      </c>
      <c r="G89" s="17">
        <v>17</v>
      </c>
      <c r="H89" s="17" t="s">
        <v>978</v>
      </c>
      <c r="I89" s="17" t="s">
        <v>978</v>
      </c>
      <c r="J89" s="17">
        <v>0</v>
      </c>
      <c r="K89" s="17">
        <v>48</v>
      </c>
      <c r="L89" s="17">
        <v>70</v>
      </c>
      <c r="M89" s="17">
        <v>15</v>
      </c>
      <c r="N89" s="17">
        <v>4982</v>
      </c>
      <c r="O89" s="17">
        <v>112248</v>
      </c>
    </row>
    <row r="90" spans="1:15">
      <c r="A90" s="146" t="s">
        <v>408</v>
      </c>
      <c r="B90" s="17">
        <v>4</v>
      </c>
      <c r="C90" s="17">
        <v>0</v>
      </c>
      <c r="D90" s="17" t="s">
        <v>978</v>
      </c>
      <c r="E90" s="17">
        <v>9</v>
      </c>
      <c r="F90" s="17" t="s">
        <v>978</v>
      </c>
      <c r="G90" s="17">
        <v>9</v>
      </c>
      <c r="H90" s="17" t="s">
        <v>978</v>
      </c>
      <c r="I90" s="17" t="s">
        <v>978</v>
      </c>
      <c r="J90" s="17">
        <v>0</v>
      </c>
      <c r="K90" s="17">
        <v>22</v>
      </c>
      <c r="L90" s="17">
        <v>29</v>
      </c>
      <c r="M90" s="17">
        <v>6</v>
      </c>
      <c r="N90" s="17">
        <v>2294</v>
      </c>
      <c r="O90" s="17">
        <v>52377</v>
      </c>
    </row>
    <row r="91" spans="1:15">
      <c r="A91" s="146" t="s">
        <v>409</v>
      </c>
      <c r="B91" s="17">
        <v>49</v>
      </c>
      <c r="C91" s="17" t="s">
        <v>978</v>
      </c>
      <c r="D91" s="17">
        <v>212</v>
      </c>
      <c r="E91" s="17">
        <v>144</v>
      </c>
      <c r="F91" s="17">
        <v>26</v>
      </c>
      <c r="G91" s="17">
        <v>86</v>
      </c>
      <c r="H91" s="17">
        <v>43</v>
      </c>
      <c r="I91" s="17">
        <v>7</v>
      </c>
      <c r="J91" s="17">
        <v>0</v>
      </c>
      <c r="K91" s="17">
        <v>305</v>
      </c>
      <c r="L91" s="17">
        <v>388</v>
      </c>
      <c r="M91" s="17">
        <v>117</v>
      </c>
      <c r="N91" s="17">
        <v>41233</v>
      </c>
      <c r="O91" s="17">
        <v>707215</v>
      </c>
    </row>
    <row r="92" spans="1:15">
      <c r="A92" s="146" t="s">
        <v>410</v>
      </c>
      <c r="B92" s="17">
        <v>11</v>
      </c>
      <c r="C92" s="17">
        <v>0</v>
      </c>
      <c r="D92" s="17">
        <v>10</v>
      </c>
      <c r="E92" s="17">
        <v>37</v>
      </c>
      <c r="F92" s="17">
        <v>8</v>
      </c>
      <c r="G92" s="17">
        <v>15</v>
      </c>
      <c r="H92" s="17">
        <v>8</v>
      </c>
      <c r="I92" s="17">
        <v>0</v>
      </c>
      <c r="J92" s="17">
        <v>0</v>
      </c>
      <c r="K92" s="17">
        <v>52</v>
      </c>
      <c r="L92" s="17">
        <v>64</v>
      </c>
      <c r="M92" s="17">
        <v>17</v>
      </c>
      <c r="N92" s="17">
        <v>6098</v>
      </c>
      <c r="O92" s="17">
        <v>117073</v>
      </c>
    </row>
    <row r="93" spans="1:15" ht="18.75" customHeight="1">
      <c r="A93" s="141" t="s">
        <v>411</v>
      </c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</row>
    <row r="94" spans="1:15">
      <c r="A94" s="146" t="s">
        <v>412</v>
      </c>
      <c r="B94" s="17">
        <v>6</v>
      </c>
      <c r="C94" s="17">
        <v>0</v>
      </c>
      <c r="D94" s="17">
        <v>7</v>
      </c>
      <c r="E94" s="17">
        <v>27</v>
      </c>
      <c r="F94" s="17">
        <v>5</v>
      </c>
      <c r="G94" s="17" t="s">
        <v>978</v>
      </c>
      <c r="H94" s="17">
        <v>0</v>
      </c>
      <c r="I94" s="17">
        <v>0</v>
      </c>
      <c r="J94" s="17" t="s">
        <v>978</v>
      </c>
      <c r="K94" s="17">
        <v>37</v>
      </c>
      <c r="L94" s="17">
        <v>40</v>
      </c>
      <c r="M94" s="17">
        <v>10</v>
      </c>
      <c r="N94" s="17">
        <v>3628</v>
      </c>
      <c r="O94" s="17">
        <v>74622</v>
      </c>
    </row>
    <row r="95" spans="1:15">
      <c r="A95" s="146" t="s">
        <v>413</v>
      </c>
      <c r="B95" s="17" t="s">
        <v>978</v>
      </c>
      <c r="C95" s="17">
        <v>0</v>
      </c>
      <c r="D95" s="17">
        <v>11</v>
      </c>
      <c r="E95" s="17">
        <v>11</v>
      </c>
      <c r="F95" s="17" t="s">
        <v>978</v>
      </c>
      <c r="G95" s="17">
        <v>8</v>
      </c>
      <c r="H95" s="17" t="s">
        <v>978</v>
      </c>
      <c r="I95" s="17">
        <v>0</v>
      </c>
      <c r="J95" s="17">
        <v>0</v>
      </c>
      <c r="K95" s="17">
        <v>37</v>
      </c>
      <c r="L95" s="17">
        <v>38</v>
      </c>
      <c r="M95" s="17">
        <v>12</v>
      </c>
      <c r="N95" s="17">
        <v>3975</v>
      </c>
      <c r="O95" s="17">
        <v>74729</v>
      </c>
    </row>
    <row r="96" spans="1:15">
      <c r="A96" s="146" t="s">
        <v>414</v>
      </c>
      <c r="B96" s="17">
        <v>15</v>
      </c>
      <c r="C96" s="17">
        <v>0</v>
      </c>
      <c r="D96" s="17">
        <v>6</v>
      </c>
      <c r="E96" s="17">
        <v>37</v>
      </c>
      <c r="F96" s="17" t="s">
        <v>978</v>
      </c>
      <c r="G96" s="17">
        <v>12</v>
      </c>
      <c r="H96" s="17" t="s">
        <v>978</v>
      </c>
      <c r="I96" s="17" t="s">
        <v>978</v>
      </c>
      <c r="J96" s="17">
        <v>0</v>
      </c>
      <c r="K96" s="17">
        <v>59</v>
      </c>
      <c r="L96" s="17">
        <v>77</v>
      </c>
      <c r="M96" s="17">
        <v>19</v>
      </c>
      <c r="N96" s="17">
        <v>6985</v>
      </c>
      <c r="O96" s="17">
        <v>132880</v>
      </c>
    </row>
    <row r="97" spans="1:15">
      <c r="A97" s="146" t="s">
        <v>415</v>
      </c>
      <c r="B97" s="17" t="s">
        <v>978</v>
      </c>
      <c r="C97" s="17">
        <v>0</v>
      </c>
      <c r="D97" s="17" t="s">
        <v>978</v>
      </c>
      <c r="E97" s="17">
        <v>10</v>
      </c>
      <c r="F97" s="17">
        <v>0</v>
      </c>
      <c r="G97" s="17" t="s">
        <v>978</v>
      </c>
      <c r="H97" s="17" t="s">
        <v>978</v>
      </c>
      <c r="I97" s="17">
        <v>0</v>
      </c>
      <c r="J97" s="17">
        <v>0</v>
      </c>
      <c r="K97" s="17">
        <v>13</v>
      </c>
      <c r="L97" s="17">
        <v>17</v>
      </c>
      <c r="M97" s="17">
        <v>5</v>
      </c>
      <c r="N97" s="17">
        <v>1690</v>
      </c>
      <c r="O97" s="17">
        <v>29590</v>
      </c>
    </row>
    <row r="98" spans="1:15">
      <c r="A98" s="146" t="s">
        <v>416</v>
      </c>
      <c r="B98" s="17">
        <v>32</v>
      </c>
      <c r="C98" s="17">
        <v>0</v>
      </c>
      <c r="D98" s="17">
        <v>25</v>
      </c>
      <c r="E98" s="17">
        <v>175</v>
      </c>
      <c r="F98" s="17">
        <v>14</v>
      </c>
      <c r="G98" s="17">
        <v>62</v>
      </c>
      <c r="H98" s="17">
        <v>34</v>
      </c>
      <c r="I98" s="17">
        <v>10</v>
      </c>
      <c r="J98" s="17">
        <v>0</v>
      </c>
      <c r="K98" s="17">
        <v>318</v>
      </c>
      <c r="L98" s="17">
        <v>423</v>
      </c>
      <c r="M98" s="17">
        <v>105</v>
      </c>
      <c r="N98" s="17">
        <v>37709</v>
      </c>
      <c r="O98" s="17">
        <v>689890</v>
      </c>
    </row>
    <row r="99" spans="1:15">
      <c r="A99" s="146" t="s">
        <v>417</v>
      </c>
      <c r="B99" s="17">
        <v>5</v>
      </c>
      <c r="C99" s="17">
        <v>0</v>
      </c>
      <c r="D99" s="17">
        <v>10</v>
      </c>
      <c r="E99" s="17">
        <v>31</v>
      </c>
      <c r="F99" s="17" t="s">
        <v>978</v>
      </c>
      <c r="G99" s="17">
        <v>20</v>
      </c>
      <c r="H99" s="17">
        <v>4</v>
      </c>
      <c r="I99" s="17">
        <v>0</v>
      </c>
      <c r="J99" s="17">
        <v>0</v>
      </c>
      <c r="K99" s="17">
        <v>47</v>
      </c>
      <c r="L99" s="17">
        <v>75</v>
      </c>
      <c r="M99" s="17">
        <v>25</v>
      </c>
      <c r="N99" s="17">
        <v>12240</v>
      </c>
      <c r="O99" s="17">
        <v>118021</v>
      </c>
    </row>
    <row r="100" spans="1:15">
      <c r="A100" s="146" t="s">
        <v>418</v>
      </c>
      <c r="B100" s="17">
        <v>11</v>
      </c>
      <c r="C100" s="17">
        <v>0</v>
      </c>
      <c r="D100" s="17">
        <v>9</v>
      </c>
      <c r="E100" s="17">
        <v>26</v>
      </c>
      <c r="F100" s="17">
        <v>5</v>
      </c>
      <c r="G100" s="17">
        <v>7</v>
      </c>
      <c r="H100" s="17">
        <v>6</v>
      </c>
      <c r="I100" s="17">
        <v>0</v>
      </c>
      <c r="J100" s="17">
        <v>0</v>
      </c>
      <c r="K100" s="17">
        <v>52</v>
      </c>
      <c r="L100" s="17">
        <v>68</v>
      </c>
      <c r="M100" s="17">
        <v>25</v>
      </c>
      <c r="N100" s="17">
        <v>8309</v>
      </c>
      <c r="O100" s="17">
        <v>119210</v>
      </c>
    </row>
    <row r="101" spans="1:15">
      <c r="A101" s="146" t="s">
        <v>419</v>
      </c>
      <c r="B101" s="17">
        <v>14</v>
      </c>
      <c r="C101" s="17">
        <v>0</v>
      </c>
      <c r="D101" s="17">
        <v>15</v>
      </c>
      <c r="E101" s="17">
        <v>51</v>
      </c>
      <c r="F101" s="17">
        <v>9</v>
      </c>
      <c r="G101" s="17">
        <v>25</v>
      </c>
      <c r="H101" s="17">
        <v>16</v>
      </c>
      <c r="I101" s="17" t="s">
        <v>978</v>
      </c>
      <c r="J101" s="17">
        <v>0</v>
      </c>
      <c r="K101" s="17">
        <v>74</v>
      </c>
      <c r="L101" s="17">
        <v>120</v>
      </c>
      <c r="M101" s="17">
        <v>36</v>
      </c>
      <c r="N101" s="17">
        <v>13556</v>
      </c>
      <c r="O101" s="17">
        <v>185772</v>
      </c>
    </row>
    <row r="102" spans="1:15">
      <c r="A102" s="146" t="s">
        <v>420</v>
      </c>
      <c r="B102" s="17">
        <v>14</v>
      </c>
      <c r="C102" s="17">
        <v>0</v>
      </c>
      <c r="D102" s="17">
        <v>10</v>
      </c>
      <c r="E102" s="17">
        <v>110</v>
      </c>
      <c r="F102" s="17">
        <v>8</v>
      </c>
      <c r="G102" s="17">
        <v>16</v>
      </c>
      <c r="H102" s="17">
        <v>13</v>
      </c>
      <c r="I102" s="17">
        <v>0</v>
      </c>
      <c r="J102" s="17">
        <v>0</v>
      </c>
      <c r="K102" s="17">
        <v>90</v>
      </c>
      <c r="L102" s="17">
        <v>115</v>
      </c>
      <c r="M102" s="17">
        <v>32</v>
      </c>
      <c r="N102" s="17">
        <v>11254</v>
      </c>
      <c r="O102" s="17">
        <v>197905</v>
      </c>
    </row>
    <row r="103" spans="1:15">
      <c r="A103" s="146" t="s">
        <v>421</v>
      </c>
      <c r="B103" s="17" t="s">
        <v>978</v>
      </c>
      <c r="C103" s="17">
        <v>0</v>
      </c>
      <c r="D103" s="17">
        <v>14</v>
      </c>
      <c r="E103" s="17">
        <v>13</v>
      </c>
      <c r="F103" s="17" t="s">
        <v>978</v>
      </c>
      <c r="G103" s="17">
        <v>14</v>
      </c>
      <c r="H103" s="17" t="s">
        <v>978</v>
      </c>
      <c r="I103" s="17" t="s">
        <v>978</v>
      </c>
      <c r="J103" s="17">
        <v>0</v>
      </c>
      <c r="K103" s="17">
        <v>26</v>
      </c>
      <c r="L103" s="17">
        <v>34</v>
      </c>
      <c r="M103" s="17">
        <v>7</v>
      </c>
      <c r="N103" s="17">
        <v>2665</v>
      </c>
      <c r="O103" s="17">
        <v>61174</v>
      </c>
    </row>
    <row r="104" spans="1:15">
      <c r="A104" s="146" t="s">
        <v>422</v>
      </c>
      <c r="B104" s="17">
        <v>13</v>
      </c>
      <c r="C104" s="17">
        <v>0</v>
      </c>
      <c r="D104" s="17">
        <v>11</v>
      </c>
      <c r="E104" s="17">
        <v>23</v>
      </c>
      <c r="F104" s="17">
        <v>5</v>
      </c>
      <c r="G104" s="17">
        <v>18</v>
      </c>
      <c r="H104" s="17">
        <v>8</v>
      </c>
      <c r="I104" s="17">
        <v>0</v>
      </c>
      <c r="J104" s="17" t="s">
        <v>978</v>
      </c>
      <c r="K104" s="17">
        <v>54</v>
      </c>
      <c r="L104" s="17">
        <v>70</v>
      </c>
      <c r="M104" s="17">
        <v>14</v>
      </c>
      <c r="N104" s="17">
        <v>4442</v>
      </c>
      <c r="O104" s="17">
        <v>121566</v>
      </c>
    </row>
    <row r="105" spans="1:15">
      <c r="A105" s="146" t="s">
        <v>423</v>
      </c>
      <c r="B105" s="17">
        <v>22</v>
      </c>
      <c r="C105" s="17">
        <v>0</v>
      </c>
      <c r="D105" s="17">
        <v>8</v>
      </c>
      <c r="E105" s="17">
        <v>143</v>
      </c>
      <c r="F105" s="17">
        <v>5</v>
      </c>
      <c r="G105" s="17">
        <v>29</v>
      </c>
      <c r="H105" s="17">
        <v>18</v>
      </c>
      <c r="I105" s="17" t="s">
        <v>978</v>
      </c>
      <c r="J105" s="17">
        <v>0</v>
      </c>
      <c r="K105" s="17">
        <v>152</v>
      </c>
      <c r="L105" s="17">
        <v>217</v>
      </c>
      <c r="M105" s="17">
        <v>32</v>
      </c>
      <c r="N105" s="17">
        <v>11380</v>
      </c>
      <c r="O105" s="17">
        <v>323718</v>
      </c>
    </row>
    <row r="106" spans="1:15" ht="18.75" customHeight="1">
      <c r="A106" s="141" t="s">
        <v>424</v>
      </c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</row>
    <row r="107" spans="1:15">
      <c r="A107" s="146" t="s">
        <v>425</v>
      </c>
      <c r="B107" s="17">
        <v>21</v>
      </c>
      <c r="C107" s="17">
        <v>0</v>
      </c>
      <c r="D107" s="17">
        <v>31</v>
      </c>
      <c r="E107" s="17">
        <v>89</v>
      </c>
      <c r="F107" s="17">
        <v>20</v>
      </c>
      <c r="G107" s="17">
        <v>58</v>
      </c>
      <c r="H107" s="17">
        <v>26</v>
      </c>
      <c r="I107" s="17">
        <v>5</v>
      </c>
      <c r="J107" s="17">
        <v>0</v>
      </c>
      <c r="K107" s="17">
        <v>188</v>
      </c>
      <c r="L107" s="17">
        <v>356</v>
      </c>
      <c r="M107" s="17">
        <v>93</v>
      </c>
      <c r="N107" s="17">
        <v>33560</v>
      </c>
      <c r="O107" s="17">
        <v>469055</v>
      </c>
    </row>
    <row r="108" spans="1:15" ht="18.75" customHeight="1">
      <c r="A108" s="141" t="s">
        <v>426</v>
      </c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</row>
    <row r="109" spans="1:15">
      <c r="A109" s="146" t="s">
        <v>427</v>
      </c>
      <c r="B109" s="17">
        <v>46</v>
      </c>
      <c r="C109" s="17">
        <v>0</v>
      </c>
      <c r="D109" s="17">
        <v>11</v>
      </c>
      <c r="E109" s="17">
        <v>205</v>
      </c>
      <c r="F109" s="17">
        <v>10</v>
      </c>
      <c r="G109" s="17">
        <v>34</v>
      </c>
      <c r="H109" s="17">
        <v>13</v>
      </c>
      <c r="I109" s="17">
        <v>8</v>
      </c>
      <c r="J109" s="17">
        <v>0</v>
      </c>
      <c r="K109" s="17">
        <v>124</v>
      </c>
      <c r="L109" s="17">
        <v>178</v>
      </c>
      <c r="M109" s="17">
        <v>33</v>
      </c>
      <c r="N109" s="17">
        <v>11882</v>
      </c>
      <c r="O109" s="17">
        <v>309250</v>
      </c>
    </row>
    <row r="110" spans="1:15">
      <c r="A110" s="146" t="s">
        <v>428</v>
      </c>
      <c r="B110" s="17">
        <v>16</v>
      </c>
      <c r="C110" s="17">
        <v>0</v>
      </c>
      <c r="D110" s="17">
        <v>12</v>
      </c>
      <c r="E110" s="17">
        <v>145</v>
      </c>
      <c r="F110" s="17">
        <v>8</v>
      </c>
      <c r="G110" s="17">
        <v>117</v>
      </c>
      <c r="H110" s="17">
        <v>52</v>
      </c>
      <c r="I110" s="17">
        <v>12</v>
      </c>
      <c r="J110" s="17">
        <v>0</v>
      </c>
      <c r="K110" s="17">
        <v>226</v>
      </c>
      <c r="L110" s="17">
        <v>278</v>
      </c>
      <c r="M110" s="17">
        <v>77</v>
      </c>
      <c r="N110" s="17">
        <v>26762</v>
      </c>
      <c r="O110" s="17">
        <v>521965</v>
      </c>
    </row>
    <row r="111" spans="1:15">
      <c r="A111" s="146" t="s">
        <v>429</v>
      </c>
      <c r="B111" s="17">
        <v>15</v>
      </c>
      <c r="C111" s="17">
        <v>0</v>
      </c>
      <c r="D111" s="17">
        <v>4</v>
      </c>
      <c r="E111" s="17">
        <v>40</v>
      </c>
      <c r="F111" s="17" t="s">
        <v>978</v>
      </c>
      <c r="G111" s="17">
        <v>15</v>
      </c>
      <c r="H111" s="17">
        <v>7</v>
      </c>
      <c r="I111" s="17" t="s">
        <v>978</v>
      </c>
      <c r="J111" s="17">
        <v>0</v>
      </c>
      <c r="K111" s="17">
        <v>34</v>
      </c>
      <c r="L111" s="17">
        <v>66</v>
      </c>
      <c r="M111" s="17">
        <v>22</v>
      </c>
      <c r="N111" s="17">
        <v>7508</v>
      </c>
      <c r="O111" s="17">
        <v>100640</v>
      </c>
    </row>
    <row r="112" spans="1:15">
      <c r="A112" s="146" t="s">
        <v>430</v>
      </c>
      <c r="B112" s="17">
        <v>17</v>
      </c>
      <c r="C112" s="17">
        <v>0</v>
      </c>
      <c r="D112" s="17">
        <v>6</v>
      </c>
      <c r="E112" s="17">
        <v>150</v>
      </c>
      <c r="F112" s="17">
        <v>6</v>
      </c>
      <c r="G112" s="17">
        <v>31</v>
      </c>
      <c r="H112" s="17">
        <v>9</v>
      </c>
      <c r="I112" s="17">
        <v>10</v>
      </c>
      <c r="J112" s="17">
        <v>0</v>
      </c>
      <c r="K112" s="17">
        <v>84</v>
      </c>
      <c r="L112" s="17">
        <v>184</v>
      </c>
      <c r="M112" s="17">
        <v>33</v>
      </c>
      <c r="N112" s="17">
        <v>11964</v>
      </c>
      <c r="O112" s="17">
        <v>232800</v>
      </c>
    </row>
    <row r="113" spans="1:15">
      <c r="A113" s="146" t="s">
        <v>431</v>
      </c>
      <c r="B113" s="17">
        <v>6</v>
      </c>
      <c r="C113" s="17">
        <v>0</v>
      </c>
      <c r="D113" s="17">
        <v>8</v>
      </c>
      <c r="E113" s="17">
        <v>64</v>
      </c>
      <c r="F113" s="17">
        <v>7</v>
      </c>
      <c r="G113" s="17">
        <v>22</v>
      </c>
      <c r="H113" s="17">
        <v>11</v>
      </c>
      <c r="I113" s="17">
        <v>4</v>
      </c>
      <c r="J113" s="17">
        <v>0</v>
      </c>
      <c r="K113" s="17">
        <v>62</v>
      </c>
      <c r="L113" s="17">
        <v>101</v>
      </c>
      <c r="M113" s="17">
        <v>23</v>
      </c>
      <c r="N113" s="17">
        <v>7902</v>
      </c>
      <c r="O113" s="17">
        <v>150344</v>
      </c>
    </row>
    <row r="114" spans="1:15" ht="18.75" customHeight="1">
      <c r="A114" s="141" t="s">
        <v>432</v>
      </c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</row>
    <row r="115" spans="1:15">
      <c r="A115" s="146" t="s">
        <v>433</v>
      </c>
      <c r="B115" s="17">
        <v>6</v>
      </c>
      <c r="C115" s="17">
        <v>0</v>
      </c>
      <c r="D115" s="17">
        <v>0</v>
      </c>
      <c r="E115" s="17" t="s">
        <v>978</v>
      </c>
      <c r="F115" s="17" t="s">
        <v>978</v>
      </c>
      <c r="G115" s="17">
        <v>28</v>
      </c>
      <c r="H115" s="17">
        <v>9</v>
      </c>
      <c r="I115" s="17" t="s">
        <v>978</v>
      </c>
      <c r="J115" s="17">
        <v>0</v>
      </c>
      <c r="K115" s="17">
        <v>32</v>
      </c>
      <c r="L115" s="17">
        <v>67</v>
      </c>
      <c r="M115" s="17">
        <v>23</v>
      </c>
      <c r="N115" s="17">
        <v>6761</v>
      </c>
      <c r="O115" s="17">
        <v>94271</v>
      </c>
    </row>
    <row r="116" spans="1:15">
      <c r="A116" s="146" t="s">
        <v>434</v>
      </c>
      <c r="B116" s="17">
        <v>8</v>
      </c>
      <c r="C116" s="17">
        <v>0</v>
      </c>
      <c r="D116" s="17" t="s">
        <v>978</v>
      </c>
      <c r="E116" s="17">
        <v>29</v>
      </c>
      <c r="F116" s="17">
        <v>10</v>
      </c>
      <c r="G116" s="17">
        <v>14</v>
      </c>
      <c r="H116" s="17">
        <v>4</v>
      </c>
      <c r="I116" s="17">
        <v>0</v>
      </c>
      <c r="J116" s="17">
        <v>0</v>
      </c>
      <c r="K116" s="17">
        <v>36</v>
      </c>
      <c r="L116" s="17">
        <v>57</v>
      </c>
      <c r="M116" s="17">
        <v>15</v>
      </c>
      <c r="N116" s="17">
        <v>4439</v>
      </c>
      <c r="O116" s="17">
        <v>87211</v>
      </c>
    </row>
    <row r="117" spans="1:15">
      <c r="A117" s="146" t="s">
        <v>435</v>
      </c>
      <c r="B117" s="17">
        <v>6</v>
      </c>
      <c r="C117" s="17">
        <v>0</v>
      </c>
      <c r="D117" s="17">
        <v>14</v>
      </c>
      <c r="E117" s="17">
        <v>4</v>
      </c>
      <c r="F117" s="17">
        <v>5</v>
      </c>
      <c r="G117" s="17">
        <v>5</v>
      </c>
      <c r="H117" s="17">
        <v>6</v>
      </c>
      <c r="I117" s="17" t="s">
        <v>978</v>
      </c>
      <c r="J117" s="17">
        <v>0</v>
      </c>
      <c r="K117" s="17">
        <v>25</v>
      </c>
      <c r="L117" s="17">
        <v>57</v>
      </c>
      <c r="M117" s="17">
        <v>23</v>
      </c>
      <c r="N117" s="17">
        <v>7615</v>
      </c>
      <c r="O117" s="17">
        <v>75629</v>
      </c>
    </row>
    <row r="118" spans="1:15">
      <c r="A118" s="146" t="s">
        <v>436</v>
      </c>
      <c r="B118" s="17" t="s">
        <v>978</v>
      </c>
      <c r="C118" s="17">
        <v>0</v>
      </c>
      <c r="D118" s="17">
        <v>8</v>
      </c>
      <c r="E118" s="17">
        <v>25</v>
      </c>
      <c r="F118" s="17" t="s">
        <v>978</v>
      </c>
      <c r="G118" s="17">
        <v>8</v>
      </c>
      <c r="H118" s="17">
        <v>5</v>
      </c>
      <c r="I118" s="17" t="s">
        <v>978</v>
      </c>
      <c r="J118" s="17">
        <v>0</v>
      </c>
      <c r="K118" s="17">
        <v>25</v>
      </c>
      <c r="L118" s="17">
        <v>37</v>
      </c>
      <c r="M118" s="17">
        <v>18</v>
      </c>
      <c r="N118" s="17">
        <v>6818</v>
      </c>
      <c r="O118" s="17">
        <v>66498</v>
      </c>
    </row>
    <row r="119" spans="1:15">
      <c r="A119" s="146" t="s">
        <v>437</v>
      </c>
      <c r="B119" s="17">
        <v>12</v>
      </c>
      <c r="C119" s="17">
        <v>0</v>
      </c>
      <c r="D119" s="17">
        <v>21</v>
      </c>
      <c r="E119" s="17">
        <v>64</v>
      </c>
      <c r="F119" s="17">
        <v>12</v>
      </c>
      <c r="G119" s="17">
        <v>47</v>
      </c>
      <c r="H119" s="17">
        <v>28</v>
      </c>
      <c r="I119" s="17">
        <v>4</v>
      </c>
      <c r="J119" s="17">
        <v>0</v>
      </c>
      <c r="K119" s="17">
        <v>156</v>
      </c>
      <c r="L119" s="17">
        <v>200</v>
      </c>
      <c r="M119" s="17">
        <v>48</v>
      </c>
      <c r="N119" s="17">
        <v>16301</v>
      </c>
      <c r="O119" s="17">
        <v>337678</v>
      </c>
    </row>
    <row r="120" spans="1:15">
      <c r="A120" s="146" t="s">
        <v>438</v>
      </c>
      <c r="B120" s="17">
        <v>73</v>
      </c>
      <c r="C120" s="17" t="s">
        <v>978</v>
      </c>
      <c r="D120" s="17">
        <v>161</v>
      </c>
      <c r="E120" s="17">
        <v>140</v>
      </c>
      <c r="F120" s="17">
        <v>47</v>
      </c>
      <c r="G120" s="17">
        <v>75</v>
      </c>
      <c r="H120" s="17">
        <v>66</v>
      </c>
      <c r="I120" s="17">
        <v>8</v>
      </c>
      <c r="J120" s="17" t="s">
        <v>978</v>
      </c>
      <c r="K120" s="17">
        <v>295</v>
      </c>
      <c r="L120" s="17">
        <v>599</v>
      </c>
      <c r="M120" s="17">
        <v>215</v>
      </c>
      <c r="N120" s="17">
        <v>72619</v>
      </c>
      <c r="O120" s="17">
        <v>836886</v>
      </c>
    </row>
    <row r="121" spans="1:15">
      <c r="A121" s="146" t="s">
        <v>439</v>
      </c>
      <c r="B121" s="17">
        <v>32</v>
      </c>
      <c r="C121" s="17">
        <v>0</v>
      </c>
      <c r="D121" s="17">
        <v>29</v>
      </c>
      <c r="E121" s="17">
        <v>143</v>
      </c>
      <c r="F121" s="17">
        <v>17</v>
      </c>
      <c r="G121" s="17">
        <v>38</v>
      </c>
      <c r="H121" s="17">
        <v>19</v>
      </c>
      <c r="I121" s="17" t="s">
        <v>978</v>
      </c>
      <c r="J121" s="17">
        <v>0</v>
      </c>
      <c r="K121" s="17">
        <v>173</v>
      </c>
      <c r="L121" s="17">
        <v>289</v>
      </c>
      <c r="M121" s="17">
        <v>70</v>
      </c>
      <c r="N121" s="17">
        <v>23825</v>
      </c>
      <c r="O121" s="17">
        <v>408384</v>
      </c>
    </row>
    <row r="122" spans="1:15">
      <c r="A122" s="146" t="s">
        <v>440</v>
      </c>
      <c r="B122" s="17">
        <v>9</v>
      </c>
      <c r="C122" s="17">
        <v>0</v>
      </c>
      <c r="D122" s="17">
        <v>26</v>
      </c>
      <c r="E122" s="17">
        <v>63</v>
      </c>
      <c r="F122" s="17">
        <v>18</v>
      </c>
      <c r="G122" s="17">
        <v>18</v>
      </c>
      <c r="H122" s="17">
        <v>7</v>
      </c>
      <c r="I122" s="17">
        <v>0</v>
      </c>
      <c r="J122" s="17">
        <v>0</v>
      </c>
      <c r="K122" s="17">
        <v>72</v>
      </c>
      <c r="L122" s="17">
        <v>93</v>
      </c>
      <c r="M122" s="17">
        <v>31</v>
      </c>
      <c r="N122" s="17">
        <v>11038</v>
      </c>
      <c r="O122" s="17">
        <v>164128</v>
      </c>
    </row>
    <row r="123" spans="1:15">
      <c r="A123" s="146" t="s">
        <v>441</v>
      </c>
      <c r="B123" s="17">
        <v>6</v>
      </c>
      <c r="C123" s="17">
        <v>0</v>
      </c>
      <c r="D123" s="17">
        <v>9</v>
      </c>
      <c r="E123" s="17">
        <v>25</v>
      </c>
      <c r="F123" s="17">
        <v>8</v>
      </c>
      <c r="G123" s="17">
        <v>14</v>
      </c>
      <c r="H123" s="17">
        <v>7</v>
      </c>
      <c r="I123" s="17">
        <v>0</v>
      </c>
      <c r="J123" s="17">
        <v>0</v>
      </c>
      <c r="K123" s="17">
        <v>55</v>
      </c>
      <c r="L123" s="17">
        <v>69</v>
      </c>
      <c r="M123" s="17">
        <v>14</v>
      </c>
      <c r="N123" s="17">
        <v>4184</v>
      </c>
      <c r="O123" s="17">
        <v>114045</v>
      </c>
    </row>
    <row r="124" spans="1:15">
      <c r="A124" s="146" t="s">
        <v>442</v>
      </c>
      <c r="B124" s="17">
        <v>6</v>
      </c>
      <c r="C124" s="17">
        <v>0</v>
      </c>
      <c r="D124" s="17">
        <v>5</v>
      </c>
      <c r="E124" s="17">
        <v>17</v>
      </c>
      <c r="F124" s="17">
        <v>8</v>
      </c>
      <c r="G124" s="17">
        <v>22</v>
      </c>
      <c r="H124" s="17">
        <v>10</v>
      </c>
      <c r="I124" s="17" t="s">
        <v>978</v>
      </c>
      <c r="J124" s="17">
        <v>0</v>
      </c>
      <c r="K124" s="17">
        <v>43</v>
      </c>
      <c r="L124" s="17">
        <v>62</v>
      </c>
      <c r="M124" s="17">
        <v>23</v>
      </c>
      <c r="N124" s="17">
        <v>7301</v>
      </c>
      <c r="O124" s="17">
        <v>109376</v>
      </c>
    </row>
    <row r="125" spans="1:15">
      <c r="A125" s="146" t="s">
        <v>443</v>
      </c>
      <c r="B125" s="17">
        <v>11</v>
      </c>
      <c r="C125" s="17">
        <v>0</v>
      </c>
      <c r="D125" s="17">
        <v>12</v>
      </c>
      <c r="E125" s="17">
        <v>44</v>
      </c>
      <c r="F125" s="17">
        <v>4</v>
      </c>
      <c r="G125" s="17">
        <v>9</v>
      </c>
      <c r="H125" s="17">
        <v>4</v>
      </c>
      <c r="I125" s="17">
        <v>0</v>
      </c>
      <c r="J125" s="17">
        <v>0</v>
      </c>
      <c r="K125" s="17">
        <v>52</v>
      </c>
      <c r="L125" s="17">
        <v>109</v>
      </c>
      <c r="M125" s="17">
        <v>32</v>
      </c>
      <c r="N125" s="17">
        <v>10873</v>
      </c>
      <c r="O125" s="17">
        <v>135845</v>
      </c>
    </row>
    <row r="126" spans="1:15">
      <c r="A126" s="146" t="s">
        <v>444</v>
      </c>
      <c r="B126" s="17">
        <v>67</v>
      </c>
      <c r="C126" s="17" t="s">
        <v>978</v>
      </c>
      <c r="D126" s="17">
        <v>112</v>
      </c>
      <c r="E126" s="17">
        <v>127</v>
      </c>
      <c r="F126" s="17">
        <v>21</v>
      </c>
      <c r="G126" s="17">
        <v>62</v>
      </c>
      <c r="H126" s="17">
        <v>48</v>
      </c>
      <c r="I126" s="17" t="s">
        <v>978</v>
      </c>
      <c r="J126" s="17">
        <v>0</v>
      </c>
      <c r="K126" s="17">
        <v>306</v>
      </c>
      <c r="L126" s="17">
        <v>439</v>
      </c>
      <c r="M126" s="17">
        <v>146</v>
      </c>
      <c r="N126" s="17">
        <v>48389</v>
      </c>
      <c r="O126" s="17">
        <v>729655</v>
      </c>
    </row>
    <row r="127" spans="1:15">
      <c r="A127" s="146" t="s">
        <v>445</v>
      </c>
      <c r="B127" s="17">
        <v>7</v>
      </c>
      <c r="C127" s="17">
        <v>0</v>
      </c>
      <c r="D127" s="17">
        <v>13</v>
      </c>
      <c r="E127" s="17">
        <v>57</v>
      </c>
      <c r="F127" s="17">
        <v>18</v>
      </c>
      <c r="G127" s="17">
        <v>16</v>
      </c>
      <c r="H127" s="17">
        <v>11</v>
      </c>
      <c r="I127" s="17">
        <v>0</v>
      </c>
      <c r="J127" s="17">
        <v>0</v>
      </c>
      <c r="K127" s="17">
        <v>69</v>
      </c>
      <c r="L127" s="17">
        <v>107</v>
      </c>
      <c r="M127" s="17">
        <v>33</v>
      </c>
      <c r="N127" s="17">
        <v>10181</v>
      </c>
      <c r="O127" s="17">
        <v>160528</v>
      </c>
    </row>
    <row r="128" spans="1:15">
      <c r="A128" s="146" t="s">
        <v>446</v>
      </c>
      <c r="B128" s="17">
        <v>9</v>
      </c>
      <c r="C128" s="17">
        <v>0</v>
      </c>
      <c r="D128" s="17">
        <v>14</v>
      </c>
      <c r="E128" s="17">
        <v>77</v>
      </c>
      <c r="F128" s="17">
        <v>5</v>
      </c>
      <c r="G128" s="17">
        <v>18</v>
      </c>
      <c r="H128" s="17">
        <v>12</v>
      </c>
      <c r="I128" s="17" t="s">
        <v>978</v>
      </c>
      <c r="J128" s="17">
        <v>0</v>
      </c>
      <c r="K128" s="17">
        <v>127</v>
      </c>
      <c r="L128" s="17">
        <v>207</v>
      </c>
      <c r="M128" s="17">
        <v>58</v>
      </c>
      <c r="N128" s="17">
        <v>20942</v>
      </c>
      <c r="O128" s="17">
        <v>290188</v>
      </c>
    </row>
    <row r="129" spans="1:15">
      <c r="A129" s="146" t="s">
        <v>447</v>
      </c>
      <c r="B129" s="17">
        <v>6</v>
      </c>
      <c r="C129" s="17">
        <v>0</v>
      </c>
      <c r="D129" s="17">
        <v>9</v>
      </c>
      <c r="E129" s="17">
        <v>9</v>
      </c>
      <c r="F129" s="17">
        <v>5</v>
      </c>
      <c r="G129" s="17">
        <v>13</v>
      </c>
      <c r="H129" s="17">
        <v>6</v>
      </c>
      <c r="I129" s="17" t="s">
        <v>978</v>
      </c>
      <c r="J129" s="17">
        <v>0</v>
      </c>
      <c r="K129" s="17">
        <v>39</v>
      </c>
      <c r="L129" s="17">
        <v>35</v>
      </c>
      <c r="M129" s="17">
        <v>26</v>
      </c>
      <c r="N129" s="17">
        <v>9467</v>
      </c>
      <c r="O129" s="17">
        <v>94669</v>
      </c>
    </row>
    <row r="130" spans="1:15">
      <c r="A130" s="146" t="s">
        <v>448</v>
      </c>
      <c r="B130" s="17">
        <v>47</v>
      </c>
      <c r="C130" s="17">
        <v>0</v>
      </c>
      <c r="D130" s="17">
        <v>127</v>
      </c>
      <c r="E130" s="17">
        <v>138</v>
      </c>
      <c r="F130" s="17">
        <v>77</v>
      </c>
      <c r="G130" s="17">
        <v>98</v>
      </c>
      <c r="H130" s="17">
        <v>80</v>
      </c>
      <c r="I130" s="17" t="s">
        <v>978</v>
      </c>
      <c r="J130" s="17">
        <v>0</v>
      </c>
      <c r="K130" s="17">
        <v>411</v>
      </c>
      <c r="L130" s="17">
        <v>515</v>
      </c>
      <c r="M130" s="17">
        <v>147</v>
      </c>
      <c r="N130" s="17">
        <v>51313</v>
      </c>
      <c r="O130" s="17">
        <v>902833</v>
      </c>
    </row>
    <row r="131" spans="1:15">
      <c r="A131" s="146" t="s">
        <v>449</v>
      </c>
      <c r="B131" s="17">
        <v>179</v>
      </c>
      <c r="C131" s="17">
        <v>4</v>
      </c>
      <c r="D131" s="17">
        <v>324</v>
      </c>
      <c r="E131" s="17">
        <v>532</v>
      </c>
      <c r="F131" s="17">
        <v>146</v>
      </c>
      <c r="G131" s="17">
        <v>158</v>
      </c>
      <c r="H131" s="17">
        <v>235</v>
      </c>
      <c r="I131" s="17">
        <v>18</v>
      </c>
      <c r="J131" s="17">
        <v>0</v>
      </c>
      <c r="K131" s="17">
        <v>870</v>
      </c>
      <c r="L131" s="17">
        <v>1020</v>
      </c>
      <c r="M131" s="17">
        <v>440</v>
      </c>
      <c r="N131" s="17">
        <v>159327</v>
      </c>
      <c r="O131" s="17">
        <v>2087002</v>
      </c>
    </row>
    <row r="132" spans="1:15">
      <c r="A132" s="146" t="s">
        <v>450</v>
      </c>
      <c r="B132" s="17">
        <v>7</v>
      </c>
      <c r="C132" s="17">
        <v>0</v>
      </c>
      <c r="D132" s="17">
        <v>14</v>
      </c>
      <c r="E132" s="17">
        <v>17</v>
      </c>
      <c r="F132" s="17" t="s">
        <v>978</v>
      </c>
      <c r="G132" s="17">
        <v>14</v>
      </c>
      <c r="H132" s="17">
        <v>9</v>
      </c>
      <c r="I132" s="17">
        <v>0</v>
      </c>
      <c r="J132" s="17" t="s">
        <v>978</v>
      </c>
      <c r="K132" s="17">
        <v>37</v>
      </c>
      <c r="L132" s="17">
        <v>72</v>
      </c>
      <c r="M132" s="17">
        <v>11</v>
      </c>
      <c r="N132" s="17">
        <v>3909</v>
      </c>
      <c r="O132" s="17">
        <v>90766</v>
      </c>
    </row>
    <row r="133" spans="1:15">
      <c r="A133" s="146" t="s">
        <v>451</v>
      </c>
      <c r="B133" s="17">
        <v>4</v>
      </c>
      <c r="C133" s="17">
        <v>0</v>
      </c>
      <c r="D133" s="17">
        <v>0</v>
      </c>
      <c r="E133" s="17">
        <v>22</v>
      </c>
      <c r="F133" s="17" t="s">
        <v>978</v>
      </c>
      <c r="G133" s="17" t="s">
        <v>978</v>
      </c>
      <c r="H133" s="17">
        <v>7</v>
      </c>
      <c r="I133" s="17">
        <v>0</v>
      </c>
      <c r="J133" s="17">
        <v>0</v>
      </c>
      <c r="K133" s="17">
        <v>14</v>
      </c>
      <c r="L133" s="17">
        <v>41</v>
      </c>
      <c r="M133" s="17">
        <v>4</v>
      </c>
      <c r="N133" s="17">
        <v>1977</v>
      </c>
      <c r="O133" s="17">
        <v>38995</v>
      </c>
    </row>
    <row r="134" spans="1:15">
      <c r="A134" s="146" t="s">
        <v>452</v>
      </c>
      <c r="B134" s="17">
        <v>5</v>
      </c>
      <c r="C134" s="17">
        <v>0</v>
      </c>
      <c r="D134" s="17">
        <v>18</v>
      </c>
      <c r="E134" s="17">
        <v>25</v>
      </c>
      <c r="F134" s="17">
        <v>4</v>
      </c>
      <c r="G134" s="17">
        <v>11</v>
      </c>
      <c r="H134" s="17">
        <v>5</v>
      </c>
      <c r="I134" s="17" t="s">
        <v>978</v>
      </c>
      <c r="J134" s="17">
        <v>0</v>
      </c>
      <c r="K134" s="17">
        <v>55</v>
      </c>
      <c r="L134" s="17">
        <v>111</v>
      </c>
      <c r="M134" s="17">
        <v>29</v>
      </c>
      <c r="N134" s="17">
        <v>10282</v>
      </c>
      <c r="O134" s="17">
        <v>136223</v>
      </c>
    </row>
    <row r="135" spans="1:15">
      <c r="A135" s="146" t="s">
        <v>453</v>
      </c>
      <c r="B135" s="17">
        <v>6</v>
      </c>
      <c r="C135" s="17">
        <v>0</v>
      </c>
      <c r="D135" s="17">
        <v>17</v>
      </c>
      <c r="E135" s="17">
        <v>41</v>
      </c>
      <c r="F135" s="17">
        <v>7</v>
      </c>
      <c r="G135" s="17">
        <v>22</v>
      </c>
      <c r="H135" s="17">
        <v>12</v>
      </c>
      <c r="I135" s="17">
        <v>0</v>
      </c>
      <c r="J135" s="17">
        <v>0</v>
      </c>
      <c r="K135" s="17">
        <v>39</v>
      </c>
      <c r="L135" s="17">
        <v>83</v>
      </c>
      <c r="M135" s="17">
        <v>15</v>
      </c>
      <c r="N135" s="17">
        <v>5149</v>
      </c>
      <c r="O135" s="17">
        <v>102901</v>
      </c>
    </row>
    <row r="136" spans="1:15">
      <c r="A136" s="146" t="s">
        <v>454</v>
      </c>
      <c r="B136" s="17">
        <v>6</v>
      </c>
      <c r="C136" s="17">
        <v>0</v>
      </c>
      <c r="D136" s="17">
        <v>15</v>
      </c>
      <c r="E136" s="17">
        <v>14</v>
      </c>
      <c r="F136" s="17">
        <v>6</v>
      </c>
      <c r="G136" s="17">
        <v>13</v>
      </c>
      <c r="H136" s="17">
        <v>14</v>
      </c>
      <c r="I136" s="17">
        <v>0</v>
      </c>
      <c r="J136" s="17">
        <v>0</v>
      </c>
      <c r="K136" s="17">
        <v>35</v>
      </c>
      <c r="L136" s="17">
        <v>57</v>
      </c>
      <c r="M136" s="17">
        <v>23</v>
      </c>
      <c r="N136" s="17">
        <v>8032</v>
      </c>
      <c r="O136" s="17">
        <v>92969</v>
      </c>
    </row>
    <row r="137" spans="1:15">
      <c r="A137" s="146" t="s">
        <v>455</v>
      </c>
      <c r="B137" s="17">
        <v>11</v>
      </c>
      <c r="C137" s="17">
        <v>0</v>
      </c>
      <c r="D137" s="17">
        <v>24</v>
      </c>
      <c r="E137" s="17">
        <v>17</v>
      </c>
      <c r="F137" s="17">
        <v>18</v>
      </c>
      <c r="G137" s="17">
        <v>18</v>
      </c>
      <c r="H137" s="17">
        <v>11</v>
      </c>
      <c r="I137" s="17">
        <v>0</v>
      </c>
      <c r="J137" s="17">
        <v>0</v>
      </c>
      <c r="K137" s="17">
        <v>37</v>
      </c>
      <c r="L137" s="17">
        <v>60</v>
      </c>
      <c r="M137" s="17">
        <v>32</v>
      </c>
      <c r="N137" s="17">
        <v>11387</v>
      </c>
      <c r="O137" s="17">
        <v>110693</v>
      </c>
    </row>
    <row r="138" spans="1:15">
      <c r="A138" s="146" t="s">
        <v>456</v>
      </c>
      <c r="B138" s="17" t="s">
        <v>978</v>
      </c>
      <c r="C138" s="17">
        <v>0</v>
      </c>
      <c r="D138" s="17">
        <v>11</v>
      </c>
      <c r="E138" s="17">
        <v>34</v>
      </c>
      <c r="F138" s="17" t="s">
        <v>978</v>
      </c>
      <c r="G138" s="17">
        <v>17</v>
      </c>
      <c r="H138" s="17">
        <v>11</v>
      </c>
      <c r="I138" s="17">
        <v>0</v>
      </c>
      <c r="J138" s="17">
        <v>0</v>
      </c>
      <c r="K138" s="17">
        <v>34</v>
      </c>
      <c r="L138" s="17">
        <v>66</v>
      </c>
      <c r="M138" s="17">
        <v>13</v>
      </c>
      <c r="N138" s="17">
        <v>4864</v>
      </c>
      <c r="O138" s="17">
        <v>84472</v>
      </c>
    </row>
    <row r="139" spans="1:15">
      <c r="A139" s="146" t="s">
        <v>457</v>
      </c>
      <c r="B139" s="17">
        <v>5</v>
      </c>
      <c r="C139" s="17">
        <v>0</v>
      </c>
      <c r="D139" s="17" t="s">
        <v>978</v>
      </c>
      <c r="E139" s="17">
        <v>42</v>
      </c>
      <c r="F139" s="17">
        <v>9</v>
      </c>
      <c r="G139" s="17">
        <v>13</v>
      </c>
      <c r="H139" s="17">
        <v>9</v>
      </c>
      <c r="I139" s="17">
        <v>0</v>
      </c>
      <c r="J139" s="17">
        <v>0</v>
      </c>
      <c r="K139" s="17">
        <v>35</v>
      </c>
      <c r="L139" s="17">
        <v>40</v>
      </c>
      <c r="M139" s="17">
        <v>17</v>
      </c>
      <c r="N139" s="17">
        <v>5790</v>
      </c>
      <c r="O139" s="17">
        <v>82524</v>
      </c>
    </row>
    <row r="140" spans="1:15">
      <c r="A140" s="146" t="s">
        <v>458</v>
      </c>
      <c r="B140" s="17">
        <v>6</v>
      </c>
      <c r="C140" s="17">
        <v>0</v>
      </c>
      <c r="D140" s="17">
        <v>18</v>
      </c>
      <c r="E140" s="17">
        <v>33</v>
      </c>
      <c r="F140" s="17" t="s">
        <v>978</v>
      </c>
      <c r="G140" s="17">
        <v>12</v>
      </c>
      <c r="H140" s="17">
        <v>5</v>
      </c>
      <c r="I140" s="17" t="s">
        <v>978</v>
      </c>
      <c r="J140" s="17">
        <v>0</v>
      </c>
      <c r="K140" s="17">
        <v>36</v>
      </c>
      <c r="L140" s="17">
        <v>72</v>
      </c>
      <c r="M140" s="17">
        <v>31</v>
      </c>
      <c r="N140" s="17">
        <v>10685</v>
      </c>
      <c r="O140" s="17">
        <v>105430</v>
      </c>
    </row>
    <row r="141" spans="1:15">
      <c r="A141" s="146" t="s">
        <v>459</v>
      </c>
      <c r="B141" s="17">
        <v>29</v>
      </c>
      <c r="C141" s="17">
        <v>0</v>
      </c>
      <c r="D141" s="17">
        <v>11</v>
      </c>
      <c r="E141" s="17">
        <v>66</v>
      </c>
      <c r="F141" s="17" t="s">
        <v>978</v>
      </c>
      <c r="G141" s="17">
        <v>41</v>
      </c>
      <c r="H141" s="17">
        <v>12</v>
      </c>
      <c r="I141" s="17" t="s">
        <v>978</v>
      </c>
      <c r="J141" s="17" t="s">
        <v>978</v>
      </c>
      <c r="K141" s="17">
        <v>122</v>
      </c>
      <c r="L141" s="17">
        <v>198</v>
      </c>
      <c r="M141" s="17">
        <v>65</v>
      </c>
      <c r="N141" s="17">
        <v>22221</v>
      </c>
      <c r="O141" s="17">
        <v>308159</v>
      </c>
    </row>
    <row r="142" spans="1:15">
      <c r="A142" s="146" t="s">
        <v>460</v>
      </c>
      <c r="B142" s="17">
        <v>12</v>
      </c>
      <c r="C142" s="17">
        <v>0</v>
      </c>
      <c r="D142" s="17">
        <v>51</v>
      </c>
      <c r="E142" s="17">
        <v>54</v>
      </c>
      <c r="F142" s="17">
        <v>20</v>
      </c>
      <c r="G142" s="17">
        <v>32</v>
      </c>
      <c r="H142" s="17">
        <v>20</v>
      </c>
      <c r="I142" s="17" t="s">
        <v>978</v>
      </c>
      <c r="J142" s="17">
        <v>0</v>
      </c>
      <c r="K142" s="17">
        <v>50</v>
      </c>
      <c r="L142" s="17">
        <v>88</v>
      </c>
      <c r="M142" s="17">
        <v>48</v>
      </c>
      <c r="N142" s="17">
        <v>16424</v>
      </c>
      <c r="O142" s="17">
        <v>160109</v>
      </c>
    </row>
    <row r="143" spans="1:15">
      <c r="A143" s="146" t="s">
        <v>461</v>
      </c>
      <c r="B143" s="17">
        <v>12</v>
      </c>
      <c r="C143" s="17">
        <v>0</v>
      </c>
      <c r="D143" s="17">
        <v>34</v>
      </c>
      <c r="E143" s="17">
        <v>89</v>
      </c>
      <c r="F143" s="17">
        <v>4</v>
      </c>
      <c r="G143" s="17">
        <v>26</v>
      </c>
      <c r="H143" s="17">
        <v>21</v>
      </c>
      <c r="I143" s="17" t="s">
        <v>978</v>
      </c>
      <c r="J143" s="17">
        <v>0</v>
      </c>
      <c r="K143" s="17">
        <v>117</v>
      </c>
      <c r="L143" s="17">
        <v>135</v>
      </c>
      <c r="M143" s="17">
        <v>34</v>
      </c>
      <c r="N143" s="17">
        <v>11876</v>
      </c>
      <c r="O143" s="17">
        <v>250130</v>
      </c>
    </row>
    <row r="144" spans="1:15">
      <c r="A144" s="146" t="s">
        <v>462</v>
      </c>
      <c r="B144" s="17">
        <v>7</v>
      </c>
      <c r="C144" s="17">
        <v>0</v>
      </c>
      <c r="D144" s="17" t="s">
        <v>978</v>
      </c>
      <c r="E144" s="17">
        <v>41</v>
      </c>
      <c r="F144" s="17">
        <v>6</v>
      </c>
      <c r="G144" s="17" t="s">
        <v>978</v>
      </c>
      <c r="H144" s="17">
        <v>6</v>
      </c>
      <c r="I144" s="17">
        <v>0</v>
      </c>
      <c r="J144" s="17">
        <v>0</v>
      </c>
      <c r="K144" s="17">
        <v>33</v>
      </c>
      <c r="L144" s="17">
        <v>54</v>
      </c>
      <c r="M144" s="17">
        <v>22</v>
      </c>
      <c r="N144" s="17">
        <v>7773</v>
      </c>
      <c r="O144" s="17">
        <v>83657</v>
      </c>
    </row>
    <row r="145" spans="1:15">
      <c r="A145" s="146" t="s">
        <v>463</v>
      </c>
      <c r="B145" s="17">
        <v>29</v>
      </c>
      <c r="C145" s="17">
        <v>0</v>
      </c>
      <c r="D145" s="17">
        <v>48</v>
      </c>
      <c r="E145" s="17">
        <v>58</v>
      </c>
      <c r="F145" s="17">
        <v>11</v>
      </c>
      <c r="G145" s="17">
        <v>20</v>
      </c>
      <c r="H145" s="17">
        <v>19</v>
      </c>
      <c r="I145" s="17">
        <v>0</v>
      </c>
      <c r="J145" s="17">
        <v>0</v>
      </c>
      <c r="K145" s="17">
        <v>119</v>
      </c>
      <c r="L145" s="17">
        <v>168</v>
      </c>
      <c r="M145" s="17">
        <v>65</v>
      </c>
      <c r="N145" s="17">
        <v>21853</v>
      </c>
      <c r="O145" s="17">
        <v>289968</v>
      </c>
    </row>
    <row r="146" spans="1:15">
      <c r="A146" s="146" t="s">
        <v>464</v>
      </c>
      <c r="B146" s="17">
        <v>4</v>
      </c>
      <c r="C146" s="17">
        <v>0</v>
      </c>
      <c r="D146" s="17">
        <v>6</v>
      </c>
      <c r="E146" s="17">
        <v>23</v>
      </c>
      <c r="F146" s="17">
        <v>0</v>
      </c>
      <c r="G146" s="17">
        <v>18</v>
      </c>
      <c r="H146" s="17" t="s">
        <v>978</v>
      </c>
      <c r="I146" s="17">
        <v>0</v>
      </c>
      <c r="J146" s="17">
        <v>0</v>
      </c>
      <c r="K146" s="17">
        <v>24</v>
      </c>
      <c r="L146" s="17">
        <v>59</v>
      </c>
      <c r="M146" s="17">
        <v>14</v>
      </c>
      <c r="N146" s="17">
        <v>5273</v>
      </c>
      <c r="O146" s="17">
        <v>69176</v>
      </c>
    </row>
    <row r="147" spans="1:15">
      <c r="A147" s="146" t="s">
        <v>465</v>
      </c>
      <c r="B147" s="17">
        <v>4</v>
      </c>
      <c r="C147" s="17">
        <v>0</v>
      </c>
      <c r="D147" s="17">
        <v>22</v>
      </c>
      <c r="E147" s="17">
        <v>26</v>
      </c>
      <c r="F147" s="17">
        <v>4</v>
      </c>
      <c r="G147" s="17">
        <v>28</v>
      </c>
      <c r="H147" s="17">
        <v>14</v>
      </c>
      <c r="I147" s="17" t="s">
        <v>978</v>
      </c>
      <c r="J147" s="17">
        <v>0</v>
      </c>
      <c r="K147" s="17">
        <v>43</v>
      </c>
      <c r="L147" s="17">
        <v>69</v>
      </c>
      <c r="M147" s="17">
        <v>28</v>
      </c>
      <c r="N147" s="17">
        <v>10066</v>
      </c>
      <c r="O147" s="17">
        <v>117283</v>
      </c>
    </row>
    <row r="148" spans="1:15" ht="18.75" customHeight="1">
      <c r="A148" s="141" t="s">
        <v>466</v>
      </c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</row>
    <row r="149" spans="1:15">
      <c r="A149" s="146" t="s">
        <v>467</v>
      </c>
      <c r="B149" s="17">
        <v>45</v>
      </c>
      <c r="C149" s="17" t="s">
        <v>978</v>
      </c>
      <c r="D149" s="17">
        <v>28</v>
      </c>
      <c r="E149" s="17">
        <v>55</v>
      </c>
      <c r="F149" s="17">
        <v>11</v>
      </c>
      <c r="G149" s="17">
        <v>18</v>
      </c>
      <c r="H149" s="17">
        <v>20</v>
      </c>
      <c r="I149" s="17" t="s">
        <v>978</v>
      </c>
      <c r="J149" s="17">
        <v>0</v>
      </c>
      <c r="K149" s="17">
        <v>149</v>
      </c>
      <c r="L149" s="17">
        <v>221</v>
      </c>
      <c r="M149" s="17">
        <v>73</v>
      </c>
      <c r="N149" s="17">
        <v>25297</v>
      </c>
      <c r="O149" s="17">
        <v>359831</v>
      </c>
    </row>
    <row r="150" spans="1:15">
      <c r="A150" s="146" t="s">
        <v>468</v>
      </c>
      <c r="B150" s="17">
        <v>32</v>
      </c>
      <c r="C150" s="17">
        <v>0</v>
      </c>
      <c r="D150" s="17">
        <v>46</v>
      </c>
      <c r="E150" s="17">
        <v>88</v>
      </c>
      <c r="F150" s="17">
        <v>29</v>
      </c>
      <c r="G150" s="17">
        <v>55</v>
      </c>
      <c r="H150" s="17">
        <v>41</v>
      </c>
      <c r="I150" s="17" t="s">
        <v>978</v>
      </c>
      <c r="J150" s="17">
        <v>0</v>
      </c>
      <c r="K150" s="17">
        <v>301</v>
      </c>
      <c r="L150" s="17">
        <v>437</v>
      </c>
      <c r="M150" s="17">
        <v>103</v>
      </c>
      <c r="N150" s="17">
        <v>35478</v>
      </c>
      <c r="O150" s="17">
        <v>651612</v>
      </c>
    </row>
    <row r="151" spans="1:15">
      <c r="A151" s="146" t="s">
        <v>469</v>
      </c>
      <c r="B151" s="17">
        <v>7</v>
      </c>
      <c r="C151" s="17">
        <v>0</v>
      </c>
      <c r="D151" s="17" t="s">
        <v>978</v>
      </c>
      <c r="E151" s="17">
        <v>26</v>
      </c>
      <c r="F151" s="17" t="s">
        <v>978</v>
      </c>
      <c r="G151" s="17">
        <v>9</v>
      </c>
      <c r="H151" s="17" t="s">
        <v>978</v>
      </c>
      <c r="I151" s="17">
        <v>0</v>
      </c>
      <c r="J151" s="17">
        <v>0</v>
      </c>
      <c r="K151" s="17">
        <v>18</v>
      </c>
      <c r="L151" s="17">
        <v>50</v>
      </c>
      <c r="M151" s="17">
        <v>7</v>
      </c>
      <c r="N151" s="17">
        <v>2580</v>
      </c>
      <c r="O151" s="17">
        <v>52397</v>
      </c>
    </row>
    <row r="152" spans="1:15">
      <c r="A152" s="146" t="s">
        <v>470</v>
      </c>
      <c r="B152" s="17">
        <v>32</v>
      </c>
      <c r="C152" s="17">
        <v>0</v>
      </c>
      <c r="D152" s="17">
        <v>66</v>
      </c>
      <c r="E152" s="17">
        <v>54</v>
      </c>
      <c r="F152" s="17">
        <v>48</v>
      </c>
      <c r="G152" s="17">
        <v>136</v>
      </c>
      <c r="H152" s="17">
        <v>73</v>
      </c>
      <c r="I152" s="17">
        <v>13</v>
      </c>
      <c r="J152" s="17">
        <v>0</v>
      </c>
      <c r="K152" s="17">
        <v>200</v>
      </c>
      <c r="L152" s="17">
        <v>296</v>
      </c>
      <c r="M152" s="17">
        <v>61</v>
      </c>
      <c r="N152" s="17">
        <v>19673</v>
      </c>
      <c r="O152" s="17">
        <v>509806</v>
      </c>
    </row>
    <row r="153" spans="1:15">
      <c r="A153" s="146" t="s">
        <v>471</v>
      </c>
      <c r="B153" s="17">
        <v>7</v>
      </c>
      <c r="C153" s="17">
        <v>0</v>
      </c>
      <c r="D153" s="17">
        <v>51</v>
      </c>
      <c r="E153" s="17">
        <v>36</v>
      </c>
      <c r="F153" s="17">
        <v>6</v>
      </c>
      <c r="G153" s="17">
        <v>17</v>
      </c>
      <c r="H153" s="17">
        <v>12</v>
      </c>
      <c r="I153" s="17">
        <v>6</v>
      </c>
      <c r="J153" s="17">
        <v>0</v>
      </c>
      <c r="K153" s="17">
        <v>67</v>
      </c>
      <c r="L153" s="17">
        <v>153</v>
      </c>
      <c r="M153" s="17">
        <v>32</v>
      </c>
      <c r="N153" s="17">
        <v>11242</v>
      </c>
      <c r="O153" s="17">
        <v>182054</v>
      </c>
    </row>
    <row r="154" spans="1:15">
      <c r="A154" s="146" t="s">
        <v>472</v>
      </c>
      <c r="B154" s="17">
        <v>27</v>
      </c>
      <c r="C154" s="17">
        <v>0</v>
      </c>
      <c r="D154" s="17">
        <v>64</v>
      </c>
      <c r="E154" s="17">
        <v>67</v>
      </c>
      <c r="F154" s="17">
        <v>34</v>
      </c>
      <c r="G154" s="17">
        <v>67</v>
      </c>
      <c r="H154" s="17">
        <v>24</v>
      </c>
      <c r="I154" s="17">
        <v>5</v>
      </c>
      <c r="J154" s="17" t="s">
        <v>978</v>
      </c>
      <c r="K154" s="17">
        <v>133</v>
      </c>
      <c r="L154" s="17">
        <v>298</v>
      </c>
      <c r="M154" s="17">
        <v>66</v>
      </c>
      <c r="N154" s="17">
        <v>21729</v>
      </c>
      <c r="O154" s="17">
        <v>371618</v>
      </c>
    </row>
    <row r="155" spans="1:15" ht="18.75" customHeight="1">
      <c r="A155" s="141" t="s">
        <v>473</v>
      </c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</row>
    <row r="156" spans="1:15">
      <c r="A156" s="146" t="s">
        <v>474</v>
      </c>
      <c r="B156" s="17">
        <v>12</v>
      </c>
      <c r="C156" s="17">
        <v>0</v>
      </c>
      <c r="D156" s="17">
        <v>10</v>
      </c>
      <c r="E156" s="17">
        <v>10</v>
      </c>
      <c r="F156" s="17">
        <v>9</v>
      </c>
      <c r="G156" s="17">
        <v>31</v>
      </c>
      <c r="H156" s="17">
        <v>12</v>
      </c>
      <c r="I156" s="17">
        <v>4</v>
      </c>
      <c r="J156" s="17">
        <v>0</v>
      </c>
      <c r="K156" s="17">
        <v>89</v>
      </c>
      <c r="L156" s="17">
        <v>139</v>
      </c>
      <c r="M156" s="17">
        <v>21</v>
      </c>
      <c r="N156" s="17">
        <v>6803</v>
      </c>
      <c r="O156" s="17">
        <v>200456</v>
      </c>
    </row>
    <row r="157" spans="1:15">
      <c r="A157" s="146" t="s">
        <v>475</v>
      </c>
      <c r="B157" s="17">
        <v>22</v>
      </c>
      <c r="C157" s="17">
        <v>0</v>
      </c>
      <c r="D157" s="17">
        <v>9</v>
      </c>
      <c r="E157" s="17">
        <v>73</v>
      </c>
      <c r="F157" s="17">
        <v>14</v>
      </c>
      <c r="G157" s="17">
        <v>33</v>
      </c>
      <c r="H157" s="17">
        <v>25</v>
      </c>
      <c r="I157" s="17" t="s">
        <v>978</v>
      </c>
      <c r="J157" s="17">
        <v>0</v>
      </c>
      <c r="K157" s="17">
        <v>134</v>
      </c>
      <c r="L157" s="17">
        <v>212</v>
      </c>
      <c r="M157" s="17">
        <v>92</v>
      </c>
      <c r="N157" s="17">
        <v>31762</v>
      </c>
      <c r="O157" s="17">
        <v>342499</v>
      </c>
    </row>
    <row r="158" spans="1:15">
      <c r="A158" s="146" t="s">
        <v>476</v>
      </c>
      <c r="B158" s="17">
        <v>6</v>
      </c>
      <c r="C158" s="17">
        <v>0</v>
      </c>
      <c r="D158" s="17" t="s">
        <v>978</v>
      </c>
      <c r="E158" s="17">
        <v>20</v>
      </c>
      <c r="F158" s="17">
        <v>5</v>
      </c>
      <c r="G158" s="17">
        <v>7</v>
      </c>
      <c r="H158" s="17">
        <v>4</v>
      </c>
      <c r="I158" s="17">
        <v>4</v>
      </c>
      <c r="J158" s="17">
        <v>0</v>
      </c>
      <c r="K158" s="17">
        <v>17</v>
      </c>
      <c r="L158" s="17">
        <v>37</v>
      </c>
      <c r="M158" s="17">
        <v>20</v>
      </c>
      <c r="N158" s="17">
        <v>7237</v>
      </c>
      <c r="O158" s="17">
        <v>63394</v>
      </c>
    </row>
    <row r="159" spans="1:15">
      <c r="A159" s="146" t="s">
        <v>477</v>
      </c>
      <c r="B159" s="17" t="s">
        <v>978</v>
      </c>
      <c r="C159" s="17">
        <v>0</v>
      </c>
      <c r="D159" s="17">
        <v>5</v>
      </c>
      <c r="E159" s="17">
        <v>11</v>
      </c>
      <c r="F159" s="17">
        <v>7</v>
      </c>
      <c r="G159" s="17">
        <v>11</v>
      </c>
      <c r="H159" s="17" t="s">
        <v>978</v>
      </c>
      <c r="I159" s="17" t="s">
        <v>978</v>
      </c>
      <c r="J159" s="17">
        <v>0</v>
      </c>
      <c r="K159" s="17">
        <v>24</v>
      </c>
      <c r="L159" s="17">
        <v>33</v>
      </c>
      <c r="M159" s="17">
        <v>17</v>
      </c>
      <c r="N159" s="17">
        <v>5882</v>
      </c>
      <c r="O159" s="17">
        <v>63791</v>
      </c>
    </row>
    <row r="160" spans="1:15">
      <c r="A160" s="146" t="s">
        <v>478</v>
      </c>
      <c r="B160" s="17">
        <v>50</v>
      </c>
      <c r="C160" s="17">
        <v>0</v>
      </c>
      <c r="D160" s="17">
        <v>86</v>
      </c>
      <c r="E160" s="17">
        <v>142</v>
      </c>
      <c r="F160" s="17">
        <v>26</v>
      </c>
      <c r="G160" s="17">
        <v>61</v>
      </c>
      <c r="H160" s="17">
        <v>58</v>
      </c>
      <c r="I160" s="17" t="s">
        <v>978</v>
      </c>
      <c r="J160" s="17">
        <v>0</v>
      </c>
      <c r="K160" s="17">
        <v>299</v>
      </c>
      <c r="L160" s="17">
        <v>476</v>
      </c>
      <c r="M160" s="17">
        <v>178</v>
      </c>
      <c r="N160" s="17">
        <v>61183</v>
      </c>
      <c r="O160" s="17">
        <v>743293</v>
      </c>
    </row>
    <row r="161" spans="1:15">
      <c r="A161" s="146" t="s">
        <v>479</v>
      </c>
      <c r="B161" s="17" t="s">
        <v>978</v>
      </c>
      <c r="C161" s="17">
        <v>0</v>
      </c>
      <c r="D161" s="17" t="s">
        <v>978</v>
      </c>
      <c r="E161" s="17">
        <v>14</v>
      </c>
      <c r="F161" s="17">
        <v>0</v>
      </c>
      <c r="G161" s="17">
        <v>5</v>
      </c>
      <c r="H161" s="17">
        <v>0</v>
      </c>
      <c r="I161" s="17" t="s">
        <v>978</v>
      </c>
      <c r="J161" s="17">
        <v>0</v>
      </c>
      <c r="K161" s="17">
        <v>34</v>
      </c>
      <c r="L161" s="17">
        <v>43</v>
      </c>
      <c r="M161" s="17">
        <v>8</v>
      </c>
      <c r="N161" s="17">
        <v>2726</v>
      </c>
      <c r="O161" s="17">
        <v>68377</v>
      </c>
    </row>
    <row r="162" spans="1:15">
      <c r="A162" s="146" t="s">
        <v>480</v>
      </c>
      <c r="B162" s="17">
        <v>0</v>
      </c>
      <c r="C162" s="17">
        <v>0</v>
      </c>
      <c r="D162" s="17" t="s">
        <v>978</v>
      </c>
      <c r="E162" s="17">
        <v>14</v>
      </c>
      <c r="F162" s="17">
        <v>0</v>
      </c>
      <c r="G162" s="17">
        <v>8</v>
      </c>
      <c r="H162" s="17" t="s">
        <v>978</v>
      </c>
      <c r="I162" s="17">
        <v>0</v>
      </c>
      <c r="J162" s="17">
        <v>0</v>
      </c>
      <c r="K162" s="17">
        <v>24</v>
      </c>
      <c r="L162" s="17">
        <v>35</v>
      </c>
      <c r="M162" s="17">
        <v>8</v>
      </c>
      <c r="N162" s="17">
        <v>2880</v>
      </c>
      <c r="O162" s="17">
        <v>50878</v>
      </c>
    </row>
    <row r="163" spans="1:15">
      <c r="A163" s="146" t="s">
        <v>481</v>
      </c>
      <c r="B163" s="17">
        <v>16</v>
      </c>
      <c r="C163" s="17">
        <v>0</v>
      </c>
      <c r="D163" s="17">
        <v>33</v>
      </c>
      <c r="E163" s="17">
        <v>87</v>
      </c>
      <c r="F163" s="17">
        <v>5</v>
      </c>
      <c r="G163" s="17">
        <v>35</v>
      </c>
      <c r="H163" s="17">
        <v>13</v>
      </c>
      <c r="I163" s="17">
        <v>4</v>
      </c>
      <c r="J163" s="17">
        <v>0</v>
      </c>
      <c r="K163" s="17">
        <v>99</v>
      </c>
      <c r="L163" s="17">
        <v>145</v>
      </c>
      <c r="M163" s="17">
        <v>68</v>
      </c>
      <c r="N163" s="17">
        <v>21933</v>
      </c>
      <c r="O163" s="17">
        <v>258799</v>
      </c>
    </row>
    <row r="164" spans="1:15">
      <c r="A164" s="146" t="s">
        <v>482</v>
      </c>
      <c r="B164" s="17">
        <v>0</v>
      </c>
      <c r="C164" s="17">
        <v>0</v>
      </c>
      <c r="D164" s="17">
        <v>7</v>
      </c>
      <c r="E164" s="17">
        <v>21</v>
      </c>
      <c r="F164" s="17">
        <v>0</v>
      </c>
      <c r="G164" s="17">
        <v>5</v>
      </c>
      <c r="H164" s="17" t="s">
        <v>978</v>
      </c>
      <c r="I164" s="17" t="s">
        <v>978</v>
      </c>
      <c r="J164" s="17">
        <v>0</v>
      </c>
      <c r="K164" s="17">
        <v>16</v>
      </c>
      <c r="L164" s="17">
        <v>25</v>
      </c>
      <c r="M164" s="17" t="s">
        <v>978</v>
      </c>
      <c r="N164" s="17">
        <v>1126</v>
      </c>
      <c r="O164" s="17">
        <v>37068</v>
      </c>
    </row>
    <row r="165" spans="1:15">
      <c r="A165" s="146" t="s">
        <v>483</v>
      </c>
      <c r="B165" s="17">
        <v>4</v>
      </c>
      <c r="C165" s="17">
        <v>0</v>
      </c>
      <c r="D165" s="17">
        <v>0</v>
      </c>
      <c r="E165" s="17">
        <v>6</v>
      </c>
      <c r="F165" s="17" t="s">
        <v>978</v>
      </c>
      <c r="G165" s="17">
        <v>5</v>
      </c>
      <c r="H165" s="17" t="s">
        <v>978</v>
      </c>
      <c r="I165" s="17" t="s">
        <v>978</v>
      </c>
      <c r="J165" s="17">
        <v>0</v>
      </c>
      <c r="K165" s="17">
        <v>19</v>
      </c>
      <c r="L165" s="17">
        <v>27</v>
      </c>
      <c r="M165" s="17">
        <v>10</v>
      </c>
      <c r="N165" s="17">
        <v>3924</v>
      </c>
      <c r="O165" s="17">
        <v>47123</v>
      </c>
    </row>
    <row r="166" spans="1:15">
      <c r="A166" s="146" t="s">
        <v>484</v>
      </c>
      <c r="B166" s="17" t="s">
        <v>978</v>
      </c>
      <c r="C166" s="17">
        <v>0</v>
      </c>
      <c r="D166" s="17" t="s">
        <v>978</v>
      </c>
      <c r="E166" s="17">
        <v>8</v>
      </c>
      <c r="F166" s="17" t="s">
        <v>978</v>
      </c>
      <c r="G166" s="17" t="s">
        <v>978</v>
      </c>
      <c r="H166" s="17" t="s">
        <v>978</v>
      </c>
      <c r="I166" s="17">
        <v>0</v>
      </c>
      <c r="J166" s="17" t="s">
        <v>978</v>
      </c>
      <c r="K166" s="17">
        <v>20</v>
      </c>
      <c r="L166" s="17">
        <v>22</v>
      </c>
      <c r="M166" s="17" t="s">
        <v>978</v>
      </c>
      <c r="N166" s="17">
        <v>1161</v>
      </c>
      <c r="O166" s="17">
        <v>37237</v>
      </c>
    </row>
    <row r="167" spans="1:15">
      <c r="A167" s="146" t="s">
        <v>485</v>
      </c>
      <c r="B167" s="17">
        <v>171</v>
      </c>
      <c r="C167" s="17">
        <v>0</v>
      </c>
      <c r="D167" s="17">
        <v>221</v>
      </c>
      <c r="E167" s="17">
        <v>361</v>
      </c>
      <c r="F167" s="17">
        <v>290</v>
      </c>
      <c r="G167" s="17">
        <v>422</v>
      </c>
      <c r="H167" s="17">
        <v>275</v>
      </c>
      <c r="I167" s="17">
        <v>44</v>
      </c>
      <c r="J167" s="17">
        <v>0</v>
      </c>
      <c r="K167" s="17">
        <v>1834</v>
      </c>
      <c r="L167" s="17">
        <v>1990</v>
      </c>
      <c r="M167" s="17">
        <v>650</v>
      </c>
      <c r="N167" s="17">
        <v>225165</v>
      </c>
      <c r="O167" s="17">
        <v>3903840</v>
      </c>
    </row>
    <row r="168" spans="1:15">
      <c r="A168" s="146" t="s">
        <v>486</v>
      </c>
      <c r="B168" s="17" t="s">
        <v>978</v>
      </c>
      <c r="C168" s="17">
        <v>0</v>
      </c>
      <c r="D168" s="17" t="s">
        <v>978</v>
      </c>
      <c r="E168" s="17">
        <v>22</v>
      </c>
      <c r="F168" s="17" t="s">
        <v>978</v>
      </c>
      <c r="G168" s="17">
        <v>18</v>
      </c>
      <c r="H168" s="17">
        <v>5</v>
      </c>
      <c r="I168" s="17" t="s">
        <v>978</v>
      </c>
      <c r="J168" s="17">
        <v>0</v>
      </c>
      <c r="K168" s="17">
        <v>26</v>
      </c>
      <c r="L168" s="17">
        <v>41</v>
      </c>
      <c r="M168" s="17">
        <v>11</v>
      </c>
      <c r="N168" s="17">
        <v>3453</v>
      </c>
      <c r="O168" s="17">
        <v>65732</v>
      </c>
    </row>
    <row r="169" spans="1:15">
      <c r="A169" s="146" t="s">
        <v>487</v>
      </c>
      <c r="B169" s="17">
        <v>5</v>
      </c>
      <c r="C169" s="17">
        <v>0</v>
      </c>
      <c r="D169" s="17" t="s">
        <v>978</v>
      </c>
      <c r="E169" s="17">
        <v>5</v>
      </c>
      <c r="F169" s="17">
        <v>4</v>
      </c>
      <c r="G169" s="17">
        <v>8</v>
      </c>
      <c r="H169" s="17" t="s">
        <v>978</v>
      </c>
      <c r="I169" s="17" t="s">
        <v>978</v>
      </c>
      <c r="J169" s="17">
        <v>0</v>
      </c>
      <c r="K169" s="17">
        <v>16</v>
      </c>
      <c r="L169" s="17">
        <v>32</v>
      </c>
      <c r="M169" s="17">
        <v>12</v>
      </c>
      <c r="N169" s="17">
        <v>3978</v>
      </c>
      <c r="O169" s="17">
        <v>47888</v>
      </c>
    </row>
    <row r="170" spans="1:15">
      <c r="A170" s="146" t="s">
        <v>488</v>
      </c>
      <c r="B170" s="17">
        <v>4</v>
      </c>
      <c r="C170" s="17">
        <v>0</v>
      </c>
      <c r="D170" s="17" t="s">
        <v>978</v>
      </c>
      <c r="E170" s="17">
        <v>28</v>
      </c>
      <c r="F170" s="17">
        <v>0</v>
      </c>
      <c r="G170" s="17">
        <v>7</v>
      </c>
      <c r="H170" s="17">
        <v>7</v>
      </c>
      <c r="I170" s="17" t="s">
        <v>978</v>
      </c>
      <c r="J170" s="17">
        <v>0</v>
      </c>
      <c r="K170" s="17">
        <v>24</v>
      </c>
      <c r="L170" s="17">
        <v>34</v>
      </c>
      <c r="M170" s="17">
        <v>19</v>
      </c>
      <c r="N170" s="17">
        <v>6956</v>
      </c>
      <c r="O170" s="17">
        <v>66729</v>
      </c>
    </row>
    <row r="171" spans="1:15">
      <c r="A171" s="146" t="s">
        <v>489</v>
      </c>
      <c r="B171" s="17">
        <v>16</v>
      </c>
      <c r="C171" s="17">
        <v>0</v>
      </c>
      <c r="D171" s="17">
        <v>19</v>
      </c>
      <c r="E171" s="17">
        <v>27</v>
      </c>
      <c r="F171" s="17">
        <v>27</v>
      </c>
      <c r="G171" s="17">
        <v>58</v>
      </c>
      <c r="H171" s="17">
        <v>10</v>
      </c>
      <c r="I171" s="17">
        <v>6</v>
      </c>
      <c r="J171" s="17">
        <v>0</v>
      </c>
      <c r="K171" s="17">
        <v>95</v>
      </c>
      <c r="L171" s="17">
        <v>140</v>
      </c>
      <c r="M171" s="17">
        <v>34</v>
      </c>
      <c r="N171" s="17">
        <v>12290</v>
      </c>
      <c r="O171" s="17">
        <v>238933</v>
      </c>
    </row>
    <row r="172" spans="1:15">
      <c r="A172" s="146" t="s">
        <v>490</v>
      </c>
      <c r="B172" s="17">
        <v>4</v>
      </c>
      <c r="C172" s="17">
        <v>0</v>
      </c>
      <c r="D172" s="17">
        <v>0</v>
      </c>
      <c r="E172" s="17">
        <v>19</v>
      </c>
      <c r="F172" s="17" t="s">
        <v>978</v>
      </c>
      <c r="G172" s="17">
        <v>4</v>
      </c>
      <c r="H172" s="17" t="s">
        <v>978</v>
      </c>
      <c r="I172" s="17" t="s">
        <v>978</v>
      </c>
      <c r="J172" s="17">
        <v>0</v>
      </c>
      <c r="K172" s="17">
        <v>11</v>
      </c>
      <c r="L172" s="17">
        <v>21</v>
      </c>
      <c r="M172" s="17">
        <v>8</v>
      </c>
      <c r="N172" s="17">
        <v>3130</v>
      </c>
      <c r="O172" s="17">
        <v>33732</v>
      </c>
    </row>
    <row r="173" spans="1:15">
      <c r="A173" s="146" t="s">
        <v>491</v>
      </c>
      <c r="B173" s="17">
        <v>4</v>
      </c>
      <c r="C173" s="17">
        <v>0</v>
      </c>
      <c r="D173" s="17">
        <v>8</v>
      </c>
      <c r="E173" s="17">
        <v>54</v>
      </c>
      <c r="F173" s="17">
        <v>7</v>
      </c>
      <c r="G173" s="17">
        <v>29</v>
      </c>
      <c r="H173" s="17">
        <v>16</v>
      </c>
      <c r="I173" s="17">
        <v>5</v>
      </c>
      <c r="J173" s="17">
        <v>0</v>
      </c>
      <c r="K173" s="17">
        <v>139</v>
      </c>
      <c r="L173" s="17">
        <v>211</v>
      </c>
      <c r="M173" s="17">
        <v>30</v>
      </c>
      <c r="N173" s="17">
        <v>6696</v>
      </c>
      <c r="O173" s="17">
        <v>284796</v>
      </c>
    </row>
    <row r="174" spans="1:15">
      <c r="A174" s="146" t="s">
        <v>492</v>
      </c>
      <c r="B174" s="17">
        <v>10</v>
      </c>
      <c r="C174" s="17">
        <v>0</v>
      </c>
      <c r="D174" s="17">
        <v>34</v>
      </c>
      <c r="E174" s="17">
        <v>21</v>
      </c>
      <c r="F174" s="17">
        <v>20</v>
      </c>
      <c r="G174" s="17">
        <v>57</v>
      </c>
      <c r="H174" s="17">
        <v>22</v>
      </c>
      <c r="I174" s="17">
        <v>4</v>
      </c>
      <c r="J174" s="17">
        <v>0</v>
      </c>
      <c r="K174" s="17">
        <v>104</v>
      </c>
      <c r="L174" s="17">
        <v>146</v>
      </c>
      <c r="M174" s="17">
        <v>41</v>
      </c>
      <c r="N174" s="17">
        <v>13776</v>
      </c>
      <c r="O174" s="17">
        <v>251202</v>
      </c>
    </row>
    <row r="175" spans="1:15">
      <c r="A175" s="146" t="s">
        <v>493</v>
      </c>
      <c r="B175" s="17">
        <v>21</v>
      </c>
      <c r="C175" s="17">
        <v>0</v>
      </c>
      <c r="D175" s="17">
        <v>19</v>
      </c>
      <c r="E175" s="17">
        <v>76</v>
      </c>
      <c r="F175" s="17" t="s">
        <v>978</v>
      </c>
      <c r="G175" s="17">
        <v>74</v>
      </c>
      <c r="H175" s="17">
        <v>17</v>
      </c>
      <c r="I175" s="17" t="s">
        <v>978</v>
      </c>
      <c r="J175" s="17">
        <v>0</v>
      </c>
      <c r="K175" s="17">
        <v>131</v>
      </c>
      <c r="L175" s="17">
        <v>224</v>
      </c>
      <c r="M175" s="17">
        <v>47</v>
      </c>
      <c r="N175" s="17">
        <v>15980</v>
      </c>
      <c r="O175" s="17">
        <v>322274</v>
      </c>
    </row>
    <row r="176" spans="1:15">
      <c r="A176" s="146" t="s">
        <v>494</v>
      </c>
      <c r="B176" s="17">
        <v>7</v>
      </c>
      <c r="C176" s="17" t="s">
        <v>978</v>
      </c>
      <c r="D176" s="17">
        <v>7</v>
      </c>
      <c r="E176" s="17">
        <v>12</v>
      </c>
      <c r="F176" s="17" t="s">
        <v>978</v>
      </c>
      <c r="G176" s="17">
        <v>13</v>
      </c>
      <c r="H176" s="17" t="s">
        <v>978</v>
      </c>
      <c r="I176" s="17" t="s">
        <v>978</v>
      </c>
      <c r="J176" s="17">
        <v>0</v>
      </c>
      <c r="K176" s="17">
        <v>30</v>
      </c>
      <c r="L176" s="17">
        <v>49</v>
      </c>
      <c r="M176" s="17">
        <v>17</v>
      </c>
      <c r="N176" s="17">
        <v>6374</v>
      </c>
      <c r="O176" s="17">
        <v>81776</v>
      </c>
    </row>
    <row r="177" spans="1:15">
      <c r="A177" s="146" t="s">
        <v>495</v>
      </c>
      <c r="B177" s="17">
        <v>6</v>
      </c>
      <c r="C177" s="17">
        <v>0</v>
      </c>
      <c r="D177" s="17">
        <v>17</v>
      </c>
      <c r="E177" s="17">
        <v>28</v>
      </c>
      <c r="F177" s="17" t="s">
        <v>978</v>
      </c>
      <c r="G177" s="17">
        <v>10</v>
      </c>
      <c r="H177" s="17">
        <v>6</v>
      </c>
      <c r="I177" s="17" t="s">
        <v>978</v>
      </c>
      <c r="J177" s="17">
        <v>0</v>
      </c>
      <c r="K177" s="17">
        <v>48</v>
      </c>
      <c r="L177" s="17">
        <v>75</v>
      </c>
      <c r="M177" s="17">
        <v>21</v>
      </c>
      <c r="N177" s="17">
        <v>7256</v>
      </c>
      <c r="O177" s="17">
        <v>112309</v>
      </c>
    </row>
    <row r="178" spans="1:15">
      <c r="A178" s="146" t="s">
        <v>496</v>
      </c>
      <c r="B178" s="17" t="s">
        <v>978</v>
      </c>
      <c r="C178" s="17">
        <v>0</v>
      </c>
      <c r="D178" s="17">
        <v>5</v>
      </c>
      <c r="E178" s="17">
        <v>44</v>
      </c>
      <c r="F178" s="17" t="s">
        <v>978</v>
      </c>
      <c r="G178" s="17">
        <v>22</v>
      </c>
      <c r="H178" s="17">
        <v>8</v>
      </c>
      <c r="I178" s="17">
        <v>0</v>
      </c>
      <c r="J178" s="17">
        <v>0</v>
      </c>
      <c r="K178" s="17">
        <v>106</v>
      </c>
      <c r="L178" s="17">
        <v>121</v>
      </c>
      <c r="M178" s="17">
        <v>33</v>
      </c>
      <c r="N178" s="17">
        <v>11481</v>
      </c>
      <c r="O178" s="17">
        <v>208594</v>
      </c>
    </row>
    <row r="179" spans="1:15">
      <c r="A179" s="146" t="s">
        <v>497</v>
      </c>
      <c r="B179" s="17">
        <v>11</v>
      </c>
      <c r="C179" s="17">
        <v>0</v>
      </c>
      <c r="D179" s="17" t="s">
        <v>978</v>
      </c>
      <c r="E179" s="17">
        <v>53</v>
      </c>
      <c r="F179" s="17" t="s">
        <v>978</v>
      </c>
      <c r="G179" s="17">
        <v>47</v>
      </c>
      <c r="H179" s="17">
        <v>16</v>
      </c>
      <c r="I179" s="17" t="s">
        <v>978</v>
      </c>
      <c r="J179" s="17">
        <v>0</v>
      </c>
      <c r="K179" s="17">
        <v>100</v>
      </c>
      <c r="L179" s="17">
        <v>137</v>
      </c>
      <c r="M179" s="17">
        <v>53</v>
      </c>
      <c r="N179" s="17">
        <v>18549</v>
      </c>
      <c r="O179" s="17">
        <v>240277</v>
      </c>
    </row>
    <row r="180" spans="1:15">
      <c r="A180" s="146" t="s">
        <v>498</v>
      </c>
      <c r="B180" s="17">
        <v>5</v>
      </c>
      <c r="C180" s="17">
        <v>0</v>
      </c>
      <c r="D180" s="17" t="s">
        <v>978</v>
      </c>
      <c r="E180" s="17">
        <v>13</v>
      </c>
      <c r="F180" s="17" t="s">
        <v>978</v>
      </c>
      <c r="G180" s="17">
        <v>10</v>
      </c>
      <c r="H180" s="17">
        <v>5</v>
      </c>
      <c r="I180" s="17" t="s">
        <v>978</v>
      </c>
      <c r="J180" s="17">
        <v>0</v>
      </c>
      <c r="K180" s="17">
        <v>43</v>
      </c>
      <c r="L180" s="17">
        <v>51</v>
      </c>
      <c r="M180" s="17">
        <v>11</v>
      </c>
      <c r="N180" s="17">
        <v>3784</v>
      </c>
      <c r="O180" s="17">
        <v>91056</v>
      </c>
    </row>
    <row r="181" spans="1:15">
      <c r="A181" s="146" t="s">
        <v>499</v>
      </c>
      <c r="B181" s="17">
        <v>4</v>
      </c>
      <c r="C181" s="17">
        <v>0</v>
      </c>
      <c r="D181" s="17" t="s">
        <v>978</v>
      </c>
      <c r="E181" s="17">
        <v>15</v>
      </c>
      <c r="F181" s="17" t="s">
        <v>978</v>
      </c>
      <c r="G181" s="17">
        <v>4</v>
      </c>
      <c r="H181" s="17">
        <v>5</v>
      </c>
      <c r="I181" s="17" t="s">
        <v>978</v>
      </c>
      <c r="J181" s="17">
        <v>0</v>
      </c>
      <c r="K181" s="17">
        <v>34</v>
      </c>
      <c r="L181" s="17">
        <v>47</v>
      </c>
      <c r="M181" s="17">
        <v>12</v>
      </c>
      <c r="N181" s="17">
        <v>4134</v>
      </c>
      <c r="O181" s="17">
        <v>75844</v>
      </c>
    </row>
    <row r="182" spans="1:15">
      <c r="A182" s="146" t="s">
        <v>500</v>
      </c>
      <c r="B182" s="17">
        <v>12</v>
      </c>
      <c r="C182" s="17">
        <v>0</v>
      </c>
      <c r="D182" s="17">
        <v>38</v>
      </c>
      <c r="E182" s="17">
        <v>42</v>
      </c>
      <c r="F182" s="17">
        <v>42</v>
      </c>
      <c r="G182" s="17">
        <v>49</v>
      </c>
      <c r="H182" s="17">
        <v>40</v>
      </c>
      <c r="I182" s="17">
        <v>5</v>
      </c>
      <c r="J182" s="17" t="s">
        <v>978</v>
      </c>
      <c r="K182" s="17">
        <v>202</v>
      </c>
      <c r="L182" s="17">
        <v>280</v>
      </c>
      <c r="M182" s="17">
        <v>66</v>
      </c>
      <c r="N182" s="17">
        <v>23110</v>
      </c>
      <c r="O182" s="17">
        <v>441685</v>
      </c>
    </row>
    <row r="183" spans="1:15">
      <c r="A183" s="146" t="s">
        <v>501</v>
      </c>
      <c r="B183" s="17" t="s">
        <v>978</v>
      </c>
      <c r="C183" s="17">
        <v>0</v>
      </c>
      <c r="D183" s="17">
        <v>5</v>
      </c>
      <c r="E183" s="17">
        <v>17</v>
      </c>
      <c r="F183" s="17" t="s">
        <v>978</v>
      </c>
      <c r="G183" s="17">
        <v>14</v>
      </c>
      <c r="H183" s="17">
        <v>0</v>
      </c>
      <c r="I183" s="17" t="s">
        <v>978</v>
      </c>
      <c r="J183" s="17">
        <v>0</v>
      </c>
      <c r="K183" s="17">
        <v>41</v>
      </c>
      <c r="L183" s="17">
        <v>57</v>
      </c>
      <c r="M183" s="17">
        <v>12</v>
      </c>
      <c r="N183" s="17">
        <v>3323</v>
      </c>
      <c r="O183" s="17">
        <v>89792</v>
      </c>
    </row>
    <row r="184" spans="1:15">
      <c r="A184" s="146" t="s">
        <v>502</v>
      </c>
      <c r="B184" s="17">
        <v>15</v>
      </c>
      <c r="C184" s="17" t="s">
        <v>978</v>
      </c>
      <c r="D184" s="17">
        <v>34</v>
      </c>
      <c r="E184" s="17">
        <v>12</v>
      </c>
      <c r="F184" s="17">
        <v>28</v>
      </c>
      <c r="G184" s="17">
        <v>41</v>
      </c>
      <c r="H184" s="17">
        <v>20</v>
      </c>
      <c r="I184" s="17" t="s">
        <v>978</v>
      </c>
      <c r="J184" s="17">
        <v>0</v>
      </c>
      <c r="K184" s="17">
        <v>101</v>
      </c>
      <c r="L184" s="17">
        <v>175</v>
      </c>
      <c r="M184" s="17">
        <v>42</v>
      </c>
      <c r="N184" s="17">
        <v>16103</v>
      </c>
      <c r="O184" s="17">
        <v>250846</v>
      </c>
    </row>
    <row r="185" spans="1:15">
      <c r="A185" s="146" t="s">
        <v>503</v>
      </c>
      <c r="B185" s="17" t="s">
        <v>978</v>
      </c>
      <c r="C185" s="17">
        <v>0</v>
      </c>
      <c r="D185" s="17" t="s">
        <v>978</v>
      </c>
      <c r="E185" s="17">
        <v>45</v>
      </c>
      <c r="F185" s="17">
        <v>4</v>
      </c>
      <c r="G185" s="17">
        <v>32</v>
      </c>
      <c r="H185" s="17">
        <v>14</v>
      </c>
      <c r="I185" s="17" t="s">
        <v>978</v>
      </c>
      <c r="J185" s="17">
        <v>0</v>
      </c>
      <c r="K185" s="17">
        <v>45</v>
      </c>
      <c r="L185" s="17">
        <v>103</v>
      </c>
      <c r="M185" s="17">
        <v>35</v>
      </c>
      <c r="N185" s="17">
        <v>12857</v>
      </c>
      <c r="O185" s="17">
        <v>134985</v>
      </c>
    </row>
    <row r="186" spans="1:15">
      <c r="A186" s="146" t="s">
        <v>504</v>
      </c>
      <c r="B186" s="17">
        <v>22</v>
      </c>
      <c r="C186" s="17">
        <v>0</v>
      </c>
      <c r="D186" s="17">
        <v>38</v>
      </c>
      <c r="E186" s="17">
        <v>118</v>
      </c>
      <c r="F186" s="17">
        <v>12</v>
      </c>
      <c r="G186" s="17">
        <v>78</v>
      </c>
      <c r="H186" s="17">
        <v>32</v>
      </c>
      <c r="I186" s="17">
        <v>9</v>
      </c>
      <c r="J186" s="17">
        <v>0</v>
      </c>
      <c r="K186" s="17">
        <v>203</v>
      </c>
      <c r="L186" s="17">
        <v>289</v>
      </c>
      <c r="M186" s="17">
        <v>93</v>
      </c>
      <c r="N186" s="17">
        <v>33416</v>
      </c>
      <c r="O186" s="17">
        <v>489743</v>
      </c>
    </row>
    <row r="187" spans="1:15">
      <c r="A187" s="146" t="s">
        <v>505</v>
      </c>
      <c r="B187" s="17">
        <v>4</v>
      </c>
      <c r="C187" s="17">
        <v>0</v>
      </c>
      <c r="D187" s="17">
        <v>4</v>
      </c>
      <c r="E187" s="17">
        <v>29</v>
      </c>
      <c r="F187" s="17">
        <v>4</v>
      </c>
      <c r="G187" s="17">
        <v>5</v>
      </c>
      <c r="H187" s="17">
        <v>0</v>
      </c>
      <c r="I187" s="17" t="s">
        <v>978</v>
      </c>
      <c r="J187" s="17">
        <v>0</v>
      </c>
      <c r="K187" s="17">
        <v>17</v>
      </c>
      <c r="L187" s="17">
        <v>32</v>
      </c>
      <c r="M187" s="17">
        <v>8</v>
      </c>
      <c r="N187" s="17">
        <v>2831</v>
      </c>
      <c r="O187" s="17">
        <v>48452</v>
      </c>
    </row>
    <row r="188" spans="1:15">
      <c r="A188" s="146" t="s">
        <v>506</v>
      </c>
      <c r="B188" s="17" t="s">
        <v>978</v>
      </c>
      <c r="C188" s="17" t="s">
        <v>978</v>
      </c>
      <c r="D188" s="17" t="s">
        <v>978</v>
      </c>
      <c r="E188" s="17">
        <v>5</v>
      </c>
      <c r="F188" s="17">
        <v>8</v>
      </c>
      <c r="G188" s="17">
        <v>30</v>
      </c>
      <c r="H188" s="17">
        <v>16</v>
      </c>
      <c r="I188" s="17" t="s">
        <v>978</v>
      </c>
      <c r="J188" s="17">
        <v>0</v>
      </c>
      <c r="K188" s="17">
        <v>83</v>
      </c>
      <c r="L188" s="17">
        <v>130</v>
      </c>
      <c r="M188" s="17">
        <v>25</v>
      </c>
      <c r="N188" s="17">
        <v>8293</v>
      </c>
      <c r="O188" s="17">
        <v>182212</v>
      </c>
    </row>
    <row r="189" spans="1:15">
      <c r="A189" s="146" t="s">
        <v>507</v>
      </c>
      <c r="B189" s="17">
        <v>18</v>
      </c>
      <c r="C189" s="17">
        <v>0</v>
      </c>
      <c r="D189" s="17" t="s">
        <v>978</v>
      </c>
      <c r="E189" s="17">
        <v>20</v>
      </c>
      <c r="F189" s="17">
        <v>0</v>
      </c>
      <c r="G189" s="17">
        <v>6</v>
      </c>
      <c r="H189" s="17" t="s">
        <v>978</v>
      </c>
      <c r="I189" s="17">
        <v>7</v>
      </c>
      <c r="J189" s="17" t="s">
        <v>978</v>
      </c>
      <c r="K189" s="17">
        <v>24</v>
      </c>
      <c r="L189" s="17">
        <v>38</v>
      </c>
      <c r="M189" s="17">
        <v>19</v>
      </c>
      <c r="N189" s="17">
        <v>6468</v>
      </c>
      <c r="O189" s="17">
        <v>85715</v>
      </c>
    </row>
    <row r="190" spans="1:15">
      <c r="A190" s="146" t="s">
        <v>508</v>
      </c>
      <c r="B190" s="17" t="s">
        <v>978</v>
      </c>
      <c r="C190" s="17">
        <v>0</v>
      </c>
      <c r="D190" s="17" t="s">
        <v>978</v>
      </c>
      <c r="E190" s="17" t="s">
        <v>978</v>
      </c>
      <c r="F190" s="17">
        <v>0</v>
      </c>
      <c r="G190" s="17">
        <v>11</v>
      </c>
      <c r="H190" s="17">
        <v>5</v>
      </c>
      <c r="I190" s="17">
        <v>0</v>
      </c>
      <c r="J190" s="17">
        <v>0</v>
      </c>
      <c r="K190" s="17">
        <v>19</v>
      </c>
      <c r="L190" s="17">
        <v>43</v>
      </c>
      <c r="M190" s="17">
        <v>18</v>
      </c>
      <c r="N190" s="17">
        <v>5608</v>
      </c>
      <c r="O190" s="17">
        <v>55590</v>
      </c>
    </row>
    <row r="191" spans="1:15">
      <c r="A191" s="146" t="s">
        <v>509</v>
      </c>
      <c r="B191" s="17" t="s">
        <v>978</v>
      </c>
      <c r="C191" s="17">
        <v>0</v>
      </c>
      <c r="D191" s="17" t="s">
        <v>978</v>
      </c>
      <c r="E191" s="17">
        <v>7</v>
      </c>
      <c r="F191" s="17" t="s">
        <v>978</v>
      </c>
      <c r="G191" s="17">
        <v>11</v>
      </c>
      <c r="H191" s="17">
        <v>4</v>
      </c>
      <c r="I191" s="17" t="s">
        <v>978</v>
      </c>
      <c r="J191" s="17">
        <v>0</v>
      </c>
      <c r="K191" s="17">
        <v>30</v>
      </c>
      <c r="L191" s="17">
        <v>51</v>
      </c>
      <c r="M191" s="17">
        <v>5</v>
      </c>
      <c r="N191" s="17">
        <v>1880</v>
      </c>
      <c r="O191" s="17">
        <v>67606</v>
      </c>
    </row>
    <row r="192" spans="1:15">
      <c r="A192" s="146" t="s">
        <v>510</v>
      </c>
      <c r="B192" s="17">
        <v>9</v>
      </c>
      <c r="C192" s="17">
        <v>0</v>
      </c>
      <c r="D192" s="17" t="s">
        <v>978</v>
      </c>
      <c r="E192" s="17">
        <v>25</v>
      </c>
      <c r="F192" s="17">
        <v>0</v>
      </c>
      <c r="G192" s="17">
        <v>18</v>
      </c>
      <c r="H192" s="17" t="s">
        <v>978</v>
      </c>
      <c r="I192" s="17">
        <v>0</v>
      </c>
      <c r="J192" s="17">
        <v>0</v>
      </c>
      <c r="K192" s="17">
        <v>19</v>
      </c>
      <c r="L192" s="17">
        <v>40</v>
      </c>
      <c r="M192" s="17">
        <v>20</v>
      </c>
      <c r="N192" s="17">
        <v>6034</v>
      </c>
      <c r="O192" s="17">
        <v>64919</v>
      </c>
    </row>
    <row r="193" spans="1:15">
      <c r="A193" s="146" t="s">
        <v>511</v>
      </c>
      <c r="B193" s="17" t="s">
        <v>978</v>
      </c>
      <c r="C193" s="17">
        <v>0</v>
      </c>
      <c r="D193" s="17" t="s">
        <v>978</v>
      </c>
      <c r="E193" s="17">
        <v>29</v>
      </c>
      <c r="F193" s="17" t="s">
        <v>978</v>
      </c>
      <c r="G193" s="17">
        <v>9</v>
      </c>
      <c r="H193" s="17">
        <v>6</v>
      </c>
      <c r="I193" s="17">
        <v>0</v>
      </c>
      <c r="J193" s="17">
        <v>0</v>
      </c>
      <c r="K193" s="17">
        <v>42</v>
      </c>
      <c r="L193" s="17">
        <v>69</v>
      </c>
      <c r="M193" s="17">
        <v>22</v>
      </c>
      <c r="N193" s="17">
        <v>7271</v>
      </c>
      <c r="O193" s="17">
        <v>97249</v>
      </c>
    </row>
    <row r="194" spans="1:15">
      <c r="A194" s="146" t="s">
        <v>512</v>
      </c>
      <c r="B194" s="17">
        <v>6</v>
      </c>
      <c r="C194" s="17">
        <v>0</v>
      </c>
      <c r="D194" s="17">
        <v>10</v>
      </c>
      <c r="E194" s="17">
        <v>13</v>
      </c>
      <c r="F194" s="17" t="s">
        <v>978</v>
      </c>
      <c r="G194" s="17">
        <v>17</v>
      </c>
      <c r="H194" s="17">
        <v>6</v>
      </c>
      <c r="I194" s="17" t="s">
        <v>978</v>
      </c>
      <c r="J194" s="17">
        <v>0</v>
      </c>
      <c r="K194" s="17">
        <v>45</v>
      </c>
      <c r="L194" s="17">
        <v>62</v>
      </c>
      <c r="M194" s="17">
        <v>20</v>
      </c>
      <c r="N194" s="17">
        <v>6981</v>
      </c>
      <c r="O194" s="17">
        <v>107634</v>
      </c>
    </row>
    <row r="195" spans="1:15">
      <c r="A195" s="146" t="s">
        <v>513</v>
      </c>
      <c r="B195" s="17" t="s">
        <v>978</v>
      </c>
      <c r="C195" s="17">
        <v>0</v>
      </c>
      <c r="D195" s="17">
        <v>4</v>
      </c>
      <c r="E195" s="17">
        <v>4</v>
      </c>
      <c r="F195" s="17" t="s">
        <v>978</v>
      </c>
      <c r="G195" s="17">
        <v>10</v>
      </c>
      <c r="H195" s="17">
        <v>4</v>
      </c>
      <c r="I195" s="17">
        <v>0</v>
      </c>
      <c r="J195" s="17">
        <v>0</v>
      </c>
      <c r="K195" s="17">
        <v>39</v>
      </c>
      <c r="L195" s="17">
        <v>47</v>
      </c>
      <c r="M195" s="17">
        <v>19</v>
      </c>
      <c r="N195" s="17">
        <v>6614</v>
      </c>
      <c r="O195" s="17">
        <v>84692</v>
      </c>
    </row>
    <row r="196" spans="1:15">
      <c r="A196" s="146" t="s">
        <v>514</v>
      </c>
      <c r="B196" s="17">
        <v>27</v>
      </c>
      <c r="C196" s="17">
        <v>0</v>
      </c>
      <c r="D196" s="17">
        <v>50</v>
      </c>
      <c r="E196" s="17">
        <v>111</v>
      </c>
      <c r="F196" s="17">
        <v>19</v>
      </c>
      <c r="G196" s="17">
        <v>51</v>
      </c>
      <c r="H196" s="17">
        <v>28</v>
      </c>
      <c r="I196" s="17">
        <v>5</v>
      </c>
      <c r="J196" s="17">
        <v>0</v>
      </c>
      <c r="K196" s="17">
        <v>157</v>
      </c>
      <c r="L196" s="17">
        <v>267</v>
      </c>
      <c r="M196" s="17">
        <v>88</v>
      </c>
      <c r="N196" s="17">
        <v>30753</v>
      </c>
      <c r="O196" s="17">
        <v>406253</v>
      </c>
    </row>
    <row r="197" spans="1:15">
      <c r="A197" s="146" t="s">
        <v>515</v>
      </c>
      <c r="B197" s="17">
        <v>7</v>
      </c>
      <c r="C197" s="17">
        <v>0</v>
      </c>
      <c r="D197" s="17" t="s">
        <v>978</v>
      </c>
      <c r="E197" s="17">
        <v>24</v>
      </c>
      <c r="F197" s="17" t="s">
        <v>978</v>
      </c>
      <c r="G197" s="17">
        <v>15</v>
      </c>
      <c r="H197" s="17" t="s">
        <v>978</v>
      </c>
      <c r="I197" s="17" t="s">
        <v>978</v>
      </c>
      <c r="J197" s="17">
        <v>0</v>
      </c>
      <c r="K197" s="17">
        <v>44</v>
      </c>
      <c r="L197" s="17">
        <v>63</v>
      </c>
      <c r="M197" s="17">
        <v>21</v>
      </c>
      <c r="N197" s="17">
        <v>7548</v>
      </c>
      <c r="O197" s="17">
        <v>106284</v>
      </c>
    </row>
    <row r="198" spans="1:15">
      <c r="A198" s="146" t="s">
        <v>516</v>
      </c>
      <c r="B198" s="17">
        <v>22</v>
      </c>
      <c r="C198" s="17">
        <v>0</v>
      </c>
      <c r="D198" s="17">
        <v>43</v>
      </c>
      <c r="E198" s="17">
        <v>134</v>
      </c>
      <c r="F198" s="17">
        <v>22</v>
      </c>
      <c r="G198" s="17">
        <v>60</v>
      </c>
      <c r="H198" s="17">
        <v>29</v>
      </c>
      <c r="I198" s="17">
        <v>7</v>
      </c>
      <c r="J198" s="17">
        <v>0</v>
      </c>
      <c r="K198" s="17">
        <v>246</v>
      </c>
      <c r="L198" s="17">
        <v>331</v>
      </c>
      <c r="M198" s="17">
        <v>73</v>
      </c>
      <c r="N198" s="17">
        <v>25464</v>
      </c>
      <c r="O198" s="17">
        <v>532580</v>
      </c>
    </row>
    <row r="199" spans="1:15">
      <c r="A199" s="146" t="s">
        <v>517</v>
      </c>
      <c r="B199" s="17">
        <v>13</v>
      </c>
      <c r="C199" s="17">
        <v>0</v>
      </c>
      <c r="D199" s="17">
        <v>10</v>
      </c>
      <c r="E199" s="17">
        <v>29</v>
      </c>
      <c r="F199" s="17">
        <v>8</v>
      </c>
      <c r="G199" s="17">
        <v>21</v>
      </c>
      <c r="H199" s="17">
        <v>12</v>
      </c>
      <c r="I199" s="17">
        <v>0</v>
      </c>
      <c r="J199" s="17">
        <v>0</v>
      </c>
      <c r="K199" s="17">
        <v>74</v>
      </c>
      <c r="L199" s="17">
        <v>90</v>
      </c>
      <c r="M199" s="17">
        <v>38</v>
      </c>
      <c r="N199" s="17">
        <v>13911</v>
      </c>
      <c r="O199" s="17">
        <v>173345</v>
      </c>
    </row>
    <row r="200" spans="1:15">
      <c r="A200" s="146" t="s">
        <v>518</v>
      </c>
      <c r="B200" s="17">
        <v>4</v>
      </c>
      <c r="C200" s="17">
        <v>0</v>
      </c>
      <c r="D200" s="17">
        <v>8</v>
      </c>
      <c r="E200" s="17">
        <v>42</v>
      </c>
      <c r="F200" s="17" t="s">
        <v>978</v>
      </c>
      <c r="G200" s="17">
        <v>20</v>
      </c>
      <c r="H200" s="17">
        <v>7</v>
      </c>
      <c r="I200" s="17" t="s">
        <v>978</v>
      </c>
      <c r="J200" s="17" t="s">
        <v>978</v>
      </c>
      <c r="K200" s="17">
        <v>53</v>
      </c>
      <c r="L200" s="17">
        <v>93</v>
      </c>
      <c r="M200" s="17">
        <v>16</v>
      </c>
      <c r="N200" s="17">
        <v>5579</v>
      </c>
      <c r="O200" s="17">
        <v>126913</v>
      </c>
    </row>
    <row r="201" spans="1:15">
      <c r="A201" s="146" t="s">
        <v>519</v>
      </c>
      <c r="B201" s="17">
        <v>7</v>
      </c>
      <c r="C201" s="17">
        <v>0</v>
      </c>
      <c r="D201" s="17">
        <v>14</v>
      </c>
      <c r="E201" s="17">
        <v>15</v>
      </c>
      <c r="F201" s="17">
        <v>6</v>
      </c>
      <c r="G201" s="17">
        <v>11</v>
      </c>
      <c r="H201" s="17">
        <v>8</v>
      </c>
      <c r="I201" s="17" t="s">
        <v>978</v>
      </c>
      <c r="J201" s="17">
        <v>0</v>
      </c>
      <c r="K201" s="17">
        <v>23</v>
      </c>
      <c r="L201" s="17">
        <v>43</v>
      </c>
      <c r="M201" s="17">
        <v>21</v>
      </c>
      <c r="N201" s="17">
        <v>7155</v>
      </c>
      <c r="O201" s="17">
        <v>73944</v>
      </c>
    </row>
    <row r="202" spans="1:15">
      <c r="A202" s="146" t="s">
        <v>520</v>
      </c>
      <c r="B202" s="17">
        <v>8</v>
      </c>
      <c r="C202" s="17">
        <v>0</v>
      </c>
      <c r="D202" s="17">
        <v>31</v>
      </c>
      <c r="E202" s="17">
        <v>60</v>
      </c>
      <c r="F202" s="17">
        <v>30</v>
      </c>
      <c r="G202" s="17">
        <v>48</v>
      </c>
      <c r="H202" s="17">
        <v>15</v>
      </c>
      <c r="I202" s="17">
        <v>0</v>
      </c>
      <c r="J202" s="17">
        <v>7</v>
      </c>
      <c r="K202" s="17">
        <v>151</v>
      </c>
      <c r="L202" s="17">
        <v>200</v>
      </c>
      <c r="M202" s="17">
        <v>49</v>
      </c>
      <c r="N202" s="17">
        <v>17296</v>
      </c>
      <c r="O202" s="17">
        <v>326930</v>
      </c>
    </row>
    <row r="203" spans="1:15">
      <c r="A203" s="146" t="s">
        <v>521</v>
      </c>
      <c r="B203" s="17">
        <v>4</v>
      </c>
      <c r="C203" s="17">
        <v>0</v>
      </c>
      <c r="D203" s="17">
        <v>9</v>
      </c>
      <c r="E203" s="17">
        <v>55</v>
      </c>
      <c r="F203" s="17" t="s">
        <v>978</v>
      </c>
      <c r="G203" s="17">
        <v>6</v>
      </c>
      <c r="H203" s="17" t="s">
        <v>978</v>
      </c>
      <c r="I203" s="17">
        <v>4</v>
      </c>
      <c r="J203" s="17">
        <v>0</v>
      </c>
      <c r="K203" s="17">
        <v>59</v>
      </c>
      <c r="L203" s="17">
        <v>78</v>
      </c>
      <c r="M203" s="17">
        <v>16</v>
      </c>
      <c r="N203" s="17">
        <v>3836</v>
      </c>
      <c r="O203" s="17">
        <v>123668</v>
      </c>
    </row>
    <row r="204" spans="1:15">
      <c r="A204" s="146" t="s">
        <v>522</v>
      </c>
      <c r="B204" s="17">
        <v>6</v>
      </c>
      <c r="C204" s="17">
        <v>0</v>
      </c>
      <c r="D204" s="17">
        <v>13</v>
      </c>
      <c r="E204" s="17">
        <v>14</v>
      </c>
      <c r="F204" s="17">
        <v>7</v>
      </c>
      <c r="G204" s="17">
        <v>20</v>
      </c>
      <c r="H204" s="17">
        <v>5</v>
      </c>
      <c r="I204" s="17" t="s">
        <v>978</v>
      </c>
      <c r="J204" s="17">
        <v>0</v>
      </c>
      <c r="K204" s="17">
        <v>33</v>
      </c>
      <c r="L204" s="17">
        <v>45</v>
      </c>
      <c r="M204" s="17">
        <v>12</v>
      </c>
      <c r="N204" s="17">
        <v>3418</v>
      </c>
      <c r="O204" s="17">
        <v>82364</v>
      </c>
    </row>
    <row r="205" spans="1:15" ht="18.75" customHeight="1">
      <c r="A205" s="141" t="s">
        <v>523</v>
      </c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</row>
    <row r="206" spans="1:15">
      <c r="A206" s="146" t="s">
        <v>524</v>
      </c>
      <c r="B206" s="17">
        <v>7</v>
      </c>
      <c r="C206" s="17">
        <v>0</v>
      </c>
      <c r="D206" s="17">
        <v>9</v>
      </c>
      <c r="E206" s="17">
        <v>22</v>
      </c>
      <c r="F206" s="17">
        <v>0</v>
      </c>
      <c r="G206" s="17">
        <v>15</v>
      </c>
      <c r="H206" s="17">
        <v>8</v>
      </c>
      <c r="I206" s="17">
        <v>7</v>
      </c>
      <c r="J206" s="17">
        <v>0</v>
      </c>
      <c r="K206" s="17">
        <v>86</v>
      </c>
      <c r="L206" s="17">
        <v>95</v>
      </c>
      <c r="M206" s="17">
        <v>34</v>
      </c>
      <c r="N206" s="17">
        <v>11224</v>
      </c>
      <c r="O206" s="17">
        <v>188877</v>
      </c>
    </row>
    <row r="207" spans="1:15">
      <c r="A207" s="146" t="s">
        <v>525</v>
      </c>
      <c r="B207" s="17" t="s">
        <v>978</v>
      </c>
      <c r="C207" s="17">
        <v>0</v>
      </c>
      <c r="D207" s="17" t="s">
        <v>978</v>
      </c>
      <c r="E207" s="17">
        <v>18</v>
      </c>
      <c r="F207" s="17" t="s">
        <v>978</v>
      </c>
      <c r="G207" s="17" t="s">
        <v>978</v>
      </c>
      <c r="H207" s="17">
        <v>0</v>
      </c>
      <c r="I207" s="17">
        <v>4</v>
      </c>
      <c r="J207" s="17">
        <v>0</v>
      </c>
      <c r="K207" s="17">
        <v>30</v>
      </c>
      <c r="L207" s="17">
        <v>32</v>
      </c>
      <c r="M207" s="17">
        <v>14</v>
      </c>
      <c r="N207" s="17">
        <v>5460</v>
      </c>
      <c r="O207" s="17">
        <v>67637</v>
      </c>
    </row>
    <row r="208" spans="1:15">
      <c r="A208" s="146" t="s">
        <v>526</v>
      </c>
      <c r="B208" s="17">
        <v>4</v>
      </c>
      <c r="C208" s="17">
        <v>0</v>
      </c>
      <c r="D208" s="17">
        <v>8</v>
      </c>
      <c r="E208" s="17">
        <v>47</v>
      </c>
      <c r="F208" s="17" t="s">
        <v>978</v>
      </c>
      <c r="G208" s="17">
        <v>11</v>
      </c>
      <c r="H208" s="17">
        <v>4</v>
      </c>
      <c r="I208" s="17" t="s">
        <v>978</v>
      </c>
      <c r="J208" s="17">
        <v>0</v>
      </c>
      <c r="K208" s="17">
        <v>24</v>
      </c>
      <c r="L208" s="17">
        <v>59</v>
      </c>
      <c r="M208" s="17">
        <v>13</v>
      </c>
      <c r="N208" s="17">
        <v>4184</v>
      </c>
      <c r="O208" s="17">
        <v>68402</v>
      </c>
    </row>
    <row r="209" spans="1:15">
      <c r="A209" s="146" t="s">
        <v>527</v>
      </c>
      <c r="B209" s="17" t="s">
        <v>978</v>
      </c>
      <c r="C209" s="17">
        <v>0</v>
      </c>
      <c r="D209" s="17">
        <v>5</v>
      </c>
      <c r="E209" s="17">
        <v>38</v>
      </c>
      <c r="F209" s="17">
        <v>6</v>
      </c>
      <c r="G209" s="17">
        <v>11</v>
      </c>
      <c r="H209" s="17">
        <v>0</v>
      </c>
      <c r="I209" s="17">
        <v>0</v>
      </c>
      <c r="J209" s="17">
        <v>0</v>
      </c>
      <c r="K209" s="17">
        <v>34</v>
      </c>
      <c r="L209" s="17">
        <v>50</v>
      </c>
      <c r="M209" s="17">
        <v>22</v>
      </c>
      <c r="N209" s="17">
        <v>4770</v>
      </c>
      <c r="O209" s="17">
        <v>78543</v>
      </c>
    </row>
    <row r="210" spans="1:15">
      <c r="A210" s="146" t="s">
        <v>528</v>
      </c>
      <c r="B210" s="17">
        <v>6</v>
      </c>
      <c r="C210" s="17">
        <v>0</v>
      </c>
      <c r="D210" s="17">
        <v>0</v>
      </c>
      <c r="E210" s="17">
        <v>39</v>
      </c>
      <c r="F210" s="17" t="s">
        <v>978</v>
      </c>
      <c r="G210" s="17">
        <v>4</v>
      </c>
      <c r="H210" s="17">
        <v>0</v>
      </c>
      <c r="I210" s="17">
        <v>0</v>
      </c>
      <c r="J210" s="17" t="s">
        <v>978</v>
      </c>
      <c r="K210" s="17">
        <v>27</v>
      </c>
      <c r="L210" s="17">
        <v>54</v>
      </c>
      <c r="M210" s="17">
        <v>22</v>
      </c>
      <c r="N210" s="17">
        <v>7686</v>
      </c>
      <c r="O210" s="17">
        <v>74749</v>
      </c>
    </row>
    <row r="211" spans="1:15">
      <c r="A211" s="146" t="s">
        <v>529</v>
      </c>
      <c r="B211" s="17">
        <v>11</v>
      </c>
      <c r="C211" s="17">
        <v>0</v>
      </c>
      <c r="D211" s="17" t="s">
        <v>978</v>
      </c>
      <c r="E211" s="17">
        <v>31</v>
      </c>
      <c r="F211" s="17" t="s">
        <v>978</v>
      </c>
      <c r="G211" s="17" t="s">
        <v>978</v>
      </c>
      <c r="H211" s="17" t="s">
        <v>978</v>
      </c>
      <c r="I211" s="17">
        <v>6</v>
      </c>
      <c r="J211" s="17">
        <v>0</v>
      </c>
      <c r="K211" s="17">
        <v>26</v>
      </c>
      <c r="L211" s="17">
        <v>56</v>
      </c>
      <c r="M211" s="17">
        <v>25</v>
      </c>
      <c r="N211" s="17">
        <v>8517</v>
      </c>
      <c r="O211" s="17">
        <v>88434</v>
      </c>
    </row>
    <row r="212" spans="1:15">
      <c r="A212" s="146" t="s">
        <v>530</v>
      </c>
      <c r="B212" s="17">
        <v>5</v>
      </c>
      <c r="C212" s="17">
        <v>0</v>
      </c>
      <c r="D212" s="17">
        <v>14</v>
      </c>
      <c r="E212" s="17">
        <v>56</v>
      </c>
      <c r="F212" s="17">
        <v>0</v>
      </c>
      <c r="G212" s="17">
        <v>12</v>
      </c>
      <c r="H212" s="17">
        <v>7</v>
      </c>
      <c r="I212" s="17">
        <v>0</v>
      </c>
      <c r="J212" s="17">
        <v>0</v>
      </c>
      <c r="K212" s="17">
        <v>49</v>
      </c>
      <c r="L212" s="17">
        <v>65</v>
      </c>
      <c r="M212" s="17">
        <v>23</v>
      </c>
      <c r="N212" s="17">
        <v>7695</v>
      </c>
      <c r="O212" s="17">
        <v>111518</v>
      </c>
    </row>
    <row r="213" spans="1:15">
      <c r="A213" s="146" t="s">
        <v>531</v>
      </c>
      <c r="B213" s="17">
        <v>45</v>
      </c>
      <c r="C213" s="17">
        <v>0</v>
      </c>
      <c r="D213" s="17">
        <v>110</v>
      </c>
      <c r="E213" s="17">
        <v>249</v>
      </c>
      <c r="F213" s="17">
        <v>31</v>
      </c>
      <c r="G213" s="17">
        <v>69</v>
      </c>
      <c r="H213" s="17">
        <v>20</v>
      </c>
      <c r="I213" s="17" t="s">
        <v>978</v>
      </c>
      <c r="J213" s="17">
        <v>0</v>
      </c>
      <c r="K213" s="17">
        <v>261</v>
      </c>
      <c r="L213" s="17">
        <v>380</v>
      </c>
      <c r="M213" s="17">
        <v>138</v>
      </c>
      <c r="N213" s="17">
        <v>47496</v>
      </c>
      <c r="O213" s="17">
        <v>635750</v>
      </c>
    </row>
    <row r="214" spans="1:15">
      <c r="A214" s="146" t="s">
        <v>532</v>
      </c>
      <c r="B214" s="17">
        <v>11</v>
      </c>
      <c r="C214" s="17">
        <v>0</v>
      </c>
      <c r="D214" s="17">
        <v>11</v>
      </c>
      <c r="E214" s="17">
        <v>29</v>
      </c>
      <c r="F214" s="17" t="s">
        <v>978</v>
      </c>
      <c r="G214" s="17">
        <v>16</v>
      </c>
      <c r="H214" s="17">
        <v>10</v>
      </c>
      <c r="I214" s="17" t="s">
        <v>978</v>
      </c>
      <c r="J214" s="17">
        <v>0</v>
      </c>
      <c r="K214" s="17">
        <v>36</v>
      </c>
      <c r="L214" s="17">
        <v>54</v>
      </c>
      <c r="M214" s="17">
        <v>17</v>
      </c>
      <c r="N214" s="17">
        <v>6288</v>
      </c>
      <c r="O214" s="17">
        <v>96765</v>
      </c>
    </row>
    <row r="215" spans="1:15">
      <c r="A215" s="146" t="s">
        <v>533</v>
      </c>
      <c r="B215" s="17">
        <v>18</v>
      </c>
      <c r="C215" s="17">
        <v>0</v>
      </c>
      <c r="D215" s="17">
        <v>16</v>
      </c>
      <c r="E215" s="17">
        <v>106</v>
      </c>
      <c r="F215" s="17">
        <v>5</v>
      </c>
      <c r="G215" s="17">
        <v>30</v>
      </c>
      <c r="H215" s="17" t="s">
        <v>978</v>
      </c>
      <c r="I215" s="17">
        <v>0</v>
      </c>
      <c r="J215" s="17">
        <v>0</v>
      </c>
      <c r="K215" s="17">
        <v>63</v>
      </c>
      <c r="L215" s="17">
        <v>116</v>
      </c>
      <c r="M215" s="17">
        <v>29</v>
      </c>
      <c r="N215" s="17">
        <v>9758</v>
      </c>
      <c r="O215" s="17">
        <v>166075</v>
      </c>
    </row>
    <row r="216" spans="1:15">
      <c r="A216" s="146" t="s">
        <v>534</v>
      </c>
      <c r="B216" s="17" t="s">
        <v>978</v>
      </c>
      <c r="C216" s="17">
        <v>0</v>
      </c>
      <c r="D216" s="17">
        <v>0</v>
      </c>
      <c r="E216" s="17">
        <v>9</v>
      </c>
      <c r="F216" s="17">
        <v>0</v>
      </c>
      <c r="G216" s="17" t="s">
        <v>978</v>
      </c>
      <c r="H216" s="17" t="s">
        <v>978</v>
      </c>
      <c r="I216" s="17" t="s">
        <v>978</v>
      </c>
      <c r="J216" s="17">
        <v>0</v>
      </c>
      <c r="K216" s="17">
        <v>15</v>
      </c>
      <c r="L216" s="17">
        <v>22</v>
      </c>
      <c r="M216" s="17" t="s">
        <v>978</v>
      </c>
      <c r="N216" s="17">
        <v>2000</v>
      </c>
      <c r="O216" s="17">
        <v>32922</v>
      </c>
    </row>
    <row r="217" spans="1:15">
      <c r="A217" s="146" t="s">
        <v>535</v>
      </c>
      <c r="B217" s="17">
        <v>4</v>
      </c>
      <c r="C217" s="17">
        <v>0</v>
      </c>
      <c r="D217" s="17" t="s">
        <v>978</v>
      </c>
      <c r="E217" s="17" t="s">
        <v>978</v>
      </c>
      <c r="F217" s="17">
        <v>0</v>
      </c>
      <c r="G217" s="17">
        <v>0</v>
      </c>
      <c r="H217" s="17">
        <v>0</v>
      </c>
      <c r="I217" s="17" t="s">
        <v>978</v>
      </c>
      <c r="J217" s="17">
        <v>0</v>
      </c>
      <c r="K217" s="17" t="s">
        <v>978</v>
      </c>
      <c r="L217" s="17">
        <v>5</v>
      </c>
      <c r="M217" s="17">
        <v>4</v>
      </c>
      <c r="N217" s="17">
        <v>1258</v>
      </c>
      <c r="O217" s="17">
        <v>11776</v>
      </c>
    </row>
    <row r="218" spans="1:15">
      <c r="A218" s="146" t="s">
        <v>536</v>
      </c>
      <c r="B218" s="17">
        <v>9</v>
      </c>
      <c r="C218" s="17">
        <v>0</v>
      </c>
      <c r="D218" s="17">
        <v>6</v>
      </c>
      <c r="E218" s="17">
        <v>66</v>
      </c>
      <c r="F218" s="17" t="s">
        <v>978</v>
      </c>
      <c r="G218" s="17">
        <v>13</v>
      </c>
      <c r="H218" s="17">
        <v>6</v>
      </c>
      <c r="I218" s="17">
        <v>4</v>
      </c>
      <c r="J218" s="17">
        <v>0</v>
      </c>
      <c r="K218" s="17">
        <v>47</v>
      </c>
      <c r="L218" s="17">
        <v>103</v>
      </c>
      <c r="M218" s="17">
        <v>18</v>
      </c>
      <c r="N218" s="17">
        <v>3874</v>
      </c>
      <c r="O218" s="17">
        <v>122098</v>
      </c>
    </row>
    <row r="219" spans="1:15">
      <c r="A219" s="146" t="s">
        <v>537</v>
      </c>
      <c r="B219" s="17" t="s">
        <v>978</v>
      </c>
      <c r="C219" s="17">
        <v>0</v>
      </c>
      <c r="D219" s="17">
        <v>4</v>
      </c>
      <c r="E219" s="17">
        <v>55</v>
      </c>
      <c r="F219" s="17" t="s">
        <v>978</v>
      </c>
      <c r="G219" s="17">
        <v>6</v>
      </c>
      <c r="H219" s="17">
        <v>5</v>
      </c>
      <c r="I219" s="17" t="s">
        <v>978</v>
      </c>
      <c r="J219" s="17">
        <v>0</v>
      </c>
      <c r="K219" s="17">
        <v>53</v>
      </c>
      <c r="L219" s="17">
        <v>67</v>
      </c>
      <c r="M219" s="17">
        <v>18</v>
      </c>
      <c r="N219" s="17">
        <v>5738</v>
      </c>
      <c r="O219" s="17">
        <v>110046</v>
      </c>
    </row>
    <row r="220" spans="1:15">
      <c r="A220" s="146" t="s">
        <v>538</v>
      </c>
      <c r="B220" s="17" t="s">
        <v>978</v>
      </c>
      <c r="C220" s="17">
        <v>0</v>
      </c>
      <c r="D220" s="17">
        <v>5</v>
      </c>
      <c r="E220" s="17">
        <v>35</v>
      </c>
      <c r="F220" s="17" t="s">
        <v>978</v>
      </c>
      <c r="G220" s="17">
        <v>9</v>
      </c>
      <c r="H220" s="17" t="s">
        <v>978</v>
      </c>
      <c r="I220" s="17" t="s">
        <v>978</v>
      </c>
      <c r="J220" s="17" t="s">
        <v>978</v>
      </c>
      <c r="K220" s="17">
        <v>44</v>
      </c>
      <c r="L220" s="17">
        <v>57</v>
      </c>
      <c r="M220" s="17">
        <v>15</v>
      </c>
      <c r="N220" s="17">
        <v>5461</v>
      </c>
      <c r="O220" s="17">
        <v>93596</v>
      </c>
    </row>
    <row r="221" spans="1:15">
      <c r="A221" s="146" t="s">
        <v>539</v>
      </c>
      <c r="B221" s="17">
        <v>7</v>
      </c>
      <c r="C221" s="17">
        <v>0</v>
      </c>
      <c r="D221" s="17">
        <v>6</v>
      </c>
      <c r="E221" s="17">
        <v>14</v>
      </c>
      <c r="F221" s="17" t="s">
        <v>978</v>
      </c>
      <c r="G221" s="17">
        <v>9</v>
      </c>
      <c r="H221" s="17" t="s">
        <v>978</v>
      </c>
      <c r="I221" s="17">
        <v>8</v>
      </c>
      <c r="J221" s="17">
        <v>0</v>
      </c>
      <c r="K221" s="17">
        <v>20</v>
      </c>
      <c r="L221" s="17">
        <v>47</v>
      </c>
      <c r="M221" s="17">
        <v>17</v>
      </c>
      <c r="N221" s="17">
        <v>6308</v>
      </c>
      <c r="O221" s="17">
        <v>75395</v>
      </c>
    </row>
    <row r="222" spans="1:15" ht="18.75" customHeight="1">
      <c r="A222" s="141" t="s">
        <v>540</v>
      </c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</row>
    <row r="223" spans="1:15">
      <c r="A223" s="146" t="s">
        <v>541</v>
      </c>
      <c r="B223" s="17">
        <v>11</v>
      </c>
      <c r="C223" s="17">
        <v>0</v>
      </c>
      <c r="D223" s="17">
        <v>5</v>
      </c>
      <c r="E223" s="17">
        <v>18</v>
      </c>
      <c r="F223" s="17">
        <v>0</v>
      </c>
      <c r="G223" s="17">
        <v>8</v>
      </c>
      <c r="H223" s="17">
        <v>10</v>
      </c>
      <c r="I223" s="17" t="s">
        <v>978</v>
      </c>
      <c r="J223" s="17">
        <v>0</v>
      </c>
      <c r="K223" s="17">
        <v>29</v>
      </c>
      <c r="L223" s="17">
        <v>46</v>
      </c>
      <c r="M223" s="17">
        <v>7</v>
      </c>
      <c r="N223" s="17">
        <v>1567</v>
      </c>
      <c r="O223" s="17">
        <v>70986</v>
      </c>
    </row>
    <row r="224" spans="1:15">
      <c r="A224" s="146" t="s">
        <v>542</v>
      </c>
      <c r="B224" s="17">
        <v>5</v>
      </c>
      <c r="C224" s="17">
        <v>0</v>
      </c>
      <c r="D224" s="17">
        <v>11</v>
      </c>
      <c r="E224" s="17">
        <v>25</v>
      </c>
      <c r="F224" s="17" t="s">
        <v>978</v>
      </c>
      <c r="G224" s="17">
        <v>8</v>
      </c>
      <c r="H224" s="17" t="s">
        <v>978</v>
      </c>
      <c r="I224" s="17" t="s">
        <v>978</v>
      </c>
      <c r="J224" s="17">
        <v>0</v>
      </c>
      <c r="K224" s="17">
        <v>31</v>
      </c>
      <c r="L224" s="17">
        <v>52</v>
      </c>
      <c r="M224" s="17">
        <v>15</v>
      </c>
      <c r="N224" s="17">
        <v>4877</v>
      </c>
      <c r="O224" s="17">
        <v>76091</v>
      </c>
    </row>
    <row r="225" spans="1:15">
      <c r="A225" s="146" t="s">
        <v>543</v>
      </c>
      <c r="B225" s="17" t="s">
        <v>978</v>
      </c>
      <c r="C225" s="17">
        <v>0</v>
      </c>
      <c r="D225" s="17">
        <v>13</v>
      </c>
      <c r="E225" s="17">
        <v>30</v>
      </c>
      <c r="F225" s="17" t="s">
        <v>978</v>
      </c>
      <c r="G225" s="17">
        <v>13</v>
      </c>
      <c r="H225" s="17" t="s">
        <v>978</v>
      </c>
      <c r="I225" s="17" t="s">
        <v>978</v>
      </c>
      <c r="J225" s="17">
        <v>0</v>
      </c>
      <c r="K225" s="17">
        <v>34</v>
      </c>
      <c r="L225" s="17">
        <v>90</v>
      </c>
      <c r="M225" s="17">
        <v>21</v>
      </c>
      <c r="N225" s="17">
        <v>7644</v>
      </c>
      <c r="O225" s="17">
        <v>97218</v>
      </c>
    </row>
    <row r="226" spans="1:15">
      <c r="A226" s="146" t="s">
        <v>544</v>
      </c>
      <c r="B226" s="17" t="s">
        <v>978</v>
      </c>
      <c r="C226" s="17">
        <v>0</v>
      </c>
      <c r="D226" s="17" t="s">
        <v>978</v>
      </c>
      <c r="E226" s="17">
        <v>23</v>
      </c>
      <c r="F226" s="17" t="s">
        <v>978</v>
      </c>
      <c r="G226" s="17">
        <v>0</v>
      </c>
      <c r="H226" s="17">
        <v>0</v>
      </c>
      <c r="I226" s="17">
        <v>0</v>
      </c>
      <c r="J226" s="17">
        <v>0</v>
      </c>
      <c r="K226" s="17">
        <v>21</v>
      </c>
      <c r="L226" s="17">
        <v>26</v>
      </c>
      <c r="M226" s="17">
        <v>7</v>
      </c>
      <c r="N226" s="17">
        <v>2079</v>
      </c>
      <c r="O226" s="17">
        <v>42057</v>
      </c>
    </row>
    <row r="227" spans="1:15">
      <c r="A227" s="146" t="s">
        <v>545</v>
      </c>
      <c r="B227" s="17">
        <v>14</v>
      </c>
      <c r="C227" s="17">
        <v>0</v>
      </c>
      <c r="D227" s="17">
        <v>13</v>
      </c>
      <c r="E227" s="17">
        <v>101</v>
      </c>
      <c r="F227" s="17" t="s">
        <v>978</v>
      </c>
      <c r="G227" s="17">
        <v>22</v>
      </c>
      <c r="H227" s="17">
        <v>15</v>
      </c>
      <c r="I227" s="17" t="s">
        <v>978</v>
      </c>
      <c r="J227" s="17">
        <v>0</v>
      </c>
      <c r="K227" s="17">
        <v>103</v>
      </c>
      <c r="L227" s="17">
        <v>146</v>
      </c>
      <c r="M227" s="17">
        <v>42</v>
      </c>
      <c r="N227" s="17">
        <v>15182</v>
      </c>
      <c r="O227" s="17">
        <v>234564</v>
      </c>
    </row>
    <row r="228" spans="1:15">
      <c r="A228" s="146" t="s">
        <v>546</v>
      </c>
      <c r="B228" s="17">
        <v>4</v>
      </c>
      <c r="C228" s="17">
        <v>0</v>
      </c>
      <c r="D228" s="17">
        <v>19</v>
      </c>
      <c r="E228" s="17">
        <v>45</v>
      </c>
      <c r="F228" s="17" t="s">
        <v>978</v>
      </c>
      <c r="G228" s="17">
        <v>13</v>
      </c>
      <c r="H228" s="17">
        <v>11</v>
      </c>
      <c r="I228" s="17" t="s">
        <v>978</v>
      </c>
      <c r="J228" s="17">
        <v>0</v>
      </c>
      <c r="K228" s="17">
        <v>88</v>
      </c>
      <c r="L228" s="17">
        <v>134</v>
      </c>
      <c r="M228" s="17">
        <v>17</v>
      </c>
      <c r="N228" s="17">
        <v>5335</v>
      </c>
      <c r="O228" s="17">
        <v>179683</v>
      </c>
    </row>
    <row r="229" spans="1:15">
      <c r="A229" s="146" t="s">
        <v>547</v>
      </c>
      <c r="B229" s="17">
        <v>8</v>
      </c>
      <c r="C229" s="17">
        <v>0</v>
      </c>
      <c r="D229" s="17" t="s">
        <v>978</v>
      </c>
      <c r="E229" s="17">
        <v>7</v>
      </c>
      <c r="F229" s="17">
        <v>0</v>
      </c>
      <c r="G229" s="17">
        <v>5</v>
      </c>
      <c r="H229" s="17" t="s">
        <v>978</v>
      </c>
      <c r="I229" s="17">
        <v>0</v>
      </c>
      <c r="J229" s="17">
        <v>0</v>
      </c>
      <c r="K229" s="17">
        <v>20</v>
      </c>
      <c r="L229" s="17">
        <v>25</v>
      </c>
      <c r="M229" s="17">
        <v>7</v>
      </c>
      <c r="N229" s="17">
        <v>1974</v>
      </c>
      <c r="O229" s="17">
        <v>46480</v>
      </c>
    </row>
    <row r="230" spans="1:15">
      <c r="A230" s="146" t="s">
        <v>548</v>
      </c>
      <c r="B230" s="17">
        <v>5</v>
      </c>
      <c r="C230" s="17">
        <v>0</v>
      </c>
      <c r="D230" s="17" t="s">
        <v>978</v>
      </c>
      <c r="E230" s="17">
        <v>19</v>
      </c>
      <c r="F230" s="17" t="s">
        <v>978</v>
      </c>
      <c r="G230" s="17">
        <v>5</v>
      </c>
      <c r="H230" s="17">
        <v>4</v>
      </c>
      <c r="I230" s="17">
        <v>0</v>
      </c>
      <c r="J230" s="17">
        <v>0</v>
      </c>
      <c r="K230" s="17">
        <v>24</v>
      </c>
      <c r="L230" s="17">
        <v>37</v>
      </c>
      <c r="M230" s="17">
        <v>13</v>
      </c>
      <c r="N230" s="17">
        <v>3481</v>
      </c>
      <c r="O230" s="17">
        <v>57432</v>
      </c>
    </row>
    <row r="231" spans="1:15">
      <c r="A231" s="146" t="s">
        <v>549</v>
      </c>
      <c r="B231" s="17">
        <v>13</v>
      </c>
      <c r="C231" s="17">
        <v>0</v>
      </c>
      <c r="D231" s="17">
        <v>7</v>
      </c>
      <c r="E231" s="17">
        <v>46</v>
      </c>
      <c r="F231" s="17">
        <v>10</v>
      </c>
      <c r="G231" s="17">
        <v>23</v>
      </c>
      <c r="H231" s="17">
        <v>13</v>
      </c>
      <c r="I231" s="17" t="s">
        <v>978</v>
      </c>
      <c r="J231" s="17">
        <v>0</v>
      </c>
      <c r="K231" s="17">
        <v>102</v>
      </c>
      <c r="L231" s="17">
        <v>125</v>
      </c>
      <c r="M231" s="17">
        <v>43</v>
      </c>
      <c r="N231" s="17">
        <v>14661</v>
      </c>
      <c r="O231" s="17">
        <v>225130</v>
      </c>
    </row>
    <row r="232" spans="1:15">
      <c r="A232" s="146" t="s">
        <v>550</v>
      </c>
      <c r="B232" s="17" t="s">
        <v>978</v>
      </c>
      <c r="C232" s="17">
        <v>0</v>
      </c>
      <c r="D232" s="17" t="s">
        <v>978</v>
      </c>
      <c r="E232" s="17">
        <v>14</v>
      </c>
      <c r="F232" s="17">
        <v>0</v>
      </c>
      <c r="G232" s="17" t="s">
        <v>978</v>
      </c>
      <c r="H232" s="17">
        <v>0</v>
      </c>
      <c r="I232" s="17">
        <v>0</v>
      </c>
      <c r="J232" s="17">
        <v>0</v>
      </c>
      <c r="K232" s="17">
        <v>10</v>
      </c>
      <c r="L232" s="17">
        <v>22</v>
      </c>
      <c r="M232" s="17">
        <v>6</v>
      </c>
      <c r="N232" s="17">
        <v>0</v>
      </c>
      <c r="O232" s="17">
        <v>24468</v>
      </c>
    </row>
    <row r="233" spans="1:15">
      <c r="A233" s="146" t="s">
        <v>551</v>
      </c>
      <c r="B233" s="17">
        <v>8</v>
      </c>
      <c r="C233" s="17">
        <v>0</v>
      </c>
      <c r="D233" s="17">
        <v>10</v>
      </c>
      <c r="E233" s="17">
        <v>78</v>
      </c>
      <c r="F233" s="17">
        <v>4</v>
      </c>
      <c r="G233" s="17">
        <v>13</v>
      </c>
      <c r="H233" s="17" t="s">
        <v>978</v>
      </c>
      <c r="I233" s="17" t="s">
        <v>978</v>
      </c>
      <c r="J233" s="17">
        <v>0</v>
      </c>
      <c r="K233" s="17">
        <v>35</v>
      </c>
      <c r="L233" s="17">
        <v>52</v>
      </c>
      <c r="M233" s="17">
        <v>20</v>
      </c>
      <c r="N233" s="17">
        <v>7005</v>
      </c>
      <c r="O233" s="17">
        <v>93911</v>
      </c>
    </row>
    <row r="234" spans="1:15">
      <c r="A234" s="146" t="s">
        <v>552</v>
      </c>
      <c r="B234" s="17">
        <v>104</v>
      </c>
      <c r="C234" s="17">
        <v>0</v>
      </c>
      <c r="D234" s="17">
        <v>246</v>
      </c>
      <c r="E234" s="17">
        <v>415</v>
      </c>
      <c r="F234" s="17">
        <v>108</v>
      </c>
      <c r="G234" s="17">
        <v>201</v>
      </c>
      <c r="H234" s="17">
        <v>90</v>
      </c>
      <c r="I234" s="17">
        <v>10</v>
      </c>
      <c r="J234" s="17">
        <v>0</v>
      </c>
      <c r="K234" s="17">
        <v>555</v>
      </c>
      <c r="L234" s="17">
        <v>784</v>
      </c>
      <c r="M234" s="17">
        <v>211</v>
      </c>
      <c r="N234" s="17">
        <v>72890</v>
      </c>
      <c r="O234" s="17">
        <v>1332444</v>
      </c>
    </row>
    <row r="235" spans="1:15" ht="18.75" customHeight="1">
      <c r="A235" s="141" t="s">
        <v>553</v>
      </c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</row>
    <row r="236" spans="1:15">
      <c r="A236" s="146" t="s">
        <v>554</v>
      </c>
      <c r="B236" s="17" t="s">
        <v>978</v>
      </c>
      <c r="C236" s="17">
        <v>0</v>
      </c>
      <c r="D236" s="17" t="s">
        <v>978</v>
      </c>
      <c r="E236" s="17">
        <v>42</v>
      </c>
      <c r="F236" s="17" t="s">
        <v>978</v>
      </c>
      <c r="G236" s="17">
        <v>10</v>
      </c>
      <c r="H236" s="17" t="s">
        <v>978</v>
      </c>
      <c r="I236" s="17">
        <v>0</v>
      </c>
      <c r="J236" s="17">
        <v>0</v>
      </c>
      <c r="K236" s="17">
        <v>40</v>
      </c>
      <c r="L236" s="17">
        <v>47</v>
      </c>
      <c r="M236" s="17">
        <v>18</v>
      </c>
      <c r="N236" s="17">
        <v>6376</v>
      </c>
      <c r="O236" s="17">
        <v>87019</v>
      </c>
    </row>
    <row r="237" spans="1:15">
      <c r="A237" s="146" t="s">
        <v>555</v>
      </c>
      <c r="B237" s="17">
        <v>0</v>
      </c>
      <c r="C237" s="17">
        <v>0</v>
      </c>
      <c r="D237" s="17" t="s">
        <v>978</v>
      </c>
      <c r="E237" s="17">
        <v>33</v>
      </c>
      <c r="F237" s="17">
        <v>0</v>
      </c>
      <c r="G237" s="17">
        <v>20</v>
      </c>
      <c r="H237" s="17">
        <v>9</v>
      </c>
      <c r="I237" s="17" t="s">
        <v>978</v>
      </c>
      <c r="J237" s="17">
        <v>0</v>
      </c>
      <c r="K237" s="17">
        <v>37</v>
      </c>
      <c r="L237" s="17">
        <v>66</v>
      </c>
      <c r="M237" s="17">
        <v>18</v>
      </c>
      <c r="N237" s="17">
        <v>6289</v>
      </c>
      <c r="O237" s="17">
        <v>91498</v>
      </c>
    </row>
    <row r="238" spans="1:15">
      <c r="A238" s="146" t="s">
        <v>556</v>
      </c>
      <c r="B238" s="17">
        <v>8</v>
      </c>
      <c r="C238" s="17">
        <v>0</v>
      </c>
      <c r="D238" s="17" t="s">
        <v>978</v>
      </c>
      <c r="E238" s="17">
        <v>64</v>
      </c>
      <c r="F238" s="17" t="s">
        <v>978</v>
      </c>
      <c r="G238" s="17">
        <v>19</v>
      </c>
      <c r="H238" s="17">
        <v>9</v>
      </c>
      <c r="I238" s="17" t="s">
        <v>978</v>
      </c>
      <c r="J238" s="17">
        <v>0</v>
      </c>
      <c r="K238" s="17">
        <v>79</v>
      </c>
      <c r="L238" s="17">
        <v>93</v>
      </c>
      <c r="M238" s="17">
        <v>16</v>
      </c>
      <c r="N238" s="17">
        <v>5824</v>
      </c>
      <c r="O238" s="17">
        <v>160140</v>
      </c>
    </row>
    <row r="239" spans="1:15">
      <c r="A239" s="146" t="s">
        <v>557</v>
      </c>
      <c r="B239" s="17" t="s">
        <v>978</v>
      </c>
      <c r="C239" s="17">
        <v>0</v>
      </c>
      <c r="D239" s="17">
        <v>0</v>
      </c>
      <c r="E239" s="17">
        <v>23</v>
      </c>
      <c r="F239" s="17">
        <v>0</v>
      </c>
      <c r="G239" s="17">
        <v>4</v>
      </c>
      <c r="H239" s="17">
        <v>5</v>
      </c>
      <c r="I239" s="17" t="s">
        <v>978</v>
      </c>
      <c r="J239" s="17">
        <v>0</v>
      </c>
      <c r="K239" s="17">
        <v>38</v>
      </c>
      <c r="L239" s="17">
        <v>52</v>
      </c>
      <c r="M239" s="17">
        <v>8</v>
      </c>
      <c r="N239" s="17">
        <v>2716</v>
      </c>
      <c r="O239" s="17">
        <v>76745</v>
      </c>
    </row>
    <row r="240" spans="1:15">
      <c r="A240" s="146" t="s">
        <v>558</v>
      </c>
      <c r="B240" s="17">
        <v>4</v>
      </c>
      <c r="C240" s="17">
        <v>0</v>
      </c>
      <c r="D240" s="17">
        <v>4</v>
      </c>
      <c r="E240" s="17">
        <v>74</v>
      </c>
      <c r="F240" s="17">
        <v>12</v>
      </c>
      <c r="G240" s="17">
        <v>16</v>
      </c>
      <c r="H240" s="17">
        <v>0</v>
      </c>
      <c r="I240" s="17">
        <v>0</v>
      </c>
      <c r="J240" s="17">
        <v>0</v>
      </c>
      <c r="K240" s="17">
        <v>78</v>
      </c>
      <c r="L240" s="17">
        <v>127</v>
      </c>
      <c r="M240" s="17">
        <v>29</v>
      </c>
      <c r="N240" s="17">
        <v>10337</v>
      </c>
      <c r="O240" s="17">
        <v>170499</v>
      </c>
    </row>
    <row r="241" spans="1:15">
      <c r="A241" s="146" t="s">
        <v>559</v>
      </c>
      <c r="B241" s="17">
        <v>0</v>
      </c>
      <c r="C241" s="17">
        <v>0</v>
      </c>
      <c r="D241" s="17">
        <v>0</v>
      </c>
      <c r="E241" s="17">
        <v>10</v>
      </c>
      <c r="F241" s="17" t="s">
        <v>978</v>
      </c>
      <c r="G241" s="17" t="s">
        <v>978</v>
      </c>
      <c r="H241" s="17">
        <v>0</v>
      </c>
      <c r="I241" s="17">
        <v>0</v>
      </c>
      <c r="J241" s="17">
        <v>0</v>
      </c>
      <c r="K241" s="17">
        <v>14</v>
      </c>
      <c r="L241" s="17">
        <v>22</v>
      </c>
      <c r="M241" s="17">
        <v>10</v>
      </c>
      <c r="N241" s="17">
        <v>3378</v>
      </c>
      <c r="O241" s="17">
        <v>32639</v>
      </c>
    </row>
    <row r="242" spans="1:15">
      <c r="A242" s="146" t="s">
        <v>560</v>
      </c>
      <c r="B242" s="17">
        <v>7</v>
      </c>
      <c r="C242" s="17">
        <v>0</v>
      </c>
      <c r="D242" s="17" t="s">
        <v>978</v>
      </c>
      <c r="E242" s="17">
        <v>44</v>
      </c>
      <c r="F242" s="17" t="s">
        <v>978</v>
      </c>
      <c r="G242" s="17">
        <v>17</v>
      </c>
      <c r="H242" s="17">
        <v>5</v>
      </c>
      <c r="I242" s="17" t="s">
        <v>978</v>
      </c>
      <c r="J242" s="17">
        <v>0</v>
      </c>
      <c r="K242" s="17">
        <v>85</v>
      </c>
      <c r="L242" s="17">
        <v>142</v>
      </c>
      <c r="M242" s="17">
        <v>32</v>
      </c>
      <c r="N242" s="17">
        <v>10548</v>
      </c>
      <c r="O242" s="17">
        <v>188302</v>
      </c>
    </row>
    <row r="243" spans="1:15">
      <c r="A243" s="146" t="s">
        <v>561</v>
      </c>
      <c r="B243" s="17">
        <v>4</v>
      </c>
      <c r="C243" s="17">
        <v>0</v>
      </c>
      <c r="D243" s="17">
        <v>0</v>
      </c>
      <c r="E243" s="17">
        <v>12</v>
      </c>
      <c r="F243" s="17" t="s">
        <v>978</v>
      </c>
      <c r="G243" s="17" t="s">
        <v>978</v>
      </c>
      <c r="H243" s="17" t="s">
        <v>978</v>
      </c>
      <c r="I243" s="17">
        <v>0</v>
      </c>
      <c r="J243" s="17">
        <v>0</v>
      </c>
      <c r="K243" s="17">
        <v>5</v>
      </c>
      <c r="L243" s="17">
        <v>10</v>
      </c>
      <c r="M243" s="17">
        <v>6</v>
      </c>
      <c r="N243" s="17">
        <v>2211</v>
      </c>
      <c r="O243" s="17">
        <v>18641</v>
      </c>
    </row>
    <row r="244" spans="1:15">
      <c r="A244" s="146" t="s">
        <v>562</v>
      </c>
      <c r="B244" s="17">
        <v>0</v>
      </c>
      <c r="C244" s="17">
        <v>0</v>
      </c>
      <c r="D244" s="17" t="s">
        <v>978</v>
      </c>
      <c r="E244" s="17">
        <v>12</v>
      </c>
      <c r="F244" s="17" t="s">
        <v>978</v>
      </c>
      <c r="G244" s="17">
        <v>7</v>
      </c>
      <c r="H244" s="17" t="s">
        <v>978</v>
      </c>
      <c r="I244" s="17">
        <v>0</v>
      </c>
      <c r="J244" s="17" t="s">
        <v>978</v>
      </c>
      <c r="K244" s="17">
        <v>16</v>
      </c>
      <c r="L244" s="17">
        <v>34</v>
      </c>
      <c r="M244" s="17">
        <v>14</v>
      </c>
      <c r="N244" s="17">
        <v>4987</v>
      </c>
      <c r="O244" s="17">
        <v>44614</v>
      </c>
    </row>
    <row r="245" spans="1:15">
      <c r="A245" s="146" t="s">
        <v>563</v>
      </c>
      <c r="B245" s="17">
        <v>48</v>
      </c>
      <c r="C245" s="17" t="s">
        <v>978</v>
      </c>
      <c r="D245" s="17">
        <v>83</v>
      </c>
      <c r="E245" s="17">
        <v>247</v>
      </c>
      <c r="F245" s="17">
        <v>88</v>
      </c>
      <c r="G245" s="17">
        <v>151</v>
      </c>
      <c r="H245" s="17">
        <v>103</v>
      </c>
      <c r="I245" s="17">
        <v>6</v>
      </c>
      <c r="J245" s="17">
        <v>0</v>
      </c>
      <c r="K245" s="17">
        <v>389</v>
      </c>
      <c r="L245" s="17">
        <v>872</v>
      </c>
      <c r="M245" s="17">
        <v>226</v>
      </c>
      <c r="N245" s="17">
        <v>77696</v>
      </c>
      <c r="O245" s="17">
        <v>1051669</v>
      </c>
    </row>
    <row r="246" spans="1:15" ht="18.75" customHeight="1">
      <c r="A246" s="141" t="s">
        <v>564</v>
      </c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</row>
    <row r="247" spans="1:15">
      <c r="A247" s="146" t="s">
        <v>565</v>
      </c>
      <c r="B247" s="17">
        <v>9</v>
      </c>
      <c r="C247" s="17">
        <v>0</v>
      </c>
      <c r="D247" s="17">
        <v>0</v>
      </c>
      <c r="E247" s="17">
        <v>39</v>
      </c>
      <c r="F247" s="17">
        <v>0</v>
      </c>
      <c r="G247" s="17">
        <v>17</v>
      </c>
      <c r="H247" s="17">
        <v>6</v>
      </c>
      <c r="I247" s="17">
        <v>0</v>
      </c>
      <c r="J247" s="17">
        <v>0</v>
      </c>
      <c r="K247" s="17">
        <v>65</v>
      </c>
      <c r="L247" s="17">
        <v>78</v>
      </c>
      <c r="M247" s="17">
        <v>26</v>
      </c>
      <c r="N247" s="17">
        <v>7765</v>
      </c>
      <c r="O247" s="17">
        <v>140184</v>
      </c>
    </row>
    <row r="248" spans="1:15">
      <c r="A248" s="146" t="s">
        <v>566</v>
      </c>
      <c r="B248" s="17">
        <v>38</v>
      </c>
      <c r="C248" s="17">
        <v>0</v>
      </c>
      <c r="D248" s="17">
        <v>59</v>
      </c>
      <c r="E248" s="17">
        <v>147</v>
      </c>
      <c r="F248" s="17">
        <v>11</v>
      </c>
      <c r="G248" s="17">
        <v>31</v>
      </c>
      <c r="H248" s="17">
        <v>18</v>
      </c>
      <c r="I248" s="17" t="s">
        <v>978</v>
      </c>
      <c r="J248" s="17">
        <v>0</v>
      </c>
      <c r="K248" s="17">
        <v>136</v>
      </c>
      <c r="L248" s="17">
        <v>352</v>
      </c>
      <c r="M248" s="17">
        <v>127</v>
      </c>
      <c r="N248" s="17">
        <v>44866</v>
      </c>
      <c r="O248" s="17">
        <v>422770</v>
      </c>
    </row>
    <row r="249" spans="1:15">
      <c r="A249" s="146" t="s">
        <v>567</v>
      </c>
      <c r="B249" s="17">
        <v>12</v>
      </c>
      <c r="C249" s="17">
        <v>0</v>
      </c>
      <c r="D249" s="17">
        <v>5</v>
      </c>
      <c r="E249" s="17">
        <v>288</v>
      </c>
      <c r="F249" s="17">
        <v>22</v>
      </c>
      <c r="G249" s="17">
        <v>42</v>
      </c>
      <c r="H249" s="17">
        <v>28</v>
      </c>
      <c r="I249" s="17">
        <v>0</v>
      </c>
      <c r="J249" s="17">
        <v>0</v>
      </c>
      <c r="K249" s="17">
        <v>206</v>
      </c>
      <c r="L249" s="17">
        <v>301</v>
      </c>
      <c r="M249" s="17">
        <v>95</v>
      </c>
      <c r="N249" s="17">
        <v>31562</v>
      </c>
      <c r="O249" s="17">
        <v>462429</v>
      </c>
    </row>
    <row r="250" spans="1:15">
      <c r="A250" s="146" t="s">
        <v>568</v>
      </c>
      <c r="B250" s="17" t="s">
        <v>978</v>
      </c>
      <c r="C250" s="17">
        <v>0</v>
      </c>
      <c r="D250" s="17" t="s">
        <v>978</v>
      </c>
      <c r="E250" s="17">
        <v>17</v>
      </c>
      <c r="F250" s="17" t="s">
        <v>978</v>
      </c>
      <c r="G250" s="17">
        <v>17</v>
      </c>
      <c r="H250" s="17">
        <v>4</v>
      </c>
      <c r="I250" s="17">
        <v>0</v>
      </c>
      <c r="J250" s="17">
        <v>0</v>
      </c>
      <c r="K250" s="17">
        <v>26</v>
      </c>
      <c r="L250" s="17">
        <v>33</v>
      </c>
      <c r="M250" s="17">
        <v>21</v>
      </c>
      <c r="N250" s="17">
        <v>6793</v>
      </c>
      <c r="O250" s="17">
        <v>67893</v>
      </c>
    </row>
    <row r="251" spans="1:15">
      <c r="A251" s="146" t="s">
        <v>569</v>
      </c>
      <c r="B251" s="17" t="s">
        <v>978</v>
      </c>
      <c r="C251" s="17">
        <v>0</v>
      </c>
      <c r="D251" s="17" t="s">
        <v>978</v>
      </c>
      <c r="E251" s="17">
        <v>15</v>
      </c>
      <c r="F251" s="17">
        <v>0</v>
      </c>
      <c r="G251" s="17">
        <v>6</v>
      </c>
      <c r="H251" s="17" t="s">
        <v>978</v>
      </c>
      <c r="I251" s="17">
        <v>0</v>
      </c>
      <c r="J251" s="17">
        <v>0</v>
      </c>
      <c r="K251" s="17">
        <v>43</v>
      </c>
      <c r="L251" s="17">
        <v>63</v>
      </c>
      <c r="M251" s="17">
        <v>39</v>
      </c>
      <c r="N251" s="17">
        <v>14574</v>
      </c>
      <c r="O251" s="17">
        <v>107309</v>
      </c>
    </row>
    <row r="252" spans="1:15">
      <c r="A252" s="146" t="s">
        <v>570</v>
      </c>
      <c r="B252" s="17" t="s">
        <v>978</v>
      </c>
      <c r="C252" s="17">
        <v>0</v>
      </c>
      <c r="D252" s="17" t="s">
        <v>978</v>
      </c>
      <c r="E252" s="17">
        <v>28</v>
      </c>
      <c r="F252" s="17">
        <v>6</v>
      </c>
      <c r="G252" s="17">
        <v>6</v>
      </c>
      <c r="H252" s="17" t="s">
        <v>978</v>
      </c>
      <c r="I252" s="17">
        <v>0</v>
      </c>
      <c r="J252" s="17">
        <v>0</v>
      </c>
      <c r="K252" s="17">
        <v>21</v>
      </c>
      <c r="L252" s="17">
        <v>47</v>
      </c>
      <c r="M252" s="17">
        <v>12</v>
      </c>
      <c r="N252" s="17">
        <v>4271</v>
      </c>
      <c r="O252" s="17">
        <v>53864</v>
      </c>
    </row>
    <row r="253" spans="1:15">
      <c r="A253" s="146" t="s">
        <v>571</v>
      </c>
      <c r="B253" s="17">
        <v>25</v>
      </c>
      <c r="C253" s="17">
        <v>0</v>
      </c>
      <c r="D253" s="17">
        <v>6</v>
      </c>
      <c r="E253" s="17">
        <v>52</v>
      </c>
      <c r="F253" s="17">
        <v>9</v>
      </c>
      <c r="G253" s="17">
        <v>17</v>
      </c>
      <c r="H253" s="17" t="s">
        <v>978</v>
      </c>
      <c r="I253" s="17">
        <v>16</v>
      </c>
      <c r="J253" s="17">
        <v>0</v>
      </c>
      <c r="K253" s="17">
        <v>59</v>
      </c>
      <c r="L253" s="17">
        <v>130</v>
      </c>
      <c r="M253" s="17">
        <v>37</v>
      </c>
      <c r="N253" s="17">
        <v>13817</v>
      </c>
      <c r="O253" s="17">
        <v>195892</v>
      </c>
    </row>
    <row r="254" spans="1:15">
      <c r="A254" s="146" t="s">
        <v>572</v>
      </c>
      <c r="B254" s="17">
        <v>4</v>
      </c>
      <c r="C254" s="17">
        <v>0</v>
      </c>
      <c r="D254" s="17">
        <v>0</v>
      </c>
      <c r="E254" s="17">
        <v>8</v>
      </c>
      <c r="F254" s="17">
        <v>0</v>
      </c>
      <c r="G254" s="17">
        <v>8</v>
      </c>
      <c r="H254" s="17">
        <v>5</v>
      </c>
      <c r="I254" s="17">
        <v>9</v>
      </c>
      <c r="J254" s="17">
        <v>0</v>
      </c>
      <c r="K254" s="17">
        <v>20</v>
      </c>
      <c r="L254" s="17">
        <v>24</v>
      </c>
      <c r="M254" s="17">
        <v>13</v>
      </c>
      <c r="N254" s="17">
        <v>4662</v>
      </c>
      <c r="O254" s="17">
        <v>64920</v>
      </c>
    </row>
    <row r="255" spans="1:15">
      <c r="A255" s="146" t="s">
        <v>573</v>
      </c>
      <c r="B255" s="17" t="s">
        <v>978</v>
      </c>
      <c r="C255" s="17">
        <v>0</v>
      </c>
      <c r="D255" s="17" t="s">
        <v>978</v>
      </c>
      <c r="E255" s="17">
        <v>57</v>
      </c>
      <c r="F255" s="17">
        <v>4</v>
      </c>
      <c r="G255" s="17">
        <v>21</v>
      </c>
      <c r="H255" s="17">
        <v>9</v>
      </c>
      <c r="I255" s="17" t="s">
        <v>978</v>
      </c>
      <c r="J255" s="17">
        <v>0</v>
      </c>
      <c r="K255" s="17">
        <v>72</v>
      </c>
      <c r="L255" s="17">
        <v>122</v>
      </c>
      <c r="M255" s="17">
        <v>41</v>
      </c>
      <c r="N255" s="17">
        <v>14143</v>
      </c>
      <c r="O255" s="17">
        <v>174503</v>
      </c>
    </row>
    <row r="256" spans="1:15">
      <c r="A256" s="146" t="s">
        <v>574</v>
      </c>
      <c r="B256" s="17" t="s">
        <v>978</v>
      </c>
      <c r="C256" s="17">
        <v>0</v>
      </c>
      <c r="D256" s="17" t="s">
        <v>978</v>
      </c>
      <c r="E256" s="17">
        <v>23</v>
      </c>
      <c r="F256" s="17">
        <v>4</v>
      </c>
      <c r="G256" s="17">
        <v>6</v>
      </c>
      <c r="H256" s="17">
        <v>0</v>
      </c>
      <c r="I256" s="17" t="s">
        <v>978</v>
      </c>
      <c r="J256" s="17">
        <v>0</v>
      </c>
      <c r="K256" s="17">
        <v>13</v>
      </c>
      <c r="L256" s="17">
        <v>24</v>
      </c>
      <c r="M256" s="17">
        <v>13</v>
      </c>
      <c r="N256" s="17">
        <v>4214</v>
      </c>
      <c r="O256" s="17">
        <v>38878</v>
      </c>
    </row>
    <row r="257" spans="1:15">
      <c r="A257" s="146" t="s">
        <v>575</v>
      </c>
      <c r="B257" s="17" t="s">
        <v>978</v>
      </c>
      <c r="C257" s="17">
        <v>0</v>
      </c>
      <c r="D257" s="17" t="s">
        <v>978</v>
      </c>
      <c r="E257" s="17">
        <v>48</v>
      </c>
      <c r="F257" s="17">
        <v>0</v>
      </c>
      <c r="G257" s="17">
        <v>7</v>
      </c>
      <c r="H257" s="17">
        <v>6</v>
      </c>
      <c r="I257" s="17" t="s">
        <v>978</v>
      </c>
      <c r="J257" s="17" t="s">
        <v>978</v>
      </c>
      <c r="K257" s="17">
        <v>37</v>
      </c>
      <c r="L257" s="17">
        <v>52</v>
      </c>
      <c r="M257" s="17">
        <v>15</v>
      </c>
      <c r="N257" s="17">
        <v>5224</v>
      </c>
      <c r="O257" s="17">
        <v>85439</v>
      </c>
    </row>
    <row r="258" spans="1:15">
      <c r="A258" s="146" t="s">
        <v>576</v>
      </c>
      <c r="B258" s="17" t="s">
        <v>978</v>
      </c>
      <c r="C258" s="17">
        <v>0</v>
      </c>
      <c r="D258" s="17" t="s">
        <v>978</v>
      </c>
      <c r="E258" s="17">
        <v>31</v>
      </c>
      <c r="F258" s="17">
        <v>0</v>
      </c>
      <c r="G258" s="17">
        <v>14</v>
      </c>
      <c r="H258" s="17">
        <v>4</v>
      </c>
      <c r="I258" s="17" t="s">
        <v>978</v>
      </c>
      <c r="J258" s="17">
        <v>0</v>
      </c>
      <c r="K258" s="17">
        <v>31</v>
      </c>
      <c r="L258" s="17">
        <v>41</v>
      </c>
      <c r="M258" s="17">
        <v>9</v>
      </c>
      <c r="N258" s="17">
        <v>3108</v>
      </c>
      <c r="O258" s="17">
        <v>72130</v>
      </c>
    </row>
    <row r="259" spans="1:15">
      <c r="A259" s="146" t="s">
        <v>577</v>
      </c>
      <c r="B259" s="17" t="s">
        <v>978</v>
      </c>
      <c r="C259" s="17">
        <v>0</v>
      </c>
      <c r="D259" s="17" t="s">
        <v>978</v>
      </c>
      <c r="E259" s="17">
        <v>27</v>
      </c>
      <c r="F259" s="17">
        <v>4</v>
      </c>
      <c r="G259" s="17">
        <v>5</v>
      </c>
      <c r="H259" s="17" t="s">
        <v>978</v>
      </c>
      <c r="I259" s="17" t="s">
        <v>978</v>
      </c>
      <c r="J259" s="17">
        <v>0</v>
      </c>
      <c r="K259" s="17">
        <v>36</v>
      </c>
      <c r="L259" s="17">
        <v>43</v>
      </c>
      <c r="M259" s="17">
        <v>17</v>
      </c>
      <c r="N259" s="17">
        <v>5709</v>
      </c>
      <c r="O259" s="17">
        <v>80602</v>
      </c>
    </row>
    <row r="260" spans="1:15">
      <c r="A260" s="146" t="s">
        <v>578</v>
      </c>
      <c r="B260" s="17">
        <v>10</v>
      </c>
      <c r="C260" s="17">
        <v>0</v>
      </c>
      <c r="D260" s="17">
        <v>4</v>
      </c>
      <c r="E260" s="17">
        <v>9</v>
      </c>
      <c r="F260" s="17">
        <v>0</v>
      </c>
      <c r="G260" s="17">
        <v>5</v>
      </c>
      <c r="H260" s="17" t="s">
        <v>978</v>
      </c>
      <c r="I260" s="17">
        <v>4</v>
      </c>
      <c r="J260" s="17">
        <v>0</v>
      </c>
      <c r="K260" s="17">
        <v>11</v>
      </c>
      <c r="L260" s="17">
        <v>37</v>
      </c>
      <c r="M260" s="17">
        <v>9</v>
      </c>
      <c r="N260" s="17">
        <v>3086</v>
      </c>
      <c r="O260" s="17">
        <v>48293</v>
      </c>
    </row>
    <row r="261" spans="1:15">
      <c r="A261" s="146" t="s">
        <v>579</v>
      </c>
      <c r="B261" s="17" t="s">
        <v>978</v>
      </c>
      <c r="C261" s="17">
        <v>0</v>
      </c>
      <c r="D261" s="17" t="s">
        <v>978</v>
      </c>
      <c r="E261" s="17">
        <v>11</v>
      </c>
      <c r="F261" s="17" t="s">
        <v>978</v>
      </c>
      <c r="G261" s="17" t="s">
        <v>978</v>
      </c>
      <c r="H261" s="17" t="s">
        <v>978</v>
      </c>
      <c r="I261" s="17" t="s">
        <v>978</v>
      </c>
      <c r="J261" s="17">
        <v>0</v>
      </c>
      <c r="K261" s="17">
        <v>11</v>
      </c>
      <c r="L261" s="17">
        <v>16</v>
      </c>
      <c r="M261" s="17">
        <v>7</v>
      </c>
      <c r="N261" s="17">
        <v>3023</v>
      </c>
      <c r="O261" s="17">
        <v>32476</v>
      </c>
    </row>
    <row r="262" spans="1:15" ht="18.75" customHeight="1">
      <c r="A262" s="141" t="s">
        <v>580</v>
      </c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</row>
    <row r="263" spans="1:15">
      <c r="A263" s="146" t="s">
        <v>581</v>
      </c>
      <c r="B263" s="17">
        <v>13</v>
      </c>
      <c r="C263" s="17">
        <v>0</v>
      </c>
      <c r="D263" s="17">
        <v>7</v>
      </c>
      <c r="E263" s="17">
        <v>45</v>
      </c>
      <c r="F263" s="17" t="s">
        <v>978</v>
      </c>
      <c r="G263" s="17">
        <v>19</v>
      </c>
      <c r="H263" s="17">
        <v>6</v>
      </c>
      <c r="I263" s="17">
        <v>0</v>
      </c>
      <c r="J263" s="17">
        <v>0</v>
      </c>
      <c r="K263" s="17">
        <v>117</v>
      </c>
      <c r="L263" s="17">
        <v>146</v>
      </c>
      <c r="M263" s="17">
        <v>44</v>
      </c>
      <c r="N263" s="17">
        <v>17131</v>
      </c>
      <c r="O263" s="17">
        <v>247676</v>
      </c>
    </row>
    <row r="264" spans="1:15">
      <c r="A264" s="146" t="s">
        <v>582</v>
      </c>
      <c r="B264" s="17">
        <v>39</v>
      </c>
      <c r="C264" s="17">
        <v>4</v>
      </c>
      <c r="D264" s="17">
        <v>14</v>
      </c>
      <c r="E264" s="17">
        <v>310</v>
      </c>
      <c r="F264" s="17">
        <v>51</v>
      </c>
      <c r="G264" s="17">
        <v>87</v>
      </c>
      <c r="H264" s="17">
        <v>73</v>
      </c>
      <c r="I264" s="17">
        <v>7</v>
      </c>
      <c r="J264" s="17">
        <v>0</v>
      </c>
      <c r="K264" s="17">
        <v>310</v>
      </c>
      <c r="L264" s="17">
        <v>512</v>
      </c>
      <c r="M264" s="17">
        <v>141</v>
      </c>
      <c r="N264" s="17">
        <v>48115</v>
      </c>
      <c r="O264" s="17">
        <v>748500</v>
      </c>
    </row>
    <row r="265" spans="1:15">
      <c r="A265" s="146" t="s">
        <v>583</v>
      </c>
      <c r="B265" s="17">
        <v>6</v>
      </c>
      <c r="C265" s="17">
        <v>0</v>
      </c>
      <c r="D265" s="17" t="s">
        <v>978</v>
      </c>
      <c r="E265" s="17">
        <v>17</v>
      </c>
      <c r="F265" s="17" t="s">
        <v>978</v>
      </c>
      <c r="G265" s="17">
        <v>0</v>
      </c>
      <c r="H265" s="17" t="s">
        <v>978</v>
      </c>
      <c r="I265" s="17" t="s">
        <v>978</v>
      </c>
      <c r="J265" s="17">
        <v>0</v>
      </c>
      <c r="K265" s="17">
        <v>18</v>
      </c>
      <c r="L265" s="17">
        <v>38</v>
      </c>
      <c r="M265" s="17">
        <v>20</v>
      </c>
      <c r="N265" s="17">
        <v>6419</v>
      </c>
      <c r="O265" s="17">
        <v>55688</v>
      </c>
    </row>
    <row r="266" spans="1:15">
      <c r="A266" s="146" t="s">
        <v>584</v>
      </c>
      <c r="B266" s="17">
        <v>20</v>
      </c>
      <c r="C266" s="17">
        <v>0</v>
      </c>
      <c r="D266" s="17">
        <v>10</v>
      </c>
      <c r="E266" s="17">
        <v>68</v>
      </c>
      <c r="F266" s="17">
        <v>8</v>
      </c>
      <c r="G266" s="17">
        <v>38</v>
      </c>
      <c r="H266" s="17">
        <v>11</v>
      </c>
      <c r="I266" s="17" t="s">
        <v>978</v>
      </c>
      <c r="J266" s="17">
        <v>0</v>
      </c>
      <c r="K266" s="17">
        <v>140</v>
      </c>
      <c r="L266" s="17">
        <v>210</v>
      </c>
      <c r="M266" s="17">
        <v>60</v>
      </c>
      <c r="N266" s="17">
        <v>21153</v>
      </c>
      <c r="O266" s="17">
        <v>323311</v>
      </c>
    </row>
    <row r="267" spans="1:15">
      <c r="A267" s="146" t="s">
        <v>585</v>
      </c>
      <c r="B267" s="17">
        <v>14</v>
      </c>
      <c r="C267" s="17">
        <v>0</v>
      </c>
      <c r="D267" s="17">
        <v>5</v>
      </c>
      <c r="E267" s="17">
        <v>39</v>
      </c>
      <c r="F267" s="17">
        <v>5</v>
      </c>
      <c r="G267" s="17">
        <v>13</v>
      </c>
      <c r="H267" s="17">
        <v>8</v>
      </c>
      <c r="I267" s="17">
        <v>5</v>
      </c>
      <c r="J267" s="17">
        <v>0</v>
      </c>
      <c r="K267" s="17">
        <v>65</v>
      </c>
      <c r="L267" s="17">
        <v>91</v>
      </c>
      <c r="M267" s="17">
        <v>25</v>
      </c>
      <c r="N267" s="17">
        <v>9536</v>
      </c>
      <c r="O267" s="17">
        <v>156908</v>
      </c>
    </row>
    <row r="268" spans="1:15">
      <c r="A268" s="146" t="s">
        <v>586</v>
      </c>
      <c r="B268" s="17">
        <v>5</v>
      </c>
      <c r="C268" s="17">
        <v>0</v>
      </c>
      <c r="D268" s="17" t="s">
        <v>978</v>
      </c>
      <c r="E268" s="17">
        <v>13</v>
      </c>
      <c r="F268" s="17" t="s">
        <v>978</v>
      </c>
      <c r="G268" s="17">
        <v>8</v>
      </c>
      <c r="H268" s="17" t="s">
        <v>978</v>
      </c>
      <c r="I268" s="17">
        <v>4</v>
      </c>
      <c r="J268" s="17">
        <v>0</v>
      </c>
      <c r="K268" s="17">
        <v>20</v>
      </c>
      <c r="L268" s="17">
        <v>27</v>
      </c>
      <c r="M268" s="17">
        <v>20</v>
      </c>
      <c r="N268" s="17">
        <v>7411</v>
      </c>
      <c r="O268" s="17">
        <v>63416</v>
      </c>
    </row>
    <row r="269" spans="1:15">
      <c r="A269" s="146" t="s">
        <v>587</v>
      </c>
      <c r="B269" s="17">
        <v>5</v>
      </c>
      <c r="C269" s="17">
        <v>0</v>
      </c>
      <c r="D269" s="17" t="s">
        <v>978</v>
      </c>
      <c r="E269" s="17">
        <v>21</v>
      </c>
      <c r="F269" s="17" t="s">
        <v>978</v>
      </c>
      <c r="G269" s="17" t="s">
        <v>978</v>
      </c>
      <c r="H269" s="17">
        <v>0</v>
      </c>
      <c r="I269" s="17">
        <v>0</v>
      </c>
      <c r="J269" s="17">
        <v>0</v>
      </c>
      <c r="K269" s="17">
        <v>23</v>
      </c>
      <c r="L269" s="17">
        <v>20</v>
      </c>
      <c r="M269" s="17">
        <v>18</v>
      </c>
      <c r="N269" s="17">
        <v>6205</v>
      </c>
      <c r="O269" s="17">
        <v>54280</v>
      </c>
    </row>
    <row r="270" spans="1:15">
      <c r="A270" s="146" t="s">
        <v>588</v>
      </c>
      <c r="B270" s="17" t="s">
        <v>978</v>
      </c>
      <c r="C270" s="17">
        <v>0</v>
      </c>
      <c r="D270" s="17" t="s">
        <v>978</v>
      </c>
      <c r="E270" s="17">
        <v>24</v>
      </c>
      <c r="F270" s="17" t="s">
        <v>978</v>
      </c>
      <c r="G270" s="17" t="s">
        <v>978</v>
      </c>
      <c r="H270" s="17" t="s">
        <v>978</v>
      </c>
      <c r="I270" s="17">
        <v>0</v>
      </c>
      <c r="J270" s="17">
        <v>0</v>
      </c>
      <c r="K270" s="17">
        <v>48</v>
      </c>
      <c r="L270" s="17">
        <v>59</v>
      </c>
      <c r="M270" s="17">
        <v>10</v>
      </c>
      <c r="N270" s="17">
        <v>3459</v>
      </c>
      <c r="O270" s="17">
        <v>88875</v>
      </c>
    </row>
    <row r="271" spans="1:15">
      <c r="A271" s="146" t="s">
        <v>589</v>
      </c>
      <c r="B271" s="17">
        <v>13</v>
      </c>
      <c r="C271" s="17">
        <v>0</v>
      </c>
      <c r="D271" s="17">
        <v>17</v>
      </c>
      <c r="E271" s="17">
        <v>94</v>
      </c>
      <c r="F271" s="17">
        <v>10</v>
      </c>
      <c r="G271" s="17">
        <v>20</v>
      </c>
      <c r="H271" s="17">
        <v>13</v>
      </c>
      <c r="I271" s="17">
        <v>4</v>
      </c>
      <c r="J271" s="17">
        <v>0</v>
      </c>
      <c r="K271" s="17">
        <v>101</v>
      </c>
      <c r="L271" s="17">
        <v>171</v>
      </c>
      <c r="M271" s="17">
        <v>52</v>
      </c>
      <c r="N271" s="17">
        <v>18074</v>
      </c>
      <c r="O271" s="17">
        <v>248717</v>
      </c>
    </row>
    <row r="272" spans="1:15">
      <c r="A272" s="146" t="s">
        <v>590</v>
      </c>
      <c r="B272" s="17">
        <v>7</v>
      </c>
      <c r="C272" s="17">
        <v>0</v>
      </c>
      <c r="D272" s="17">
        <v>5</v>
      </c>
      <c r="E272" s="17">
        <v>49</v>
      </c>
      <c r="F272" s="17" t="s">
        <v>978</v>
      </c>
      <c r="G272" s="17">
        <v>26</v>
      </c>
      <c r="H272" s="17" t="s">
        <v>978</v>
      </c>
      <c r="I272" s="17" t="s">
        <v>978</v>
      </c>
      <c r="J272" s="17">
        <v>0</v>
      </c>
      <c r="K272" s="17">
        <v>105</v>
      </c>
      <c r="L272" s="17">
        <v>124</v>
      </c>
      <c r="M272" s="17">
        <v>33</v>
      </c>
      <c r="N272" s="17">
        <v>10706</v>
      </c>
      <c r="O272" s="17">
        <v>214139</v>
      </c>
    </row>
    <row r="273" spans="1:15" ht="18.75" customHeight="1">
      <c r="A273" s="141" t="s">
        <v>591</v>
      </c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</row>
    <row r="274" spans="1:15">
      <c r="A274" s="146" t="s">
        <v>592</v>
      </c>
      <c r="B274" s="17">
        <v>14</v>
      </c>
      <c r="C274" s="17">
        <v>0</v>
      </c>
      <c r="D274" s="17">
        <v>26</v>
      </c>
      <c r="E274" s="17">
        <v>92</v>
      </c>
      <c r="F274" s="17">
        <v>5</v>
      </c>
      <c r="G274" s="17">
        <v>0</v>
      </c>
      <c r="H274" s="17">
        <v>20</v>
      </c>
      <c r="I274" s="17">
        <v>0</v>
      </c>
      <c r="J274" s="17">
        <v>0</v>
      </c>
      <c r="K274" s="17">
        <v>120</v>
      </c>
      <c r="L274" s="17">
        <v>172</v>
      </c>
      <c r="M274" s="17">
        <v>38</v>
      </c>
      <c r="N274" s="17">
        <v>14281</v>
      </c>
      <c r="O274" s="17">
        <v>253181</v>
      </c>
    </row>
    <row r="275" spans="1:15">
      <c r="A275" s="146" t="s">
        <v>593</v>
      </c>
      <c r="B275" s="17" t="s">
        <v>978</v>
      </c>
      <c r="C275" s="17">
        <v>0</v>
      </c>
      <c r="D275" s="17" t="s">
        <v>978</v>
      </c>
      <c r="E275" s="17">
        <v>33</v>
      </c>
      <c r="F275" s="17">
        <v>0</v>
      </c>
      <c r="G275" s="17">
        <v>10</v>
      </c>
      <c r="H275" s="17">
        <v>4</v>
      </c>
      <c r="I275" s="17">
        <v>0</v>
      </c>
      <c r="J275" s="17">
        <v>0</v>
      </c>
      <c r="K275" s="17">
        <v>79</v>
      </c>
      <c r="L275" s="17">
        <v>92</v>
      </c>
      <c r="M275" s="17">
        <v>27</v>
      </c>
      <c r="N275" s="17">
        <v>9631</v>
      </c>
      <c r="O275" s="17">
        <v>155907</v>
      </c>
    </row>
    <row r="276" spans="1:15">
      <c r="A276" s="146" t="s">
        <v>594</v>
      </c>
      <c r="B276" s="17">
        <v>11</v>
      </c>
      <c r="C276" s="17">
        <v>0</v>
      </c>
      <c r="D276" s="17" t="s">
        <v>978</v>
      </c>
      <c r="E276" s="17">
        <v>116</v>
      </c>
      <c r="F276" s="17">
        <v>0</v>
      </c>
      <c r="G276" s="17">
        <v>13</v>
      </c>
      <c r="H276" s="17">
        <v>8</v>
      </c>
      <c r="I276" s="17">
        <v>0</v>
      </c>
      <c r="J276" s="17">
        <v>0</v>
      </c>
      <c r="K276" s="17">
        <v>66</v>
      </c>
      <c r="L276" s="17">
        <v>96</v>
      </c>
      <c r="M276" s="17">
        <v>36</v>
      </c>
      <c r="N276" s="17">
        <v>11787</v>
      </c>
      <c r="O276" s="17">
        <v>157560</v>
      </c>
    </row>
    <row r="277" spans="1:15">
      <c r="A277" s="146" t="s">
        <v>595</v>
      </c>
      <c r="B277" s="17">
        <v>52</v>
      </c>
      <c r="C277" s="17">
        <v>0</v>
      </c>
      <c r="D277" s="17">
        <v>53</v>
      </c>
      <c r="E277" s="17">
        <v>247</v>
      </c>
      <c r="F277" s="17">
        <v>26</v>
      </c>
      <c r="G277" s="17">
        <v>73</v>
      </c>
      <c r="H277" s="17">
        <v>51</v>
      </c>
      <c r="I277" s="17" t="s">
        <v>978</v>
      </c>
      <c r="J277" s="17">
        <v>0</v>
      </c>
      <c r="K277" s="17">
        <v>290</v>
      </c>
      <c r="L277" s="17">
        <v>448</v>
      </c>
      <c r="M277" s="17">
        <v>140</v>
      </c>
      <c r="N277" s="17">
        <v>47431</v>
      </c>
      <c r="O277" s="17">
        <v>697727</v>
      </c>
    </row>
    <row r="278" spans="1:15">
      <c r="A278" s="146" t="s">
        <v>596</v>
      </c>
      <c r="B278" s="17">
        <v>6</v>
      </c>
      <c r="C278" s="17">
        <v>0</v>
      </c>
      <c r="D278" s="17">
        <v>10</v>
      </c>
      <c r="E278" s="17">
        <v>40</v>
      </c>
      <c r="F278" s="17" t="s">
        <v>978</v>
      </c>
      <c r="G278" s="17">
        <v>16</v>
      </c>
      <c r="H278" s="17">
        <v>4</v>
      </c>
      <c r="I278" s="17" t="s">
        <v>978</v>
      </c>
      <c r="J278" s="17">
        <v>0</v>
      </c>
      <c r="K278" s="17">
        <v>54</v>
      </c>
      <c r="L278" s="17">
        <v>68</v>
      </c>
      <c r="M278" s="17">
        <v>26</v>
      </c>
      <c r="N278" s="17">
        <v>8902</v>
      </c>
      <c r="O278" s="17">
        <v>123968</v>
      </c>
    </row>
    <row r="279" spans="1:15">
      <c r="A279" s="146" t="s">
        <v>597</v>
      </c>
      <c r="B279" s="17">
        <v>0</v>
      </c>
      <c r="C279" s="17">
        <v>0</v>
      </c>
      <c r="D279" s="17" t="s">
        <v>978</v>
      </c>
      <c r="E279" s="17">
        <v>16</v>
      </c>
      <c r="F279" s="17">
        <v>0</v>
      </c>
      <c r="G279" s="17">
        <v>6</v>
      </c>
      <c r="H279" s="17">
        <v>0</v>
      </c>
      <c r="I279" s="17">
        <v>5</v>
      </c>
      <c r="J279" s="17">
        <v>0</v>
      </c>
      <c r="K279" s="17">
        <v>30</v>
      </c>
      <c r="L279" s="17">
        <v>53</v>
      </c>
      <c r="M279" s="17">
        <v>10</v>
      </c>
      <c r="N279" s="17">
        <v>3098</v>
      </c>
      <c r="O279" s="17">
        <v>71515</v>
      </c>
    </row>
    <row r="280" spans="1:15">
      <c r="A280" s="146" t="s">
        <v>598</v>
      </c>
      <c r="B280" s="17">
        <v>31</v>
      </c>
      <c r="C280" s="17" t="s">
        <v>978</v>
      </c>
      <c r="D280" s="17">
        <v>32</v>
      </c>
      <c r="E280" s="17">
        <v>89</v>
      </c>
      <c r="F280" s="17">
        <v>5</v>
      </c>
      <c r="G280" s="17">
        <v>29</v>
      </c>
      <c r="H280" s="17">
        <v>21</v>
      </c>
      <c r="I280" s="17" t="s">
        <v>978</v>
      </c>
      <c r="J280" s="17">
        <v>0</v>
      </c>
      <c r="K280" s="17">
        <v>206</v>
      </c>
      <c r="L280" s="17">
        <v>364</v>
      </c>
      <c r="M280" s="17">
        <v>76</v>
      </c>
      <c r="N280" s="17">
        <v>25062</v>
      </c>
      <c r="O280" s="17">
        <v>468504</v>
      </c>
    </row>
    <row r="281" spans="1:15" ht="18.75" customHeight="1">
      <c r="A281" s="141" t="s">
        <v>599</v>
      </c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</row>
    <row r="282" spans="1:15">
      <c r="A282" s="146" t="s">
        <v>600</v>
      </c>
      <c r="B282" s="17" t="s">
        <v>978</v>
      </c>
      <c r="C282" s="17">
        <v>0</v>
      </c>
      <c r="D282" s="17">
        <v>6</v>
      </c>
      <c r="E282" s="17">
        <v>5</v>
      </c>
      <c r="F282" s="17">
        <v>0</v>
      </c>
      <c r="G282" s="17">
        <v>5</v>
      </c>
      <c r="H282" s="17" t="s">
        <v>978</v>
      </c>
      <c r="I282" s="17" t="s">
        <v>978</v>
      </c>
      <c r="J282" s="17">
        <v>0</v>
      </c>
      <c r="K282" s="17">
        <v>23</v>
      </c>
      <c r="L282" s="17">
        <v>26</v>
      </c>
      <c r="M282" s="17">
        <v>12</v>
      </c>
      <c r="N282" s="17">
        <v>4503</v>
      </c>
      <c r="O282" s="17">
        <v>53282</v>
      </c>
    </row>
    <row r="283" spans="1:15">
      <c r="A283" s="146" t="s">
        <v>601</v>
      </c>
      <c r="B283" s="17">
        <v>6</v>
      </c>
      <c r="C283" s="17">
        <v>0</v>
      </c>
      <c r="D283" s="17">
        <v>0</v>
      </c>
      <c r="E283" s="17">
        <v>16</v>
      </c>
      <c r="F283" s="17">
        <v>0</v>
      </c>
      <c r="G283" s="17">
        <v>4</v>
      </c>
      <c r="H283" s="17" t="s">
        <v>978</v>
      </c>
      <c r="I283" s="17">
        <v>0</v>
      </c>
      <c r="J283" s="17">
        <v>0</v>
      </c>
      <c r="K283" s="17">
        <v>8</v>
      </c>
      <c r="L283" s="17">
        <v>17</v>
      </c>
      <c r="M283" s="17">
        <v>7</v>
      </c>
      <c r="N283" s="17">
        <v>2439</v>
      </c>
      <c r="O283" s="17">
        <v>27393</v>
      </c>
    </row>
    <row r="284" spans="1:15">
      <c r="A284" s="146" t="s">
        <v>602</v>
      </c>
      <c r="B284" s="17">
        <v>4</v>
      </c>
      <c r="C284" s="17">
        <v>0</v>
      </c>
      <c r="D284" s="17" t="s">
        <v>978</v>
      </c>
      <c r="E284" s="17">
        <v>24</v>
      </c>
      <c r="F284" s="17">
        <v>0</v>
      </c>
      <c r="G284" s="17" t="s">
        <v>978</v>
      </c>
      <c r="H284" s="17" t="s">
        <v>978</v>
      </c>
      <c r="I284" s="17">
        <v>0</v>
      </c>
      <c r="J284" s="17">
        <v>4</v>
      </c>
      <c r="K284" s="17">
        <v>33</v>
      </c>
      <c r="L284" s="17">
        <v>24</v>
      </c>
      <c r="M284" s="17">
        <v>7</v>
      </c>
      <c r="N284" s="17">
        <v>2443</v>
      </c>
      <c r="O284" s="17">
        <v>62428</v>
      </c>
    </row>
    <row r="285" spans="1:15">
      <c r="A285" s="146" t="s">
        <v>603</v>
      </c>
      <c r="B285" s="17" t="s">
        <v>978</v>
      </c>
      <c r="C285" s="17">
        <v>0</v>
      </c>
      <c r="D285" s="17">
        <v>6</v>
      </c>
      <c r="E285" s="17">
        <v>12</v>
      </c>
      <c r="F285" s="17" t="s">
        <v>978</v>
      </c>
      <c r="G285" s="17">
        <v>13</v>
      </c>
      <c r="H285" s="17">
        <v>14</v>
      </c>
      <c r="I285" s="17" t="s">
        <v>978</v>
      </c>
      <c r="J285" s="17">
        <v>0</v>
      </c>
      <c r="K285" s="17">
        <v>50</v>
      </c>
      <c r="L285" s="17">
        <v>48</v>
      </c>
      <c r="M285" s="17">
        <v>12</v>
      </c>
      <c r="N285" s="17">
        <v>3683</v>
      </c>
      <c r="O285" s="17">
        <v>99908</v>
      </c>
    </row>
    <row r="286" spans="1:15">
      <c r="A286" s="146" t="s">
        <v>604</v>
      </c>
      <c r="B286" s="17" t="s">
        <v>978</v>
      </c>
      <c r="C286" s="17">
        <v>0</v>
      </c>
      <c r="D286" s="17">
        <v>8</v>
      </c>
      <c r="E286" s="17">
        <v>10</v>
      </c>
      <c r="F286" s="17" t="s">
        <v>978</v>
      </c>
      <c r="G286" s="17" t="s">
        <v>978</v>
      </c>
      <c r="H286" s="17" t="s">
        <v>978</v>
      </c>
      <c r="I286" s="17">
        <v>0</v>
      </c>
      <c r="J286" s="17">
        <v>0</v>
      </c>
      <c r="K286" s="17">
        <v>0</v>
      </c>
      <c r="L286" s="17">
        <v>7</v>
      </c>
      <c r="M286" s="17" t="s">
        <v>978</v>
      </c>
      <c r="N286" s="17">
        <v>1139</v>
      </c>
      <c r="O286" s="17">
        <v>7950</v>
      </c>
    </row>
    <row r="287" spans="1:15">
      <c r="A287" s="146" t="s">
        <v>605</v>
      </c>
      <c r="B287" s="17">
        <v>5</v>
      </c>
      <c r="C287" s="17">
        <v>0</v>
      </c>
      <c r="D287" s="17" t="s">
        <v>978</v>
      </c>
      <c r="E287" s="17">
        <v>40</v>
      </c>
      <c r="F287" s="17">
        <v>0</v>
      </c>
      <c r="G287" s="17" t="s">
        <v>978</v>
      </c>
      <c r="H287" s="17" t="s">
        <v>978</v>
      </c>
      <c r="I287" s="17">
        <v>7</v>
      </c>
      <c r="J287" s="17">
        <v>0</v>
      </c>
      <c r="K287" s="17">
        <v>42</v>
      </c>
      <c r="L287" s="17">
        <v>33</v>
      </c>
      <c r="M287" s="17">
        <v>8</v>
      </c>
      <c r="N287" s="17">
        <v>3565</v>
      </c>
      <c r="O287" s="17">
        <v>88983</v>
      </c>
    </row>
    <row r="288" spans="1:15">
      <c r="A288" s="146" t="s">
        <v>606</v>
      </c>
      <c r="B288" s="17">
        <v>4</v>
      </c>
      <c r="C288" s="17">
        <v>0</v>
      </c>
      <c r="D288" s="17">
        <v>7</v>
      </c>
      <c r="E288" s="17">
        <v>20</v>
      </c>
      <c r="F288" s="17" t="s">
        <v>978</v>
      </c>
      <c r="G288" s="17">
        <v>6</v>
      </c>
      <c r="H288" s="17">
        <v>4</v>
      </c>
      <c r="I288" s="17">
        <v>4</v>
      </c>
      <c r="J288" s="17">
        <v>0</v>
      </c>
      <c r="K288" s="17">
        <v>16</v>
      </c>
      <c r="L288" s="17">
        <v>19</v>
      </c>
      <c r="M288" s="17">
        <v>7</v>
      </c>
      <c r="N288" s="17">
        <v>2411</v>
      </c>
      <c r="O288" s="17">
        <v>45648</v>
      </c>
    </row>
    <row r="289" spans="1:15">
      <c r="A289" s="146" t="s">
        <v>607</v>
      </c>
      <c r="B289" s="17">
        <v>44</v>
      </c>
      <c r="C289" s="17">
        <v>0</v>
      </c>
      <c r="D289" s="17">
        <v>83</v>
      </c>
      <c r="E289" s="17">
        <v>172</v>
      </c>
      <c r="F289" s="17">
        <v>30</v>
      </c>
      <c r="G289" s="17">
        <v>60</v>
      </c>
      <c r="H289" s="17">
        <v>51</v>
      </c>
      <c r="I289" s="17">
        <v>4</v>
      </c>
      <c r="J289" s="17">
        <v>0</v>
      </c>
      <c r="K289" s="17">
        <v>485</v>
      </c>
      <c r="L289" s="17">
        <v>413</v>
      </c>
      <c r="M289" s="17">
        <v>72</v>
      </c>
      <c r="N289" s="17">
        <v>25636</v>
      </c>
      <c r="O289" s="17">
        <v>893760</v>
      </c>
    </row>
    <row r="290" spans="1:15" ht="18.75" customHeight="1">
      <c r="A290" s="141" t="s">
        <v>608</v>
      </c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</row>
    <row r="291" spans="1:15">
      <c r="A291" s="146" t="s">
        <v>609</v>
      </c>
      <c r="B291" s="17">
        <v>0</v>
      </c>
      <c r="C291" s="17">
        <v>0</v>
      </c>
      <c r="D291" s="17" t="s">
        <v>978</v>
      </c>
      <c r="E291" s="17" t="s">
        <v>978</v>
      </c>
      <c r="F291" s="17" t="s">
        <v>978</v>
      </c>
      <c r="G291" s="17" t="s">
        <v>978</v>
      </c>
      <c r="H291" s="17" t="s">
        <v>978</v>
      </c>
      <c r="I291" s="17">
        <v>0</v>
      </c>
      <c r="J291" s="17">
        <v>0</v>
      </c>
      <c r="K291" s="17">
        <v>0</v>
      </c>
      <c r="L291" s="17" t="s">
        <v>978</v>
      </c>
      <c r="M291" s="17">
        <v>0</v>
      </c>
      <c r="N291" s="17">
        <v>0</v>
      </c>
      <c r="O291" s="17">
        <v>2141</v>
      </c>
    </row>
    <row r="292" spans="1:15">
      <c r="A292" s="146" t="s">
        <v>610</v>
      </c>
      <c r="B292" s="17">
        <v>0</v>
      </c>
      <c r="C292" s="17">
        <v>0</v>
      </c>
      <c r="D292" s="17" t="s">
        <v>978</v>
      </c>
      <c r="E292" s="17">
        <v>5</v>
      </c>
      <c r="F292" s="17" t="s">
        <v>978</v>
      </c>
      <c r="G292" s="17" t="s">
        <v>978</v>
      </c>
      <c r="H292" s="17">
        <v>0</v>
      </c>
      <c r="I292" s="17" t="s">
        <v>978</v>
      </c>
      <c r="J292" s="17">
        <v>0</v>
      </c>
      <c r="K292" s="17">
        <v>7</v>
      </c>
      <c r="L292" s="17">
        <v>5</v>
      </c>
      <c r="M292" s="17" t="s">
        <v>978</v>
      </c>
      <c r="N292" s="17">
        <v>1052</v>
      </c>
      <c r="O292" s="17">
        <v>15692</v>
      </c>
    </row>
    <row r="293" spans="1:15">
      <c r="A293" s="146" t="s">
        <v>611</v>
      </c>
      <c r="B293" s="17" t="s">
        <v>978</v>
      </c>
      <c r="C293" s="17">
        <v>0</v>
      </c>
      <c r="D293" s="17" t="s">
        <v>978</v>
      </c>
      <c r="E293" s="17">
        <v>47</v>
      </c>
      <c r="F293" s="17">
        <v>4</v>
      </c>
      <c r="G293" s="17">
        <v>5</v>
      </c>
      <c r="H293" s="17" t="s">
        <v>978</v>
      </c>
      <c r="I293" s="17" t="s">
        <v>978</v>
      </c>
      <c r="J293" s="17">
        <v>0</v>
      </c>
      <c r="K293" s="17">
        <v>75</v>
      </c>
      <c r="L293" s="17">
        <v>91</v>
      </c>
      <c r="M293" s="17">
        <v>10</v>
      </c>
      <c r="N293" s="17">
        <v>3537</v>
      </c>
      <c r="O293" s="17">
        <v>141438</v>
      </c>
    </row>
    <row r="294" spans="1:15">
      <c r="A294" s="146" t="s">
        <v>612</v>
      </c>
      <c r="B294" s="17">
        <v>8</v>
      </c>
      <c r="C294" s="17">
        <v>0</v>
      </c>
      <c r="D294" s="17" t="s">
        <v>978</v>
      </c>
      <c r="E294" s="17">
        <v>10</v>
      </c>
      <c r="F294" s="17" t="s">
        <v>978</v>
      </c>
      <c r="G294" s="17" t="s">
        <v>978</v>
      </c>
      <c r="H294" s="17">
        <v>0</v>
      </c>
      <c r="I294" s="17" t="s">
        <v>978</v>
      </c>
      <c r="J294" s="17">
        <v>0</v>
      </c>
      <c r="K294" s="17">
        <v>0</v>
      </c>
      <c r="L294" s="17">
        <v>9</v>
      </c>
      <c r="M294" s="17" t="s">
        <v>978</v>
      </c>
      <c r="N294" s="17">
        <v>706</v>
      </c>
      <c r="O294" s="17">
        <v>16237</v>
      </c>
    </row>
    <row r="295" spans="1:15">
      <c r="A295" s="146" t="s">
        <v>613</v>
      </c>
      <c r="B295" s="17">
        <v>0</v>
      </c>
      <c r="C295" s="17">
        <v>0</v>
      </c>
      <c r="D295" s="17" t="s">
        <v>978</v>
      </c>
      <c r="E295" s="17">
        <v>12</v>
      </c>
      <c r="F295" s="17" t="s">
        <v>978</v>
      </c>
      <c r="G295" s="17" t="s">
        <v>978</v>
      </c>
      <c r="H295" s="17">
        <v>0</v>
      </c>
      <c r="I295" s="17">
        <v>0</v>
      </c>
      <c r="J295" s="17">
        <v>0</v>
      </c>
      <c r="K295" s="17">
        <v>25</v>
      </c>
      <c r="L295" s="17">
        <v>27</v>
      </c>
      <c r="M295" s="17">
        <v>5</v>
      </c>
      <c r="N295" s="17">
        <v>1660</v>
      </c>
      <c r="O295" s="17">
        <v>45341</v>
      </c>
    </row>
    <row r="296" spans="1:15">
      <c r="A296" s="146" t="s">
        <v>614</v>
      </c>
      <c r="B296" s="17" t="s">
        <v>978</v>
      </c>
      <c r="C296" s="17">
        <v>0</v>
      </c>
      <c r="D296" s="17" t="s">
        <v>978</v>
      </c>
      <c r="E296" s="17">
        <v>16</v>
      </c>
      <c r="F296" s="17">
        <v>0</v>
      </c>
      <c r="G296" s="17" t="s">
        <v>978</v>
      </c>
      <c r="H296" s="17">
        <v>0</v>
      </c>
      <c r="I296" s="17">
        <v>0</v>
      </c>
      <c r="J296" s="17">
        <v>0</v>
      </c>
      <c r="K296" s="17">
        <v>14</v>
      </c>
      <c r="L296" s="17">
        <v>19</v>
      </c>
      <c r="M296" s="17">
        <v>11</v>
      </c>
      <c r="N296" s="17">
        <v>4050</v>
      </c>
      <c r="O296" s="17">
        <v>34801</v>
      </c>
    </row>
    <row r="297" spans="1:15">
      <c r="A297" s="146" t="s">
        <v>615</v>
      </c>
      <c r="B297" s="17">
        <v>0</v>
      </c>
      <c r="C297" s="17">
        <v>0</v>
      </c>
      <c r="D297" s="17">
        <v>8</v>
      </c>
      <c r="E297" s="17">
        <v>12</v>
      </c>
      <c r="F297" s="17" t="s">
        <v>978</v>
      </c>
      <c r="G297" s="17">
        <v>7</v>
      </c>
      <c r="H297" s="17">
        <v>5</v>
      </c>
      <c r="I297" s="17">
        <v>0</v>
      </c>
      <c r="J297" s="17">
        <v>0</v>
      </c>
      <c r="K297" s="17">
        <v>14</v>
      </c>
      <c r="L297" s="17">
        <v>25</v>
      </c>
      <c r="M297" s="17">
        <v>5</v>
      </c>
      <c r="N297" s="17">
        <v>2142</v>
      </c>
      <c r="O297" s="17">
        <v>34013</v>
      </c>
    </row>
    <row r="298" spans="1:15">
      <c r="A298" s="146" t="s">
        <v>616</v>
      </c>
      <c r="B298" s="17">
        <v>14</v>
      </c>
      <c r="C298" s="17">
        <v>0</v>
      </c>
      <c r="D298" s="17">
        <v>18</v>
      </c>
      <c r="E298" s="17">
        <v>104</v>
      </c>
      <c r="F298" s="17">
        <v>24</v>
      </c>
      <c r="G298" s="17">
        <v>74</v>
      </c>
      <c r="H298" s="17">
        <v>28</v>
      </c>
      <c r="I298" s="17">
        <v>0</v>
      </c>
      <c r="J298" s="17">
        <v>0</v>
      </c>
      <c r="K298" s="17">
        <v>360</v>
      </c>
      <c r="L298" s="17">
        <v>447</v>
      </c>
      <c r="M298" s="17">
        <v>88</v>
      </c>
      <c r="N298" s="17">
        <v>30065</v>
      </c>
      <c r="O298" s="17">
        <v>707112</v>
      </c>
    </row>
    <row r="299" spans="1:15">
      <c r="A299" s="146" t="s">
        <v>617</v>
      </c>
      <c r="B299" s="17">
        <v>5</v>
      </c>
      <c r="C299" s="17">
        <v>0</v>
      </c>
      <c r="D299" s="17">
        <v>0</v>
      </c>
      <c r="E299" s="17" t="s">
        <v>978</v>
      </c>
      <c r="F299" s="17">
        <v>0</v>
      </c>
      <c r="G299" s="17">
        <v>0</v>
      </c>
      <c r="H299" s="17" t="s">
        <v>978</v>
      </c>
      <c r="I299" s="17" t="s">
        <v>978</v>
      </c>
      <c r="J299" s="17">
        <v>0</v>
      </c>
      <c r="K299" s="17" t="s">
        <v>978</v>
      </c>
      <c r="L299" s="17">
        <v>4</v>
      </c>
      <c r="M299" s="17">
        <v>0</v>
      </c>
      <c r="N299" s="17">
        <v>0</v>
      </c>
      <c r="O299" s="17">
        <v>11251</v>
      </c>
    </row>
    <row r="300" spans="1:15">
      <c r="A300" s="146" t="s">
        <v>618</v>
      </c>
      <c r="B300" s="17">
        <v>4</v>
      </c>
      <c r="C300" s="17">
        <v>0</v>
      </c>
      <c r="D300" s="17" t="s">
        <v>978</v>
      </c>
      <c r="E300" s="17">
        <v>12</v>
      </c>
      <c r="F300" s="17">
        <v>0</v>
      </c>
      <c r="G300" s="17" t="s">
        <v>978</v>
      </c>
      <c r="H300" s="17" t="s">
        <v>978</v>
      </c>
      <c r="I300" s="17" t="s">
        <v>978</v>
      </c>
      <c r="J300" s="17">
        <v>0</v>
      </c>
      <c r="K300" s="17">
        <v>11</v>
      </c>
      <c r="L300" s="17">
        <v>19</v>
      </c>
      <c r="M300" s="17">
        <v>6</v>
      </c>
      <c r="N300" s="17">
        <v>2242</v>
      </c>
      <c r="O300" s="17">
        <v>33838</v>
      </c>
    </row>
    <row r="301" spans="1:15">
      <c r="A301" s="146" t="s">
        <v>619</v>
      </c>
      <c r="B301" s="17">
        <v>84</v>
      </c>
      <c r="C301" s="17" t="s">
        <v>978</v>
      </c>
      <c r="D301" s="17">
        <v>126</v>
      </c>
      <c r="E301" s="17">
        <v>226</v>
      </c>
      <c r="F301" s="17">
        <v>72</v>
      </c>
      <c r="G301" s="17">
        <v>121</v>
      </c>
      <c r="H301" s="17">
        <v>68</v>
      </c>
      <c r="I301" s="17" t="s">
        <v>978</v>
      </c>
      <c r="J301" s="17">
        <v>0</v>
      </c>
      <c r="K301" s="17">
        <v>526</v>
      </c>
      <c r="L301" s="17">
        <v>531</v>
      </c>
      <c r="M301" s="17">
        <v>160</v>
      </c>
      <c r="N301" s="17">
        <v>54544</v>
      </c>
      <c r="O301" s="17">
        <v>1107679</v>
      </c>
    </row>
    <row r="302" spans="1:15">
      <c r="A302" s="146" t="s">
        <v>620</v>
      </c>
      <c r="B302" s="17">
        <v>6</v>
      </c>
      <c r="C302" s="17">
        <v>0</v>
      </c>
      <c r="D302" s="17" t="s">
        <v>978</v>
      </c>
      <c r="E302" s="17">
        <v>28</v>
      </c>
      <c r="F302" s="17">
        <v>0</v>
      </c>
      <c r="G302" s="17">
        <v>6</v>
      </c>
      <c r="H302" s="17">
        <v>6</v>
      </c>
      <c r="I302" s="17" t="s">
        <v>978</v>
      </c>
      <c r="J302" s="17">
        <v>0</v>
      </c>
      <c r="K302" s="17">
        <v>22</v>
      </c>
      <c r="L302" s="17">
        <v>30</v>
      </c>
      <c r="M302" s="17">
        <v>13</v>
      </c>
      <c r="N302" s="17">
        <v>4980</v>
      </c>
      <c r="O302" s="17">
        <v>59817</v>
      </c>
    </row>
    <row r="303" spans="1:15">
      <c r="A303" s="146" t="s">
        <v>621</v>
      </c>
      <c r="B303" s="17">
        <v>8</v>
      </c>
      <c r="C303" s="17">
        <v>0</v>
      </c>
      <c r="D303" s="17">
        <v>5</v>
      </c>
      <c r="E303" s="17">
        <v>13</v>
      </c>
      <c r="F303" s="17" t="s">
        <v>978</v>
      </c>
      <c r="G303" s="17">
        <v>4</v>
      </c>
      <c r="H303" s="17">
        <v>4</v>
      </c>
      <c r="I303" s="17">
        <v>0</v>
      </c>
      <c r="J303" s="17" t="s">
        <v>978</v>
      </c>
      <c r="K303" s="17">
        <v>12</v>
      </c>
      <c r="L303" s="17">
        <v>20</v>
      </c>
      <c r="M303" s="17">
        <v>5</v>
      </c>
      <c r="N303" s="17">
        <v>1385</v>
      </c>
      <c r="O303" s="17">
        <v>34765</v>
      </c>
    </row>
    <row r="304" spans="1:15">
      <c r="A304" s="146" t="s">
        <v>622</v>
      </c>
      <c r="B304" s="17" t="s">
        <v>978</v>
      </c>
      <c r="C304" s="17">
        <v>0</v>
      </c>
      <c r="D304" s="17" t="s">
        <v>978</v>
      </c>
      <c r="E304" s="17">
        <v>8</v>
      </c>
      <c r="F304" s="17">
        <v>0</v>
      </c>
      <c r="G304" s="17">
        <v>7</v>
      </c>
      <c r="H304" s="17" t="s">
        <v>978</v>
      </c>
      <c r="I304" s="17">
        <v>0</v>
      </c>
      <c r="J304" s="17">
        <v>0</v>
      </c>
      <c r="K304" s="17">
        <v>50</v>
      </c>
      <c r="L304" s="17">
        <v>42</v>
      </c>
      <c r="M304" s="17">
        <v>15</v>
      </c>
      <c r="N304" s="17">
        <v>5637</v>
      </c>
      <c r="O304" s="17">
        <v>93746</v>
      </c>
    </row>
    <row r="305" spans="1:15">
      <c r="A305" s="146" t="s">
        <v>623</v>
      </c>
      <c r="B305" s="17" t="s">
        <v>978</v>
      </c>
      <c r="C305" s="17">
        <v>0</v>
      </c>
      <c r="D305" s="17">
        <v>0</v>
      </c>
      <c r="E305" s="17" t="s">
        <v>978</v>
      </c>
      <c r="F305" s="17">
        <v>0</v>
      </c>
      <c r="G305" s="17">
        <v>0</v>
      </c>
      <c r="H305" s="17">
        <v>0</v>
      </c>
      <c r="I305" s="17">
        <v>0</v>
      </c>
      <c r="J305" s="17" t="s">
        <v>978</v>
      </c>
      <c r="K305" s="17">
        <v>6</v>
      </c>
      <c r="L305" s="17">
        <v>4</v>
      </c>
      <c r="M305" s="17">
        <v>4</v>
      </c>
      <c r="N305" s="17">
        <v>1382</v>
      </c>
      <c r="O305" s="17">
        <v>14021</v>
      </c>
    </row>
    <row r="306" spans="1:15" ht="18.75" customHeight="1">
      <c r="A306" s="141" t="s">
        <v>624</v>
      </c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</row>
    <row r="307" spans="1:15">
      <c r="A307" s="146" t="s">
        <v>625</v>
      </c>
      <c r="B307" s="17" t="s">
        <v>978</v>
      </c>
      <c r="C307" s="17">
        <v>0</v>
      </c>
      <c r="D307" s="17">
        <v>0</v>
      </c>
      <c r="E307" s="17">
        <v>9</v>
      </c>
      <c r="F307" s="17">
        <v>0</v>
      </c>
      <c r="G307" s="17" t="s">
        <v>978</v>
      </c>
      <c r="H307" s="17">
        <v>0</v>
      </c>
      <c r="I307" s="17" t="s">
        <v>978</v>
      </c>
      <c r="J307" s="17">
        <v>0</v>
      </c>
      <c r="K307" s="17" t="s">
        <v>978</v>
      </c>
      <c r="L307" s="17" t="s">
        <v>978</v>
      </c>
      <c r="M307" s="17">
        <v>5</v>
      </c>
      <c r="N307" s="17">
        <v>1744</v>
      </c>
      <c r="O307" s="17">
        <v>10324</v>
      </c>
    </row>
    <row r="308" spans="1:15">
      <c r="A308" s="146" t="s">
        <v>626</v>
      </c>
      <c r="B308" s="17" t="s">
        <v>978</v>
      </c>
      <c r="C308" s="17">
        <v>0</v>
      </c>
      <c r="D308" s="17">
        <v>0</v>
      </c>
      <c r="E308" s="17">
        <v>25</v>
      </c>
      <c r="F308" s="17" t="s">
        <v>978</v>
      </c>
      <c r="G308" s="17" t="s">
        <v>978</v>
      </c>
      <c r="H308" s="17">
        <v>0</v>
      </c>
      <c r="I308" s="17">
        <v>0</v>
      </c>
      <c r="J308" s="17">
        <v>0</v>
      </c>
      <c r="K308" s="17">
        <v>20</v>
      </c>
      <c r="L308" s="17">
        <v>26</v>
      </c>
      <c r="M308" s="17">
        <v>7</v>
      </c>
      <c r="N308" s="17">
        <v>2558</v>
      </c>
      <c r="O308" s="17">
        <v>42934</v>
      </c>
    </row>
    <row r="309" spans="1:15">
      <c r="A309" s="146" t="s">
        <v>627</v>
      </c>
      <c r="B309" s="17">
        <v>15</v>
      </c>
      <c r="C309" s="17">
        <v>0</v>
      </c>
      <c r="D309" s="17">
        <v>7</v>
      </c>
      <c r="E309" s="17">
        <v>164</v>
      </c>
      <c r="F309" s="17">
        <v>5</v>
      </c>
      <c r="G309" s="17">
        <v>22</v>
      </c>
      <c r="H309" s="17">
        <v>9</v>
      </c>
      <c r="I309" s="17">
        <v>0</v>
      </c>
      <c r="J309" s="17">
        <v>0</v>
      </c>
      <c r="K309" s="17">
        <v>109</v>
      </c>
      <c r="L309" s="17">
        <v>154</v>
      </c>
      <c r="M309" s="17">
        <v>82</v>
      </c>
      <c r="N309" s="17">
        <v>28853</v>
      </c>
      <c r="O309" s="17">
        <v>274062</v>
      </c>
    </row>
    <row r="310" spans="1:15">
      <c r="A310" s="146" t="s">
        <v>628</v>
      </c>
      <c r="B310" s="17" t="s">
        <v>978</v>
      </c>
      <c r="C310" s="17">
        <v>0</v>
      </c>
      <c r="D310" s="17">
        <v>6</v>
      </c>
      <c r="E310" s="17" t="s">
        <v>978</v>
      </c>
      <c r="F310" s="17" t="s">
        <v>978</v>
      </c>
      <c r="G310" s="17">
        <v>11</v>
      </c>
      <c r="H310" s="17">
        <v>5</v>
      </c>
      <c r="I310" s="17">
        <v>0</v>
      </c>
      <c r="J310" s="17">
        <v>0</v>
      </c>
      <c r="K310" s="17">
        <v>46</v>
      </c>
      <c r="L310" s="17">
        <v>61</v>
      </c>
      <c r="M310" s="17">
        <v>23</v>
      </c>
      <c r="N310" s="17">
        <v>6492</v>
      </c>
      <c r="O310" s="17">
        <v>100364</v>
      </c>
    </row>
    <row r="311" spans="1:15">
      <c r="A311" s="146" t="s">
        <v>629</v>
      </c>
      <c r="B311" s="17">
        <v>10</v>
      </c>
      <c r="C311" s="17">
        <v>0</v>
      </c>
      <c r="D311" s="17">
        <v>7</v>
      </c>
      <c r="E311" s="17">
        <v>45</v>
      </c>
      <c r="F311" s="17">
        <v>4</v>
      </c>
      <c r="G311" s="17">
        <v>12</v>
      </c>
      <c r="H311" s="17" t="s">
        <v>978</v>
      </c>
      <c r="I311" s="17">
        <v>0</v>
      </c>
      <c r="J311" s="17">
        <v>0</v>
      </c>
      <c r="K311" s="17">
        <v>44</v>
      </c>
      <c r="L311" s="17">
        <v>51</v>
      </c>
      <c r="M311" s="17">
        <v>21</v>
      </c>
      <c r="N311" s="17">
        <v>8320</v>
      </c>
      <c r="O311" s="17">
        <v>103504</v>
      </c>
    </row>
    <row r="312" spans="1:15">
      <c r="A312" s="146" t="s">
        <v>630</v>
      </c>
      <c r="B312" s="17" t="s">
        <v>978</v>
      </c>
      <c r="C312" s="17">
        <v>0</v>
      </c>
      <c r="D312" s="17">
        <v>0</v>
      </c>
      <c r="E312" s="17">
        <v>6</v>
      </c>
      <c r="F312" s="17" t="s">
        <v>978</v>
      </c>
      <c r="G312" s="17" t="s">
        <v>978</v>
      </c>
      <c r="H312" s="17" t="s">
        <v>978</v>
      </c>
      <c r="I312" s="17">
        <v>0</v>
      </c>
      <c r="J312" s="17">
        <v>0</v>
      </c>
      <c r="K312" s="17">
        <v>8</v>
      </c>
      <c r="L312" s="17">
        <v>18</v>
      </c>
      <c r="M312" s="17" t="s">
        <v>978</v>
      </c>
      <c r="N312" s="17">
        <v>1264</v>
      </c>
      <c r="O312" s="17">
        <v>20509</v>
      </c>
    </row>
    <row r="313" spans="1:15">
      <c r="A313" s="146" t="s">
        <v>631</v>
      </c>
      <c r="B313" s="17">
        <v>7</v>
      </c>
      <c r="C313" s="17">
        <v>0</v>
      </c>
      <c r="D313" s="17">
        <v>10</v>
      </c>
      <c r="E313" s="17">
        <v>77</v>
      </c>
      <c r="F313" s="17">
        <v>0</v>
      </c>
      <c r="G313" s="17">
        <v>13</v>
      </c>
      <c r="H313" s="17">
        <v>4</v>
      </c>
      <c r="I313" s="17">
        <v>0</v>
      </c>
      <c r="J313" s="17">
        <v>0</v>
      </c>
      <c r="K313" s="17">
        <v>60</v>
      </c>
      <c r="L313" s="17">
        <v>83</v>
      </c>
      <c r="M313" s="17">
        <v>25</v>
      </c>
      <c r="N313" s="17">
        <v>8401</v>
      </c>
      <c r="O313" s="17">
        <v>133850</v>
      </c>
    </row>
    <row r="314" spans="1:15">
      <c r="A314" s="146" t="s">
        <v>632</v>
      </c>
      <c r="B314" s="17">
        <v>18</v>
      </c>
      <c r="C314" s="17">
        <v>0</v>
      </c>
      <c r="D314" s="17">
        <v>11</v>
      </c>
      <c r="E314" s="17">
        <v>70</v>
      </c>
      <c r="F314" s="17">
        <v>6</v>
      </c>
      <c r="G314" s="17">
        <v>22</v>
      </c>
      <c r="H314" s="17">
        <v>6</v>
      </c>
      <c r="I314" s="17" t="s">
        <v>978</v>
      </c>
      <c r="J314" s="17">
        <v>0</v>
      </c>
      <c r="K314" s="17">
        <v>53</v>
      </c>
      <c r="L314" s="17">
        <v>83</v>
      </c>
      <c r="M314" s="17">
        <v>33</v>
      </c>
      <c r="N314" s="17">
        <v>22665</v>
      </c>
      <c r="O314" s="17">
        <v>156681</v>
      </c>
    </row>
    <row r="315" spans="1:15">
      <c r="A315" s="146" t="s">
        <v>633</v>
      </c>
      <c r="B315" s="17">
        <v>54</v>
      </c>
      <c r="C315" s="17" t="s">
        <v>978</v>
      </c>
      <c r="D315" s="17">
        <v>21</v>
      </c>
      <c r="E315" s="17">
        <v>205</v>
      </c>
      <c r="F315" s="17">
        <v>29</v>
      </c>
      <c r="G315" s="17">
        <v>70</v>
      </c>
      <c r="H315" s="17">
        <v>52</v>
      </c>
      <c r="I315" s="17">
        <v>0</v>
      </c>
      <c r="J315" s="17">
        <v>0</v>
      </c>
      <c r="K315" s="17">
        <v>256</v>
      </c>
      <c r="L315" s="17">
        <v>323</v>
      </c>
      <c r="M315" s="17">
        <v>122</v>
      </c>
      <c r="N315" s="17">
        <v>42619</v>
      </c>
      <c r="O315" s="17">
        <v>603661</v>
      </c>
    </row>
    <row r="316" spans="1:15">
      <c r="A316" s="146" t="s">
        <v>634</v>
      </c>
      <c r="B316" s="17">
        <v>8</v>
      </c>
      <c r="C316" s="17">
        <v>0</v>
      </c>
      <c r="D316" s="17" t="s">
        <v>978</v>
      </c>
      <c r="E316" s="17" t="s">
        <v>978</v>
      </c>
      <c r="F316" s="17">
        <v>0</v>
      </c>
      <c r="G316" s="17">
        <v>0</v>
      </c>
      <c r="H316" s="17">
        <v>0</v>
      </c>
      <c r="I316" s="17">
        <v>0</v>
      </c>
      <c r="J316" s="17">
        <v>0</v>
      </c>
      <c r="K316" s="17">
        <v>15</v>
      </c>
      <c r="L316" s="17">
        <v>20</v>
      </c>
      <c r="M316" s="17">
        <v>13</v>
      </c>
      <c r="N316" s="17">
        <v>5172</v>
      </c>
      <c r="O316" s="17">
        <v>41803</v>
      </c>
    </row>
    <row r="317" spans="1:15">
      <c r="A317" s="146" t="s">
        <v>635</v>
      </c>
      <c r="B317" s="17">
        <v>11</v>
      </c>
      <c r="C317" s="17">
        <v>0</v>
      </c>
      <c r="D317" s="17">
        <v>6</v>
      </c>
      <c r="E317" s="17">
        <v>49</v>
      </c>
      <c r="F317" s="17">
        <v>5</v>
      </c>
      <c r="G317" s="17">
        <v>35</v>
      </c>
      <c r="H317" s="17">
        <v>16</v>
      </c>
      <c r="I317" s="17" t="s">
        <v>978</v>
      </c>
      <c r="J317" s="17">
        <v>0</v>
      </c>
      <c r="K317" s="17">
        <v>140</v>
      </c>
      <c r="L317" s="17">
        <v>223</v>
      </c>
      <c r="M317" s="17">
        <v>93</v>
      </c>
      <c r="N317" s="17">
        <v>31041</v>
      </c>
      <c r="O317" s="17">
        <v>339238</v>
      </c>
    </row>
    <row r="318" spans="1:15">
      <c r="A318" s="146" t="s">
        <v>636</v>
      </c>
      <c r="B318" s="17" t="s">
        <v>978</v>
      </c>
      <c r="C318" s="17">
        <v>0</v>
      </c>
      <c r="D318" s="17" t="s">
        <v>978</v>
      </c>
      <c r="E318" s="17">
        <v>21</v>
      </c>
      <c r="F318" s="17">
        <v>0</v>
      </c>
      <c r="G318" s="17">
        <v>9</v>
      </c>
      <c r="H318" s="17">
        <v>4</v>
      </c>
      <c r="I318" s="17">
        <v>0</v>
      </c>
      <c r="J318" s="17">
        <v>0</v>
      </c>
      <c r="K318" s="17">
        <v>26</v>
      </c>
      <c r="L318" s="17">
        <v>40</v>
      </c>
      <c r="M318" s="17">
        <v>17</v>
      </c>
      <c r="N318" s="17">
        <v>7548</v>
      </c>
      <c r="O318" s="17">
        <v>65597</v>
      </c>
    </row>
    <row r="319" spans="1:15">
      <c r="A319" s="147" t="s">
        <v>637</v>
      </c>
      <c r="B319" s="17" t="s">
        <v>978</v>
      </c>
      <c r="C319" s="17">
        <v>0</v>
      </c>
      <c r="D319" s="17" t="s">
        <v>978</v>
      </c>
      <c r="E319" s="17">
        <v>8</v>
      </c>
      <c r="F319" s="17">
        <v>0</v>
      </c>
      <c r="G319" s="17">
        <v>0</v>
      </c>
      <c r="H319" s="17">
        <v>0</v>
      </c>
      <c r="I319" s="17">
        <v>0</v>
      </c>
      <c r="J319" s="17">
        <v>0</v>
      </c>
      <c r="K319" s="17">
        <v>10</v>
      </c>
      <c r="L319" s="17">
        <v>12</v>
      </c>
      <c r="M319" s="17">
        <v>12</v>
      </c>
      <c r="N319" s="17">
        <v>3200</v>
      </c>
      <c r="O319" s="17">
        <v>26246</v>
      </c>
    </row>
    <row r="320" spans="1:15" ht="13.8" thickBot="1">
      <c r="A320" s="148" t="s">
        <v>638</v>
      </c>
      <c r="B320" s="155" t="s">
        <v>978</v>
      </c>
      <c r="C320" s="155" t="s">
        <v>978</v>
      </c>
      <c r="D320" s="155">
        <v>0</v>
      </c>
      <c r="E320" s="155">
        <v>14</v>
      </c>
      <c r="F320" s="155">
        <v>0</v>
      </c>
      <c r="G320" s="155">
        <v>0</v>
      </c>
      <c r="H320" s="155">
        <v>0</v>
      </c>
      <c r="I320" s="155">
        <v>0</v>
      </c>
      <c r="J320" s="155">
        <v>0</v>
      </c>
      <c r="K320" s="155">
        <v>25</v>
      </c>
      <c r="L320" s="155">
        <v>27</v>
      </c>
      <c r="M320" s="155">
        <v>5</v>
      </c>
      <c r="N320" s="155">
        <v>1725</v>
      </c>
      <c r="O320" s="155">
        <v>45752</v>
      </c>
    </row>
    <row r="321" spans="1:1">
      <c r="A321" s="11" t="s">
        <v>311</v>
      </c>
    </row>
    <row r="322" spans="1:1">
      <c r="A322" s="11" t="s">
        <v>312</v>
      </c>
    </row>
  </sheetData>
  <mergeCells count="2">
    <mergeCell ref="B2:L2"/>
    <mergeCell ref="I3:K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Header>&amp;LStatistiska centralbyrån
Offentlig ekonomi och mikrosimuleringar</oddHeader>
    <oddFooter xml:space="preserve">&amp;L1) Antalsuppgifter som uppgår till 1, 2 eller 3 anges av sekretesskäl med ett kryss.
2) Inklusive de insatser som (a) ges till boende i bostad med särskild service för vuxna, (b) inte får tillgodoräknas vid beräkning av grundläggande standardkostnad. </oddFooter>
  </headerFooter>
  <rowBreaks count="6" manualBreakCount="6">
    <brk id="52" max="19" man="1"/>
    <brk id="86" max="19" man="1"/>
    <brk id="137" max="19" man="1"/>
    <brk id="192" max="19" man="1"/>
    <brk id="230" max="19" man="1"/>
    <brk id="270" max="1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5"/>
  <dimension ref="A2:L324"/>
  <sheetViews>
    <sheetView showGridLines="0" zoomScaleNormal="100" workbookViewId="0">
      <pane ySplit="10" topLeftCell="A11" activePane="bottomLeft" state="frozen"/>
      <selection pane="bottomLeft"/>
    </sheetView>
  </sheetViews>
  <sheetFormatPr defaultColWidth="0" defaultRowHeight="13.2"/>
  <cols>
    <col min="1" max="1" width="24" style="11" customWidth="1"/>
    <col min="2" max="2" width="11.5546875" style="11" customWidth="1"/>
    <col min="3" max="3" width="13" style="11" customWidth="1"/>
    <col min="4" max="4" width="11.5546875" style="11" customWidth="1"/>
    <col min="5" max="10" width="9.33203125" style="11" customWidth="1"/>
    <col min="11" max="11" width="11.6640625" style="24" customWidth="1"/>
    <col min="12" max="12" width="5" style="11" customWidth="1"/>
    <col min="13" max="16384" width="9.33203125" style="11" hidden="1"/>
  </cols>
  <sheetData>
    <row r="2" spans="1:12" ht="16.2" thickBot="1">
      <c r="A2" s="8" t="s">
        <v>651</v>
      </c>
    </row>
    <row r="3" spans="1:12" ht="14.4">
      <c r="A3" s="12" t="s">
        <v>5</v>
      </c>
      <c r="B3" s="199" t="s">
        <v>78</v>
      </c>
      <c r="C3" s="199"/>
      <c r="D3" s="199"/>
      <c r="E3" s="199"/>
      <c r="F3" s="199"/>
      <c r="G3" s="45" t="s">
        <v>6</v>
      </c>
      <c r="H3" s="45" t="s">
        <v>79</v>
      </c>
      <c r="I3" s="45" t="s">
        <v>80</v>
      </c>
      <c r="J3" s="45" t="s">
        <v>80</v>
      </c>
      <c r="K3" s="46" t="s">
        <v>7</v>
      </c>
    </row>
    <row r="4" spans="1:12" ht="14.4">
      <c r="B4" s="47" t="s">
        <v>81</v>
      </c>
      <c r="C4" s="48" t="s">
        <v>82</v>
      </c>
      <c r="D4" s="48" t="s">
        <v>83</v>
      </c>
      <c r="E4" s="49" t="s">
        <v>82</v>
      </c>
      <c r="F4" s="50" t="s">
        <v>84</v>
      </c>
      <c r="G4" s="50" t="s">
        <v>11</v>
      </c>
      <c r="H4" s="34" t="s">
        <v>85</v>
      </c>
      <c r="I4" s="34" t="s">
        <v>86</v>
      </c>
      <c r="J4" s="50" t="s">
        <v>86</v>
      </c>
      <c r="K4" s="51" t="s">
        <v>12</v>
      </c>
    </row>
    <row r="5" spans="1:12">
      <c r="A5" s="11" t="s">
        <v>16</v>
      </c>
      <c r="B5" s="47" t="s">
        <v>87</v>
      </c>
      <c r="C5" s="19" t="s">
        <v>88</v>
      </c>
      <c r="D5" s="52" t="s">
        <v>89</v>
      </c>
      <c r="E5" s="53" t="s">
        <v>90</v>
      </c>
      <c r="F5" s="52"/>
      <c r="G5" s="50" t="s">
        <v>17</v>
      </c>
      <c r="H5" s="34" t="s">
        <v>91</v>
      </c>
      <c r="I5" s="34" t="s">
        <v>85</v>
      </c>
      <c r="J5" s="34" t="s">
        <v>85</v>
      </c>
      <c r="K5" s="51" t="s">
        <v>18</v>
      </c>
    </row>
    <row r="6" spans="1:12">
      <c r="B6" s="157" t="s">
        <v>652</v>
      </c>
      <c r="C6" s="47" t="s">
        <v>92</v>
      </c>
      <c r="D6" s="52" t="s">
        <v>93</v>
      </c>
      <c r="E6" s="53" t="s">
        <v>94</v>
      </c>
      <c r="F6" s="52"/>
      <c r="G6" s="50" t="s">
        <v>13</v>
      </c>
      <c r="H6" s="50" t="s">
        <v>95</v>
      </c>
      <c r="I6" s="34" t="s">
        <v>91</v>
      </c>
      <c r="J6" s="50" t="s">
        <v>91</v>
      </c>
      <c r="K6" s="51" t="s">
        <v>21</v>
      </c>
    </row>
    <row r="7" spans="1:12">
      <c r="A7" s="54"/>
      <c r="B7" s="52" t="s">
        <v>96</v>
      </c>
      <c r="C7" s="52" t="s">
        <v>97</v>
      </c>
      <c r="D7" s="50" t="s">
        <v>98</v>
      </c>
      <c r="E7" s="53" t="s">
        <v>99</v>
      </c>
      <c r="F7" s="47"/>
      <c r="G7" s="55" t="s">
        <v>26</v>
      </c>
      <c r="H7" s="52"/>
      <c r="I7" s="52"/>
      <c r="J7" s="50" t="s">
        <v>100</v>
      </c>
      <c r="K7" s="51"/>
    </row>
    <row r="8" spans="1:12">
      <c r="A8" s="54"/>
      <c r="B8" s="52"/>
      <c r="C8" s="50" t="s">
        <v>101</v>
      </c>
      <c r="D8" s="50" t="s">
        <v>102</v>
      </c>
      <c r="E8" s="53" t="s">
        <v>103</v>
      </c>
      <c r="F8" s="52"/>
      <c r="G8" s="50"/>
      <c r="H8" s="52"/>
      <c r="I8" s="55"/>
      <c r="J8" s="34" t="s">
        <v>104</v>
      </c>
      <c r="K8" s="56"/>
    </row>
    <row r="9" spans="1:12">
      <c r="A9" s="54"/>
      <c r="B9" s="52"/>
      <c r="C9" s="50" t="s">
        <v>105</v>
      </c>
      <c r="D9" s="50" t="s">
        <v>106</v>
      </c>
      <c r="E9" s="57" t="s">
        <v>53</v>
      </c>
      <c r="F9" s="52"/>
      <c r="G9" s="50"/>
      <c r="H9" s="34"/>
      <c r="I9" s="55"/>
      <c r="J9" s="34"/>
      <c r="K9" s="58"/>
    </row>
    <row r="10" spans="1:12">
      <c r="A10" s="42"/>
      <c r="B10" s="43"/>
      <c r="C10" s="59" t="s">
        <v>107</v>
      </c>
      <c r="D10" s="59" t="s">
        <v>108</v>
      </c>
      <c r="E10" s="60" t="s">
        <v>64</v>
      </c>
      <c r="F10" s="61" t="s">
        <v>109</v>
      </c>
      <c r="G10" s="61" t="s">
        <v>110</v>
      </c>
      <c r="H10" s="61" t="s">
        <v>111</v>
      </c>
      <c r="I10" s="62" t="s">
        <v>112</v>
      </c>
      <c r="J10" s="61" t="s">
        <v>113</v>
      </c>
      <c r="K10" s="63" t="s">
        <v>272</v>
      </c>
    </row>
    <row r="11" spans="1:12" ht="18.75" customHeight="1">
      <c r="A11" s="141" t="s">
        <v>329</v>
      </c>
      <c r="B11" s="141"/>
      <c r="C11" s="23"/>
      <c r="D11" s="23"/>
      <c r="E11" s="23"/>
      <c r="F11" s="23"/>
      <c r="G11" s="23"/>
      <c r="H11" s="23"/>
      <c r="I11" s="23"/>
      <c r="J11" s="23"/>
      <c r="L11" s="23"/>
    </row>
    <row r="12" spans="1:12">
      <c r="A12" s="146" t="s">
        <v>310</v>
      </c>
      <c r="B12" s="149">
        <v>412963.53120000003</v>
      </c>
      <c r="C12" s="149">
        <v>198814.15</v>
      </c>
      <c r="D12" s="149">
        <v>-47839.7</v>
      </c>
      <c r="E12" s="149">
        <v>41673.800000000003</v>
      </c>
      <c r="F12" s="149">
        <v>605611.78119999997</v>
      </c>
      <c r="G12" s="149">
        <v>681532.06900000002</v>
      </c>
      <c r="H12" s="149">
        <v>579302.25864999997</v>
      </c>
      <c r="I12" s="149">
        <v>26309.5225500001</v>
      </c>
      <c r="J12" s="149">
        <v>18416.665785000099</v>
      </c>
      <c r="K12" s="150">
        <v>1.0269999999999999</v>
      </c>
      <c r="L12" s="23"/>
    </row>
    <row r="13" spans="1:12">
      <c r="A13" s="146" t="s">
        <v>330</v>
      </c>
      <c r="B13" s="149">
        <v>48604.7232</v>
      </c>
      <c r="C13" s="149">
        <v>149914.5</v>
      </c>
      <c r="D13" s="149">
        <v>-33973.65</v>
      </c>
      <c r="E13" s="149">
        <v>4200.3599999999997</v>
      </c>
      <c r="F13" s="149">
        <v>168745.9332</v>
      </c>
      <c r="G13" s="149">
        <v>140362.326</v>
      </c>
      <c r="H13" s="149">
        <v>119307.9771</v>
      </c>
      <c r="I13" s="149">
        <v>49437.956100000003</v>
      </c>
      <c r="J13" s="149">
        <v>34606.56927</v>
      </c>
      <c r="K13" s="150">
        <v>1.2470000000000001</v>
      </c>
      <c r="L13" s="23"/>
    </row>
    <row r="14" spans="1:12">
      <c r="A14" s="146" t="s">
        <v>331</v>
      </c>
      <c r="B14" s="149">
        <v>116186.83560000001</v>
      </c>
      <c r="C14" s="149">
        <v>94100.1</v>
      </c>
      <c r="D14" s="149">
        <v>-9841.2999999999993</v>
      </c>
      <c r="E14" s="149">
        <v>2666.62</v>
      </c>
      <c r="F14" s="149">
        <v>203112.2556</v>
      </c>
      <c r="G14" s="149">
        <v>193819.91099999999</v>
      </c>
      <c r="H14" s="149">
        <v>164746.92434999999</v>
      </c>
      <c r="I14" s="149">
        <v>38365.331250000003</v>
      </c>
      <c r="J14" s="149">
        <v>26855.731875000001</v>
      </c>
      <c r="K14" s="150">
        <v>1.139</v>
      </c>
      <c r="L14" s="23"/>
    </row>
    <row r="15" spans="1:12">
      <c r="A15" s="146" t="s">
        <v>332</v>
      </c>
      <c r="B15" s="149">
        <v>324402.38160000002</v>
      </c>
      <c r="C15" s="149">
        <v>401718.5</v>
      </c>
      <c r="D15" s="149">
        <v>-253191.2</v>
      </c>
      <c r="E15" s="149">
        <v>26909.47</v>
      </c>
      <c r="F15" s="149">
        <v>499839.15159999998</v>
      </c>
      <c r="G15" s="149">
        <v>604171.43799999997</v>
      </c>
      <c r="H15" s="149">
        <v>513545.72230000002</v>
      </c>
      <c r="I15" s="149">
        <v>-13706.5707</v>
      </c>
      <c r="J15" s="149">
        <v>-9594.5994899999896</v>
      </c>
      <c r="K15" s="150">
        <v>0.98399999999999999</v>
      </c>
      <c r="L15" s="23"/>
    </row>
    <row r="16" spans="1:12">
      <c r="A16" s="146" t="s">
        <v>333</v>
      </c>
      <c r="B16" s="149">
        <v>340297.82160000002</v>
      </c>
      <c r="C16" s="149">
        <v>422382</v>
      </c>
      <c r="D16" s="149">
        <v>-273193.40000000002</v>
      </c>
      <c r="E16" s="149">
        <v>32143.43</v>
      </c>
      <c r="F16" s="149">
        <v>521629.85159999999</v>
      </c>
      <c r="G16" s="149">
        <v>625445.02599999995</v>
      </c>
      <c r="H16" s="149">
        <v>531628.27209999994</v>
      </c>
      <c r="I16" s="149">
        <v>-9998.4204999998892</v>
      </c>
      <c r="J16" s="149">
        <v>-6998.8943499999205</v>
      </c>
      <c r="K16" s="150">
        <v>0.98899999999999999</v>
      </c>
      <c r="L16" s="23"/>
    </row>
    <row r="17" spans="1:12">
      <c r="A17" s="146" t="s">
        <v>334</v>
      </c>
      <c r="B17" s="149">
        <v>124540.7724</v>
      </c>
      <c r="C17" s="149">
        <v>347547.15</v>
      </c>
      <c r="D17" s="149">
        <v>-76254.350000000006</v>
      </c>
      <c r="E17" s="149">
        <v>27299.45</v>
      </c>
      <c r="F17" s="149">
        <v>423133.02240000002</v>
      </c>
      <c r="G17" s="149">
        <v>522792.875</v>
      </c>
      <c r="H17" s="149">
        <v>444373.94374999998</v>
      </c>
      <c r="I17" s="149">
        <v>-21240.921350000001</v>
      </c>
      <c r="J17" s="149">
        <v>-14868.644945</v>
      </c>
      <c r="K17" s="150">
        <v>0.97199999999999998</v>
      </c>
      <c r="L17" s="23"/>
    </row>
    <row r="18" spans="1:12">
      <c r="A18" s="146" t="s">
        <v>335</v>
      </c>
      <c r="B18" s="149">
        <v>154103.34719999999</v>
      </c>
      <c r="C18" s="149">
        <v>86640.5</v>
      </c>
      <c r="D18" s="149">
        <v>-10633.5</v>
      </c>
      <c r="E18" s="149">
        <v>13798.9</v>
      </c>
      <c r="F18" s="149">
        <v>243909.24720000001</v>
      </c>
      <c r="G18" s="149">
        <v>311768.94300000003</v>
      </c>
      <c r="H18" s="149">
        <v>265003.60155000002</v>
      </c>
      <c r="I18" s="149">
        <v>-21094.354350000001</v>
      </c>
      <c r="J18" s="149">
        <v>-14766.048045</v>
      </c>
      <c r="K18" s="150">
        <v>0.95299999999999996</v>
      </c>
      <c r="L18" s="23"/>
    </row>
    <row r="19" spans="1:12">
      <c r="A19" s="146" t="s">
        <v>336</v>
      </c>
      <c r="B19" s="149">
        <v>201172.98300000001</v>
      </c>
      <c r="C19" s="149">
        <v>357708.9</v>
      </c>
      <c r="D19" s="149">
        <v>-58371.199999999997</v>
      </c>
      <c r="E19" s="149">
        <v>27753.69</v>
      </c>
      <c r="F19" s="149">
        <v>528264.37300000002</v>
      </c>
      <c r="G19" s="149">
        <v>589833.46299999999</v>
      </c>
      <c r="H19" s="149">
        <v>501358.44355000003</v>
      </c>
      <c r="I19" s="149">
        <v>26905.929449999901</v>
      </c>
      <c r="J19" s="149">
        <v>18834.150614999999</v>
      </c>
      <c r="K19" s="150">
        <v>1.032</v>
      </c>
      <c r="L19" s="23"/>
    </row>
    <row r="20" spans="1:12">
      <c r="A20" s="146" t="s">
        <v>337</v>
      </c>
      <c r="B20" s="149">
        <v>0</v>
      </c>
      <c r="C20" s="149">
        <v>326472.25</v>
      </c>
      <c r="D20" s="149">
        <v>0</v>
      </c>
      <c r="E20" s="149">
        <v>22786.799999999999</v>
      </c>
      <c r="F20" s="149">
        <v>349259.05</v>
      </c>
      <c r="G20" s="149">
        <v>503565.228</v>
      </c>
      <c r="H20" s="149">
        <v>428030.44380000001</v>
      </c>
      <c r="I20" s="149">
        <v>-78771.393800000005</v>
      </c>
      <c r="J20" s="149">
        <v>-55139.975659999996</v>
      </c>
      <c r="K20" s="150">
        <v>0.89100000000000001</v>
      </c>
      <c r="L20" s="23"/>
    </row>
    <row r="21" spans="1:12">
      <c r="A21" s="146" t="s">
        <v>338</v>
      </c>
      <c r="B21" s="149">
        <v>43476.972000000002</v>
      </c>
      <c r="C21" s="149">
        <v>54986.5</v>
      </c>
      <c r="D21" s="149">
        <v>-32154.65</v>
      </c>
      <c r="E21" s="149">
        <v>3915.1</v>
      </c>
      <c r="F21" s="149">
        <v>70223.922000000006</v>
      </c>
      <c r="G21" s="149">
        <v>63284.618000000002</v>
      </c>
      <c r="H21" s="149">
        <v>53791.925300000003</v>
      </c>
      <c r="I21" s="149">
        <v>16431.9967</v>
      </c>
      <c r="J21" s="149">
        <v>11502.39769</v>
      </c>
      <c r="K21" s="150">
        <v>1.1819999999999999</v>
      </c>
      <c r="L21" s="23"/>
    </row>
    <row r="22" spans="1:12">
      <c r="A22" s="146" t="s">
        <v>339</v>
      </c>
      <c r="B22" s="149">
        <v>71002.575599999996</v>
      </c>
      <c r="C22" s="149">
        <v>118630.25</v>
      </c>
      <c r="D22" s="149">
        <v>-75798.75</v>
      </c>
      <c r="E22" s="149">
        <v>12211.95</v>
      </c>
      <c r="F22" s="149">
        <v>126046.02559999999</v>
      </c>
      <c r="G22" s="149">
        <v>166023.861</v>
      </c>
      <c r="H22" s="149">
        <v>141120.28185</v>
      </c>
      <c r="I22" s="149">
        <v>-15074.25625</v>
      </c>
      <c r="J22" s="149">
        <v>-10551.979375000001</v>
      </c>
      <c r="K22" s="150">
        <v>0.93600000000000005</v>
      </c>
      <c r="L22" s="23"/>
    </row>
    <row r="23" spans="1:12">
      <c r="A23" s="146" t="s">
        <v>340</v>
      </c>
      <c r="B23" s="149">
        <v>63923.217600000004</v>
      </c>
      <c r="C23" s="149">
        <v>41306.6</v>
      </c>
      <c r="D23" s="149">
        <v>-25561.200000000001</v>
      </c>
      <c r="E23" s="149">
        <v>4890.7299999999996</v>
      </c>
      <c r="F23" s="149">
        <v>84559.347599999994</v>
      </c>
      <c r="G23" s="149">
        <v>103834.674</v>
      </c>
      <c r="H23" s="149">
        <v>88259.472899999993</v>
      </c>
      <c r="I23" s="149">
        <v>-3700.1253000000002</v>
      </c>
      <c r="J23" s="149">
        <v>-2590.0877099999998</v>
      </c>
      <c r="K23" s="150">
        <v>0.97499999999999998</v>
      </c>
      <c r="L23" s="23"/>
    </row>
    <row r="24" spans="1:12">
      <c r="A24" s="146" t="s">
        <v>341</v>
      </c>
      <c r="B24" s="149">
        <v>155026.16579999999</v>
      </c>
      <c r="C24" s="149">
        <v>124538.6</v>
      </c>
      <c r="D24" s="149">
        <v>-20908.3</v>
      </c>
      <c r="E24" s="149">
        <v>14130.74</v>
      </c>
      <c r="F24" s="149">
        <v>272787.2058</v>
      </c>
      <c r="G24" s="149">
        <v>276980.33899999998</v>
      </c>
      <c r="H24" s="149">
        <v>235433.28815000001</v>
      </c>
      <c r="I24" s="149">
        <v>37353.917650000003</v>
      </c>
      <c r="J24" s="149">
        <v>26147.742354999998</v>
      </c>
      <c r="K24" s="150">
        <v>1.0940000000000001</v>
      </c>
      <c r="L24" s="23"/>
    </row>
    <row r="25" spans="1:12">
      <c r="A25" s="146" t="s">
        <v>342</v>
      </c>
      <c r="B25" s="149">
        <v>20204.8704</v>
      </c>
      <c r="C25" s="149">
        <v>303693.95</v>
      </c>
      <c r="D25" s="149">
        <v>-50.15</v>
      </c>
      <c r="E25" s="149">
        <v>27754.2</v>
      </c>
      <c r="F25" s="149">
        <v>351602.87040000001</v>
      </c>
      <c r="G25" s="149">
        <v>439502.647</v>
      </c>
      <c r="H25" s="149">
        <v>373577.24995000003</v>
      </c>
      <c r="I25" s="149">
        <v>-21974.379550000001</v>
      </c>
      <c r="J25" s="149">
        <v>-15382.065685</v>
      </c>
      <c r="K25" s="150">
        <v>0.96499999999999997</v>
      </c>
      <c r="L25" s="23"/>
    </row>
    <row r="26" spans="1:12">
      <c r="A26" s="146" t="s">
        <v>343</v>
      </c>
      <c r="B26" s="149">
        <v>83077.222800000003</v>
      </c>
      <c r="C26" s="149">
        <v>158310.79999999999</v>
      </c>
      <c r="D26" s="149">
        <v>-14841.85</v>
      </c>
      <c r="E26" s="149">
        <v>14650.94</v>
      </c>
      <c r="F26" s="149">
        <v>241197.1128</v>
      </c>
      <c r="G26" s="149">
        <v>293257.35100000002</v>
      </c>
      <c r="H26" s="149">
        <v>249268.74835000001</v>
      </c>
      <c r="I26" s="149">
        <v>-8071.63555000004</v>
      </c>
      <c r="J26" s="149">
        <v>-5650.1448850000197</v>
      </c>
      <c r="K26" s="150">
        <v>0.98099999999999998</v>
      </c>
      <c r="L26" s="23"/>
    </row>
    <row r="27" spans="1:12">
      <c r="A27" s="146" t="s">
        <v>344</v>
      </c>
      <c r="B27" s="149">
        <v>1746208.2792</v>
      </c>
      <c r="C27" s="149">
        <v>2516402.9</v>
      </c>
      <c r="D27" s="149">
        <v>-365702.3</v>
      </c>
      <c r="E27" s="149">
        <v>290203.26</v>
      </c>
      <c r="F27" s="149">
        <v>4187112.1392000001</v>
      </c>
      <c r="G27" s="149">
        <v>4814243.9380000001</v>
      </c>
      <c r="H27" s="149">
        <v>4092107.3473</v>
      </c>
      <c r="I27" s="149">
        <v>95004.791900000098</v>
      </c>
      <c r="J27" s="149">
        <v>66503.354330000002</v>
      </c>
      <c r="K27" s="150">
        <v>1.014</v>
      </c>
      <c r="L27" s="23"/>
    </row>
    <row r="28" spans="1:12">
      <c r="A28" s="146" t="s">
        <v>345</v>
      </c>
      <c r="B28" s="149">
        <v>116646.03720000001</v>
      </c>
      <c r="C28" s="149">
        <v>74244.95</v>
      </c>
      <c r="D28" s="149">
        <v>-5839.5</v>
      </c>
      <c r="E28" s="149">
        <v>14541.12</v>
      </c>
      <c r="F28" s="149">
        <v>199592.6072</v>
      </c>
      <c r="G28" s="149">
        <v>209150.598</v>
      </c>
      <c r="H28" s="149">
        <v>177778.00829999999</v>
      </c>
      <c r="I28" s="149">
        <v>21814.598900000001</v>
      </c>
      <c r="J28" s="149">
        <v>15270.219230000001</v>
      </c>
      <c r="K28" s="150">
        <v>1.073</v>
      </c>
      <c r="L28" s="23"/>
    </row>
    <row r="29" spans="1:12">
      <c r="A29" s="146" t="s">
        <v>346</v>
      </c>
      <c r="B29" s="149">
        <v>323956.42619999999</v>
      </c>
      <c r="C29" s="149">
        <v>612225.25</v>
      </c>
      <c r="D29" s="149">
        <v>-251470.8</v>
      </c>
      <c r="E29" s="149">
        <v>44014.53</v>
      </c>
      <c r="F29" s="149">
        <v>728725.40619999997</v>
      </c>
      <c r="G29" s="149">
        <v>881982.326</v>
      </c>
      <c r="H29" s="149">
        <v>749684.97710000002</v>
      </c>
      <c r="I29" s="149">
        <v>-20959.570899999901</v>
      </c>
      <c r="J29" s="149">
        <v>-14671.699629999999</v>
      </c>
      <c r="K29" s="150">
        <v>0.98299999999999998</v>
      </c>
      <c r="L29" s="23"/>
    </row>
    <row r="30" spans="1:12">
      <c r="A30" s="146" t="s">
        <v>347</v>
      </c>
      <c r="B30" s="149">
        <v>135510.09779999999</v>
      </c>
      <c r="C30" s="149">
        <v>100079.85</v>
      </c>
      <c r="D30" s="149">
        <v>-1471.35</v>
      </c>
      <c r="E30" s="149">
        <v>23512.7</v>
      </c>
      <c r="F30" s="149">
        <v>257631.2978</v>
      </c>
      <c r="G30" s="149">
        <v>345730.03200000001</v>
      </c>
      <c r="H30" s="149">
        <v>293870.52720000001</v>
      </c>
      <c r="I30" s="149">
        <v>-36239.229399999997</v>
      </c>
      <c r="J30" s="149">
        <v>-25367.460579999999</v>
      </c>
      <c r="K30" s="150">
        <v>0.92700000000000005</v>
      </c>
      <c r="L30" s="23"/>
    </row>
    <row r="31" spans="1:12">
      <c r="A31" s="146" t="s">
        <v>348</v>
      </c>
      <c r="B31" s="149">
        <v>175550.41680000001</v>
      </c>
      <c r="C31" s="149">
        <v>317735.09999999998</v>
      </c>
      <c r="D31" s="149">
        <v>-155852.6</v>
      </c>
      <c r="E31" s="149">
        <v>26144.3</v>
      </c>
      <c r="F31" s="149">
        <v>363577.21679999999</v>
      </c>
      <c r="G31" s="149">
        <v>430702.59399999998</v>
      </c>
      <c r="H31" s="149">
        <v>366097.20490000001</v>
      </c>
      <c r="I31" s="149">
        <v>-2519.98809999996</v>
      </c>
      <c r="J31" s="149">
        <v>-1763.9916699999701</v>
      </c>
      <c r="K31" s="150">
        <v>0.996</v>
      </c>
      <c r="L31" s="23"/>
    </row>
    <row r="32" spans="1:12">
      <c r="A32" s="146" t="s">
        <v>349</v>
      </c>
      <c r="B32" s="149">
        <v>169156.91759999999</v>
      </c>
      <c r="C32" s="149">
        <v>249616.95</v>
      </c>
      <c r="D32" s="149">
        <v>-141530.1</v>
      </c>
      <c r="E32" s="149">
        <v>17367.71</v>
      </c>
      <c r="F32" s="149">
        <v>294611.47759999998</v>
      </c>
      <c r="G32" s="149">
        <v>332430.54700000002</v>
      </c>
      <c r="H32" s="149">
        <v>282565.96494999999</v>
      </c>
      <c r="I32" s="149">
        <v>12045.512650000001</v>
      </c>
      <c r="J32" s="149">
        <v>8431.8588550000295</v>
      </c>
      <c r="K32" s="150">
        <v>1.0249999999999999</v>
      </c>
      <c r="L32" s="23"/>
    </row>
    <row r="33" spans="1:12">
      <c r="A33" s="146" t="s">
        <v>350</v>
      </c>
      <c r="B33" s="149">
        <v>90584.874599999996</v>
      </c>
      <c r="C33" s="149">
        <v>51634.95</v>
      </c>
      <c r="D33" s="149">
        <v>-1574.2</v>
      </c>
      <c r="E33" s="149">
        <v>12149.05</v>
      </c>
      <c r="F33" s="149">
        <v>152794.6746</v>
      </c>
      <c r="G33" s="149">
        <v>188504.046</v>
      </c>
      <c r="H33" s="149">
        <v>160228.43909999999</v>
      </c>
      <c r="I33" s="149">
        <v>-7433.7645000000202</v>
      </c>
      <c r="J33" s="149">
        <v>-5203.6351500000101</v>
      </c>
      <c r="K33" s="150">
        <v>0.97199999999999998</v>
      </c>
      <c r="L33" s="23"/>
    </row>
    <row r="34" spans="1:12">
      <c r="A34" s="146" t="s">
        <v>351</v>
      </c>
      <c r="B34" s="149">
        <v>92580.635399999999</v>
      </c>
      <c r="C34" s="149">
        <v>104935.9</v>
      </c>
      <c r="D34" s="149">
        <v>-8759.25</v>
      </c>
      <c r="E34" s="149">
        <v>10200</v>
      </c>
      <c r="F34" s="149">
        <v>198957.28539999999</v>
      </c>
      <c r="G34" s="149">
        <v>228049.97200000001</v>
      </c>
      <c r="H34" s="149">
        <v>193842.4762</v>
      </c>
      <c r="I34" s="149">
        <v>5114.8091999999897</v>
      </c>
      <c r="J34" s="149">
        <v>3580.3664399999898</v>
      </c>
      <c r="K34" s="150">
        <v>1.016</v>
      </c>
      <c r="L34" s="23"/>
    </row>
    <row r="35" spans="1:12">
      <c r="A35" s="146" t="s">
        <v>352</v>
      </c>
      <c r="B35" s="149">
        <v>2766.9839999999999</v>
      </c>
      <c r="C35" s="149">
        <v>33325.949999999997</v>
      </c>
      <c r="D35" s="149">
        <v>0</v>
      </c>
      <c r="E35" s="149">
        <v>1787.55</v>
      </c>
      <c r="F35" s="149">
        <v>37880.483999999997</v>
      </c>
      <c r="G35" s="149">
        <v>48370.45</v>
      </c>
      <c r="H35" s="149">
        <v>41114.8825</v>
      </c>
      <c r="I35" s="149">
        <v>-3234.3984999999998</v>
      </c>
      <c r="J35" s="149">
        <v>-2264.0789500000001</v>
      </c>
      <c r="K35" s="150">
        <v>0.95299999999999996</v>
      </c>
      <c r="L35" s="23"/>
    </row>
    <row r="36" spans="1:12">
      <c r="A36" s="146" t="s">
        <v>353</v>
      </c>
      <c r="B36" s="149">
        <v>139107.177</v>
      </c>
      <c r="C36" s="149">
        <v>187275.4</v>
      </c>
      <c r="D36" s="149">
        <v>-123170.1</v>
      </c>
      <c r="E36" s="149">
        <v>10781.23</v>
      </c>
      <c r="F36" s="149">
        <v>213993.70699999999</v>
      </c>
      <c r="G36" s="149">
        <v>260142.959</v>
      </c>
      <c r="H36" s="149">
        <v>221121.51514999999</v>
      </c>
      <c r="I36" s="149">
        <v>-7127.8081499999698</v>
      </c>
      <c r="J36" s="149">
        <v>-4989.4657049999796</v>
      </c>
      <c r="K36" s="150">
        <v>0.98099999999999998</v>
      </c>
      <c r="L36" s="23"/>
    </row>
    <row r="37" spans="1:12">
      <c r="A37" s="146" t="s">
        <v>354</v>
      </c>
      <c r="B37" s="149">
        <v>166173.579</v>
      </c>
      <c r="C37" s="149">
        <v>222268.2</v>
      </c>
      <c r="D37" s="149">
        <v>-133050.5</v>
      </c>
      <c r="E37" s="149">
        <v>6030.58</v>
      </c>
      <c r="F37" s="149">
        <v>261421.859</v>
      </c>
      <c r="G37" s="149">
        <v>305153.20699999999</v>
      </c>
      <c r="H37" s="149">
        <v>259380.22594999999</v>
      </c>
      <c r="I37" s="149">
        <v>2041.6330499999699</v>
      </c>
      <c r="J37" s="149">
        <v>1429.14313499998</v>
      </c>
      <c r="K37" s="150">
        <v>1.0049999999999999</v>
      </c>
      <c r="L37" s="23"/>
    </row>
    <row r="38" spans="1:12" ht="18.75" customHeight="1">
      <c r="A38" s="141" t="s">
        <v>355</v>
      </c>
      <c r="B38" s="149"/>
      <c r="C38" s="149"/>
      <c r="D38" s="149"/>
      <c r="E38" s="149"/>
      <c r="F38" s="149"/>
      <c r="G38" s="149"/>
      <c r="H38" s="149"/>
      <c r="I38" s="149"/>
      <c r="J38" s="149"/>
      <c r="K38" s="150"/>
      <c r="L38" s="23"/>
    </row>
    <row r="39" spans="1:12">
      <c r="A39" s="146" t="s">
        <v>356</v>
      </c>
      <c r="B39" s="149">
        <v>235729.37520000001</v>
      </c>
      <c r="C39" s="149">
        <v>71559.8</v>
      </c>
      <c r="D39" s="149">
        <v>-11197.9</v>
      </c>
      <c r="E39" s="149">
        <v>14196.02</v>
      </c>
      <c r="F39" s="149">
        <v>310287.29519999999</v>
      </c>
      <c r="G39" s="149">
        <v>311399.36700000003</v>
      </c>
      <c r="H39" s="149">
        <v>264689.46195000003</v>
      </c>
      <c r="I39" s="149">
        <v>45597.833250000003</v>
      </c>
      <c r="J39" s="149">
        <v>31918.483274999999</v>
      </c>
      <c r="K39" s="150">
        <v>1.103</v>
      </c>
      <c r="L39" s="23"/>
    </row>
    <row r="40" spans="1:12">
      <c r="A40" s="146" t="s">
        <v>357</v>
      </c>
      <c r="B40" s="149">
        <v>50263.441800000001</v>
      </c>
      <c r="C40" s="149">
        <v>15742.85</v>
      </c>
      <c r="D40" s="149">
        <v>-1479</v>
      </c>
      <c r="E40" s="149">
        <v>5870.95</v>
      </c>
      <c r="F40" s="149">
        <v>70398.241800000003</v>
      </c>
      <c r="G40" s="149">
        <v>95032.591</v>
      </c>
      <c r="H40" s="149">
        <v>80777.702350000007</v>
      </c>
      <c r="I40" s="149">
        <v>-10379.46055</v>
      </c>
      <c r="J40" s="149">
        <v>-7265.6223849999897</v>
      </c>
      <c r="K40" s="150">
        <v>0.92400000000000004</v>
      </c>
      <c r="L40" s="23"/>
    </row>
    <row r="41" spans="1:12">
      <c r="A41" s="146" t="s">
        <v>358</v>
      </c>
      <c r="B41" s="149">
        <v>123569.3844</v>
      </c>
      <c r="C41" s="149">
        <v>25866.35</v>
      </c>
      <c r="D41" s="149">
        <v>-28730</v>
      </c>
      <c r="E41" s="149">
        <v>3286.61</v>
      </c>
      <c r="F41" s="149">
        <v>123992.3444</v>
      </c>
      <c r="G41" s="149">
        <v>129981.40399999999</v>
      </c>
      <c r="H41" s="149">
        <v>110484.1934</v>
      </c>
      <c r="I41" s="149">
        <v>13508.151</v>
      </c>
      <c r="J41" s="149">
        <v>9455.7057000000004</v>
      </c>
      <c r="K41" s="150">
        <v>1.073</v>
      </c>
      <c r="L41" s="23"/>
    </row>
    <row r="42" spans="1:12">
      <c r="A42" s="146" t="s">
        <v>359</v>
      </c>
      <c r="B42" s="149">
        <v>32958.017399999997</v>
      </c>
      <c r="C42" s="149">
        <v>58693.35</v>
      </c>
      <c r="D42" s="149">
        <v>-7381.4</v>
      </c>
      <c r="E42" s="149">
        <v>2963.27</v>
      </c>
      <c r="F42" s="149">
        <v>87233.237399999998</v>
      </c>
      <c r="G42" s="149">
        <v>92593.418000000005</v>
      </c>
      <c r="H42" s="149">
        <v>78704.405299999999</v>
      </c>
      <c r="I42" s="149">
        <v>8528.8320999999996</v>
      </c>
      <c r="J42" s="149">
        <v>5970.1824699999997</v>
      </c>
      <c r="K42" s="150">
        <v>1.0640000000000001</v>
      </c>
      <c r="L42" s="23"/>
    </row>
    <row r="43" spans="1:12">
      <c r="A43" s="146" t="s">
        <v>360</v>
      </c>
      <c r="B43" s="149">
        <v>128379.2268</v>
      </c>
      <c r="C43" s="149">
        <v>17821.95</v>
      </c>
      <c r="D43" s="149">
        <v>-12104.85</v>
      </c>
      <c r="E43" s="149">
        <v>4567.22</v>
      </c>
      <c r="F43" s="149">
        <v>138663.54680000001</v>
      </c>
      <c r="G43" s="149">
        <v>157137.82</v>
      </c>
      <c r="H43" s="149">
        <v>133567.147</v>
      </c>
      <c r="I43" s="149">
        <v>5096.3998000000101</v>
      </c>
      <c r="J43" s="149">
        <v>3567.4798600000099</v>
      </c>
      <c r="K43" s="150">
        <v>1.0229999999999999</v>
      </c>
      <c r="L43" s="23"/>
    </row>
    <row r="44" spans="1:12">
      <c r="A44" s="146" t="s">
        <v>361</v>
      </c>
      <c r="B44" s="149">
        <v>889055.50800000003</v>
      </c>
      <c r="C44" s="149">
        <v>1159179</v>
      </c>
      <c r="D44" s="149">
        <v>-735504.15</v>
      </c>
      <c r="E44" s="149">
        <v>78151.89</v>
      </c>
      <c r="F44" s="149">
        <v>1390882.2479999999</v>
      </c>
      <c r="G44" s="149">
        <v>1635319.1810000001</v>
      </c>
      <c r="H44" s="149">
        <v>1390021.30385</v>
      </c>
      <c r="I44" s="149">
        <v>860.94414999987896</v>
      </c>
      <c r="J44" s="149">
        <v>602.66090499991503</v>
      </c>
      <c r="K44" s="150">
        <v>1</v>
      </c>
      <c r="L44" s="23"/>
    </row>
    <row r="45" spans="1:12">
      <c r="A45" s="146" t="s">
        <v>362</v>
      </c>
      <c r="B45" s="149">
        <v>49598.188199999997</v>
      </c>
      <c r="C45" s="149">
        <v>6314.65</v>
      </c>
      <c r="D45" s="149">
        <v>-15842.3</v>
      </c>
      <c r="E45" s="149">
        <v>2243.15</v>
      </c>
      <c r="F45" s="149">
        <v>42313.688199999997</v>
      </c>
      <c r="G45" s="149">
        <v>48735.351999999999</v>
      </c>
      <c r="H45" s="149">
        <v>41425.049200000001</v>
      </c>
      <c r="I45" s="149">
        <v>888.63899999999603</v>
      </c>
      <c r="J45" s="149">
        <v>622.04729999999699</v>
      </c>
      <c r="K45" s="150">
        <v>1.0129999999999999</v>
      </c>
      <c r="L45" s="23"/>
    </row>
    <row r="46" spans="1:12">
      <c r="A46" s="146" t="s">
        <v>363</v>
      </c>
      <c r="B46" s="149">
        <v>106715.8026</v>
      </c>
      <c r="C46" s="149">
        <v>83503.149999999994</v>
      </c>
      <c r="D46" s="149">
        <v>-74153.149999999994</v>
      </c>
      <c r="E46" s="149">
        <v>1863.54</v>
      </c>
      <c r="F46" s="149">
        <v>117929.3426</v>
      </c>
      <c r="G46" s="149">
        <v>133464.91099999999</v>
      </c>
      <c r="H46" s="149">
        <v>113445.17435</v>
      </c>
      <c r="I46" s="149">
        <v>4484.1682499999997</v>
      </c>
      <c r="J46" s="149">
        <v>3138.9177749999999</v>
      </c>
      <c r="K46" s="150">
        <v>1.024</v>
      </c>
      <c r="L46" s="23"/>
    </row>
    <row r="47" spans="1:12" ht="18.75" customHeight="1">
      <c r="A47" s="141" t="s">
        <v>364</v>
      </c>
      <c r="B47" s="149"/>
      <c r="C47" s="149"/>
      <c r="D47" s="149"/>
      <c r="E47" s="149"/>
      <c r="F47" s="149"/>
      <c r="G47" s="149"/>
      <c r="H47" s="149"/>
      <c r="I47" s="149"/>
      <c r="J47" s="149"/>
      <c r="K47" s="150"/>
      <c r="L47" s="23"/>
    </row>
    <row r="48" spans="1:12">
      <c r="A48" s="146" t="s">
        <v>365</v>
      </c>
      <c r="B48" s="149">
        <v>604000.22759999998</v>
      </c>
      <c r="C48" s="149">
        <v>101369.3</v>
      </c>
      <c r="D48" s="149">
        <v>-112324.1</v>
      </c>
      <c r="E48" s="149">
        <v>40170.15</v>
      </c>
      <c r="F48" s="149">
        <v>633215.57759999996</v>
      </c>
      <c r="G48" s="149">
        <v>726576.72</v>
      </c>
      <c r="H48" s="149">
        <v>617590.21200000006</v>
      </c>
      <c r="I48" s="149">
        <v>15625.365600000099</v>
      </c>
      <c r="J48" s="149">
        <v>10937.7559200001</v>
      </c>
      <c r="K48" s="150">
        <v>1.0149999999999999</v>
      </c>
      <c r="L48" s="23"/>
    </row>
    <row r="49" spans="1:12">
      <c r="A49" s="146" t="s">
        <v>366</v>
      </c>
      <c r="B49" s="149">
        <v>111845.02559999999</v>
      </c>
      <c r="C49" s="149">
        <v>23375.85</v>
      </c>
      <c r="D49" s="149">
        <v>-20658.400000000001</v>
      </c>
      <c r="E49" s="149">
        <v>1736.89</v>
      </c>
      <c r="F49" s="149">
        <v>116299.3656</v>
      </c>
      <c r="G49" s="149">
        <v>120572.28</v>
      </c>
      <c r="H49" s="149">
        <v>102486.43799999999</v>
      </c>
      <c r="I49" s="149">
        <v>13812.927600000001</v>
      </c>
      <c r="J49" s="149">
        <v>9669.0493200000092</v>
      </c>
      <c r="K49" s="150">
        <v>1.08</v>
      </c>
      <c r="L49" s="23"/>
    </row>
    <row r="50" spans="1:12">
      <c r="A50" s="146" t="s">
        <v>367</v>
      </c>
      <c r="B50" s="149">
        <v>47500.873200000002</v>
      </c>
      <c r="C50" s="149">
        <v>59963.25</v>
      </c>
      <c r="D50" s="149">
        <v>-36188.75</v>
      </c>
      <c r="E50" s="149">
        <v>2149.31</v>
      </c>
      <c r="F50" s="149">
        <v>73424.683199999999</v>
      </c>
      <c r="G50" s="149">
        <v>96568.849000000002</v>
      </c>
      <c r="H50" s="149">
        <v>82083.521649999995</v>
      </c>
      <c r="I50" s="149">
        <v>-8658.8384499999993</v>
      </c>
      <c r="J50" s="149">
        <v>-6061.1869150000002</v>
      </c>
      <c r="K50" s="150">
        <v>0.93700000000000006</v>
      </c>
      <c r="L50" s="23"/>
    </row>
    <row r="51" spans="1:12">
      <c r="A51" s="146" t="s">
        <v>368</v>
      </c>
      <c r="B51" s="149">
        <v>241610.68799999999</v>
      </c>
      <c r="C51" s="149">
        <v>46995.65</v>
      </c>
      <c r="D51" s="149">
        <v>-21045.15</v>
      </c>
      <c r="E51" s="149">
        <v>15021.03</v>
      </c>
      <c r="F51" s="149">
        <v>282582.21799999999</v>
      </c>
      <c r="G51" s="149">
        <v>357129.11499999999</v>
      </c>
      <c r="H51" s="149">
        <v>303559.74774999998</v>
      </c>
      <c r="I51" s="149">
        <v>-20977.529750000002</v>
      </c>
      <c r="J51" s="149">
        <v>-14684.270825</v>
      </c>
      <c r="K51" s="150">
        <v>0.95899999999999996</v>
      </c>
      <c r="L51" s="23"/>
    </row>
    <row r="52" spans="1:12">
      <c r="A52" s="146" t="s">
        <v>369</v>
      </c>
      <c r="B52" s="149">
        <v>289535.43959999998</v>
      </c>
      <c r="C52" s="149">
        <v>124827.6</v>
      </c>
      <c r="D52" s="149">
        <v>-18654.099999999999</v>
      </c>
      <c r="E52" s="149">
        <v>16116.68</v>
      </c>
      <c r="F52" s="149">
        <v>411825.61959999998</v>
      </c>
      <c r="G52" s="149">
        <v>444113.96100000001</v>
      </c>
      <c r="H52" s="149">
        <v>377496.86684999999</v>
      </c>
      <c r="I52" s="149">
        <v>34328.75275</v>
      </c>
      <c r="J52" s="149">
        <v>24030.126925</v>
      </c>
      <c r="K52" s="150">
        <v>1.054</v>
      </c>
      <c r="L52" s="23"/>
    </row>
    <row r="53" spans="1:12">
      <c r="A53" s="146" t="s">
        <v>370</v>
      </c>
      <c r="B53" s="149">
        <v>39475.147799999999</v>
      </c>
      <c r="C53" s="149">
        <v>14129.55</v>
      </c>
      <c r="D53" s="149">
        <v>-478.55</v>
      </c>
      <c r="E53" s="149">
        <v>4274.6499999999996</v>
      </c>
      <c r="F53" s="149">
        <v>57400.7978</v>
      </c>
      <c r="G53" s="149">
        <v>78228.236999999994</v>
      </c>
      <c r="H53" s="149">
        <v>66494.001449999996</v>
      </c>
      <c r="I53" s="149">
        <v>-9093.2036499999995</v>
      </c>
      <c r="J53" s="149">
        <v>-6365.2425549999998</v>
      </c>
      <c r="K53" s="150">
        <v>0.91900000000000004</v>
      </c>
      <c r="L53" s="23"/>
    </row>
    <row r="54" spans="1:12">
      <c r="A54" s="146" t="s">
        <v>371</v>
      </c>
      <c r="B54" s="149">
        <v>109453.35060000001</v>
      </c>
      <c r="C54" s="149">
        <v>89183.7</v>
      </c>
      <c r="D54" s="149">
        <v>-11847.3</v>
      </c>
      <c r="E54" s="149">
        <v>6838.93</v>
      </c>
      <c r="F54" s="149">
        <v>193628.68059999999</v>
      </c>
      <c r="G54" s="149">
        <v>205080.77600000001</v>
      </c>
      <c r="H54" s="149">
        <v>174318.65960000001</v>
      </c>
      <c r="I54" s="149">
        <v>19310.021000000001</v>
      </c>
      <c r="J54" s="149">
        <v>13517.0147</v>
      </c>
      <c r="K54" s="150">
        <v>1.0660000000000001</v>
      </c>
      <c r="L54" s="23"/>
    </row>
    <row r="55" spans="1:12">
      <c r="A55" s="146" t="s">
        <v>372</v>
      </c>
      <c r="B55" s="149">
        <v>24695.332200000001</v>
      </c>
      <c r="C55" s="149">
        <v>40404.75</v>
      </c>
      <c r="D55" s="149">
        <v>-178.5</v>
      </c>
      <c r="E55" s="149">
        <v>4769.18</v>
      </c>
      <c r="F55" s="149">
        <v>69690.762199999997</v>
      </c>
      <c r="G55" s="149">
        <v>75224.513000000006</v>
      </c>
      <c r="H55" s="149">
        <v>63940.836049999998</v>
      </c>
      <c r="I55" s="149">
        <v>5749.9261499999902</v>
      </c>
      <c r="J55" s="149">
        <v>4024.9483049999899</v>
      </c>
      <c r="K55" s="150">
        <v>1.054</v>
      </c>
      <c r="L55" s="23"/>
    </row>
    <row r="56" spans="1:12">
      <c r="A56" s="146" t="s">
        <v>373</v>
      </c>
      <c r="B56" s="149">
        <v>55360.285199999998</v>
      </c>
      <c r="C56" s="149">
        <v>12008.8</v>
      </c>
      <c r="D56" s="149">
        <v>-12865.6</v>
      </c>
      <c r="E56" s="149">
        <v>3829.42</v>
      </c>
      <c r="F56" s="149">
        <v>58332.905200000001</v>
      </c>
      <c r="G56" s="149">
        <v>90918.523000000001</v>
      </c>
      <c r="H56" s="149">
        <v>77280.744550000003</v>
      </c>
      <c r="I56" s="149">
        <v>-18947.839349999998</v>
      </c>
      <c r="J56" s="149">
        <v>-13263.487545</v>
      </c>
      <c r="K56" s="150">
        <v>0.85399999999999998</v>
      </c>
      <c r="L56" s="23"/>
    </row>
    <row r="57" spans="1:12" ht="18.75" customHeight="1">
      <c r="A57" s="141" t="s">
        <v>374</v>
      </c>
      <c r="B57" s="149"/>
      <c r="C57" s="149"/>
      <c r="D57" s="149"/>
      <c r="E57" s="149"/>
      <c r="F57" s="149"/>
      <c r="G57" s="149"/>
      <c r="H57" s="149"/>
      <c r="I57" s="149"/>
      <c r="J57" s="149"/>
      <c r="K57" s="150"/>
      <c r="L57" s="23"/>
    </row>
    <row r="58" spans="1:12">
      <c r="A58" s="146" t="s">
        <v>375</v>
      </c>
      <c r="B58" s="149">
        <v>35065.635000000002</v>
      </c>
      <c r="C58" s="149">
        <v>1926.1</v>
      </c>
      <c r="D58" s="149">
        <v>-4159.05</v>
      </c>
      <c r="E58" s="149">
        <v>721.31</v>
      </c>
      <c r="F58" s="149">
        <v>33553.995000000003</v>
      </c>
      <c r="G58" s="149">
        <v>36049.165999999997</v>
      </c>
      <c r="H58" s="149">
        <v>30641.791099999999</v>
      </c>
      <c r="I58" s="149">
        <v>2912.2039</v>
      </c>
      <c r="J58" s="149">
        <v>2038.5427299999999</v>
      </c>
      <c r="K58" s="150">
        <v>1.0569999999999999</v>
      </c>
      <c r="L58" s="23"/>
    </row>
    <row r="59" spans="1:12">
      <c r="A59" s="146" t="s">
        <v>376</v>
      </c>
      <c r="B59" s="149">
        <v>129468.3588</v>
      </c>
      <c r="C59" s="149">
        <v>24833.599999999999</v>
      </c>
      <c r="D59" s="149">
        <v>-5456.15</v>
      </c>
      <c r="E59" s="149">
        <v>7536.95</v>
      </c>
      <c r="F59" s="149">
        <v>156382.75880000001</v>
      </c>
      <c r="G59" s="149">
        <v>185702.084</v>
      </c>
      <c r="H59" s="149">
        <v>157846.7714</v>
      </c>
      <c r="I59" s="149">
        <v>-1464.01259999999</v>
      </c>
      <c r="J59" s="149">
        <v>-1024.80881999999</v>
      </c>
      <c r="K59" s="150">
        <v>0.99399999999999999</v>
      </c>
      <c r="L59" s="23"/>
    </row>
    <row r="60" spans="1:12">
      <c r="A60" s="146" t="s">
        <v>377</v>
      </c>
      <c r="B60" s="149">
        <v>56163.887999999999</v>
      </c>
      <c r="C60" s="149">
        <v>6936.85</v>
      </c>
      <c r="D60" s="149">
        <v>-9136.65</v>
      </c>
      <c r="E60" s="149">
        <v>493.17</v>
      </c>
      <c r="F60" s="149">
        <v>54457.258000000002</v>
      </c>
      <c r="G60" s="149">
        <v>71587.145999999993</v>
      </c>
      <c r="H60" s="149">
        <v>60849.074099999998</v>
      </c>
      <c r="I60" s="149">
        <v>-6391.8161</v>
      </c>
      <c r="J60" s="149">
        <v>-4474.2712700000002</v>
      </c>
      <c r="K60" s="150">
        <v>0.93700000000000006</v>
      </c>
      <c r="L60" s="23"/>
    </row>
    <row r="61" spans="1:12">
      <c r="A61" s="146" t="s">
        <v>378</v>
      </c>
      <c r="B61" s="149">
        <v>500204.47619999998</v>
      </c>
      <c r="C61" s="149">
        <v>686780.45</v>
      </c>
      <c r="D61" s="149">
        <v>-399532.3</v>
      </c>
      <c r="E61" s="149">
        <v>50912.11</v>
      </c>
      <c r="F61" s="149">
        <v>838364.73620000004</v>
      </c>
      <c r="G61" s="149">
        <v>1154074.8629999999</v>
      </c>
      <c r="H61" s="149">
        <v>980963.63355000003</v>
      </c>
      <c r="I61" s="149">
        <v>-142598.89735000001</v>
      </c>
      <c r="J61" s="149">
        <v>-99819.228145000103</v>
      </c>
      <c r="K61" s="150">
        <v>0.91400000000000003</v>
      </c>
      <c r="L61" s="23"/>
    </row>
    <row r="62" spans="1:12">
      <c r="A62" s="146" t="s">
        <v>379</v>
      </c>
      <c r="B62" s="149">
        <v>113698.0218</v>
      </c>
      <c r="C62" s="149">
        <v>47784.45</v>
      </c>
      <c r="D62" s="149">
        <v>-434.35</v>
      </c>
      <c r="E62" s="149">
        <v>8483</v>
      </c>
      <c r="F62" s="149">
        <v>169531.12179999999</v>
      </c>
      <c r="G62" s="149">
        <v>208200.61600000001</v>
      </c>
      <c r="H62" s="149">
        <v>176970.52359999999</v>
      </c>
      <c r="I62" s="149">
        <v>-7439.4018000000196</v>
      </c>
      <c r="J62" s="149">
        <v>-5207.5812600000099</v>
      </c>
      <c r="K62" s="150">
        <v>0.97499999999999998</v>
      </c>
      <c r="L62" s="23"/>
    </row>
    <row r="63" spans="1:12">
      <c r="A63" s="146" t="s">
        <v>380</v>
      </c>
      <c r="B63" s="149">
        <v>240256.63200000001</v>
      </c>
      <c r="C63" s="149">
        <v>57984.45</v>
      </c>
      <c r="D63" s="149">
        <v>-20881.099999999999</v>
      </c>
      <c r="E63" s="149">
        <v>20284.740000000002</v>
      </c>
      <c r="F63" s="149">
        <v>297644.72200000001</v>
      </c>
      <c r="G63" s="149">
        <v>345819.29499999998</v>
      </c>
      <c r="H63" s="149">
        <v>293946.40074999997</v>
      </c>
      <c r="I63" s="149">
        <v>3698.32125000004</v>
      </c>
      <c r="J63" s="149">
        <v>2588.8248750000298</v>
      </c>
      <c r="K63" s="150">
        <v>1.0069999999999999</v>
      </c>
      <c r="L63" s="23"/>
    </row>
    <row r="64" spans="1:12">
      <c r="A64" s="146" t="s">
        <v>381</v>
      </c>
      <c r="B64" s="149">
        <v>784941.84779999999</v>
      </c>
      <c r="C64" s="149">
        <v>220181.45</v>
      </c>
      <c r="D64" s="149">
        <v>-70640.95</v>
      </c>
      <c r="E64" s="149">
        <v>45571.9</v>
      </c>
      <c r="F64" s="149">
        <v>980054.24780000001</v>
      </c>
      <c r="G64" s="149">
        <v>1211962.1440000001</v>
      </c>
      <c r="H64" s="149">
        <v>1030167.8223999999</v>
      </c>
      <c r="I64" s="149">
        <v>-50113.574600000102</v>
      </c>
      <c r="J64" s="149">
        <v>-35079.502220000002</v>
      </c>
      <c r="K64" s="150">
        <v>0.97099999999999997</v>
      </c>
      <c r="L64" s="23"/>
    </row>
    <row r="65" spans="1:12">
      <c r="A65" s="146" t="s">
        <v>382</v>
      </c>
      <c r="B65" s="149">
        <v>78214.395600000003</v>
      </c>
      <c r="C65" s="149">
        <v>39326.1</v>
      </c>
      <c r="D65" s="149">
        <v>-2882.35</v>
      </c>
      <c r="E65" s="149">
        <v>6260.76</v>
      </c>
      <c r="F65" s="149">
        <v>120918.9056</v>
      </c>
      <c r="G65" s="149">
        <v>138650.58499999999</v>
      </c>
      <c r="H65" s="149">
        <v>117852.99725</v>
      </c>
      <c r="I65" s="149">
        <v>3065.9083499999701</v>
      </c>
      <c r="J65" s="149">
        <v>2146.1358449999798</v>
      </c>
      <c r="K65" s="150">
        <v>1.0149999999999999</v>
      </c>
      <c r="L65" s="23"/>
    </row>
    <row r="66" spans="1:12">
      <c r="A66" s="146" t="s">
        <v>383</v>
      </c>
      <c r="B66" s="149">
        <v>60436.523399999998</v>
      </c>
      <c r="C66" s="149">
        <v>19512.599999999999</v>
      </c>
      <c r="D66" s="149">
        <v>-34311.949999999997</v>
      </c>
      <c r="E66" s="149">
        <v>314.16000000000003</v>
      </c>
      <c r="F66" s="149">
        <v>45951.333400000003</v>
      </c>
      <c r="G66" s="149">
        <v>47966.275000000001</v>
      </c>
      <c r="H66" s="149">
        <v>40771.333749999998</v>
      </c>
      <c r="I66" s="149">
        <v>5179.9996500000098</v>
      </c>
      <c r="J66" s="149">
        <v>3625.9997549999998</v>
      </c>
      <c r="K66" s="150">
        <v>1.0760000000000001</v>
      </c>
      <c r="L66" s="23"/>
    </row>
    <row r="67" spans="1:12">
      <c r="A67" s="146" t="s">
        <v>384</v>
      </c>
      <c r="B67" s="149">
        <v>52079.642999999996</v>
      </c>
      <c r="C67" s="149">
        <v>12002</v>
      </c>
      <c r="D67" s="149">
        <v>-3982.25</v>
      </c>
      <c r="E67" s="149">
        <v>1083.75</v>
      </c>
      <c r="F67" s="149">
        <v>61183.142999999996</v>
      </c>
      <c r="G67" s="149">
        <v>64047.197</v>
      </c>
      <c r="H67" s="149">
        <v>54440.117449999998</v>
      </c>
      <c r="I67" s="149">
        <v>6743.0255500000003</v>
      </c>
      <c r="J67" s="149">
        <v>4720.1178849999997</v>
      </c>
      <c r="K67" s="150">
        <v>1.0740000000000001</v>
      </c>
      <c r="L67" s="23"/>
    </row>
    <row r="68" spans="1:12">
      <c r="A68" s="146" t="s">
        <v>385</v>
      </c>
      <c r="B68" s="149">
        <v>3258.5652</v>
      </c>
      <c r="C68" s="149">
        <v>10163.450000000001</v>
      </c>
      <c r="D68" s="149">
        <v>-30.6</v>
      </c>
      <c r="E68" s="149">
        <v>542.29999999999995</v>
      </c>
      <c r="F68" s="149">
        <v>13933.715200000001</v>
      </c>
      <c r="G68" s="149">
        <v>12744.357</v>
      </c>
      <c r="H68" s="149">
        <v>10832.703450000001</v>
      </c>
      <c r="I68" s="149">
        <v>3101.0117500000001</v>
      </c>
      <c r="J68" s="149">
        <v>2170.7082249999999</v>
      </c>
      <c r="K68" s="150">
        <v>1.17</v>
      </c>
      <c r="L68" s="23"/>
    </row>
    <row r="69" spans="1:12">
      <c r="A69" s="146" t="s">
        <v>386</v>
      </c>
      <c r="B69" s="149">
        <v>57388.425600000002</v>
      </c>
      <c r="C69" s="149">
        <v>13601.7</v>
      </c>
      <c r="D69" s="149">
        <v>-7224.15</v>
      </c>
      <c r="E69" s="149">
        <v>1137.3</v>
      </c>
      <c r="F69" s="149">
        <v>64903.275600000001</v>
      </c>
      <c r="G69" s="149">
        <v>89334.694000000003</v>
      </c>
      <c r="H69" s="149">
        <v>75934.4899</v>
      </c>
      <c r="I69" s="149">
        <v>-11031.2143</v>
      </c>
      <c r="J69" s="149">
        <v>-7721.8500100000001</v>
      </c>
      <c r="K69" s="150">
        <v>0.91400000000000003</v>
      </c>
      <c r="L69" s="23"/>
    </row>
    <row r="70" spans="1:12">
      <c r="A70" s="146" t="s">
        <v>387</v>
      </c>
      <c r="B70" s="149">
        <v>25409.155200000001</v>
      </c>
      <c r="C70" s="149">
        <v>10072.5</v>
      </c>
      <c r="D70" s="149">
        <v>-3637.15</v>
      </c>
      <c r="E70" s="149">
        <v>507.11</v>
      </c>
      <c r="F70" s="149">
        <v>32351.6152</v>
      </c>
      <c r="G70" s="149">
        <v>32481.393</v>
      </c>
      <c r="H70" s="149">
        <v>27609.18405</v>
      </c>
      <c r="I70" s="149">
        <v>4742.4311500000003</v>
      </c>
      <c r="J70" s="149">
        <v>3319.7018050000001</v>
      </c>
      <c r="K70" s="150">
        <v>1.1020000000000001</v>
      </c>
      <c r="L70" s="23"/>
    </row>
    <row r="71" spans="1:12" ht="18.75" customHeight="1">
      <c r="A71" s="141" t="s">
        <v>388</v>
      </c>
      <c r="B71" s="149"/>
      <c r="C71" s="149"/>
      <c r="D71" s="149"/>
      <c r="E71" s="149"/>
      <c r="F71" s="149"/>
      <c r="G71" s="149"/>
      <c r="H71" s="149"/>
      <c r="I71" s="149"/>
      <c r="J71" s="149"/>
      <c r="K71" s="150"/>
      <c r="L71" s="23"/>
    </row>
    <row r="72" spans="1:12">
      <c r="A72" s="146" t="s">
        <v>389</v>
      </c>
      <c r="B72" s="149">
        <v>31474.442999999999</v>
      </c>
      <c r="C72" s="149">
        <v>8764.35</v>
      </c>
      <c r="D72" s="149">
        <v>-2698.75</v>
      </c>
      <c r="E72" s="149">
        <v>2633.3</v>
      </c>
      <c r="F72" s="149">
        <v>40173.343000000001</v>
      </c>
      <c r="G72" s="149">
        <v>52806.260999999999</v>
      </c>
      <c r="H72" s="149">
        <v>44885.32185</v>
      </c>
      <c r="I72" s="149">
        <v>-4711.9788500000004</v>
      </c>
      <c r="J72" s="149">
        <v>-3298.3851949999998</v>
      </c>
      <c r="K72" s="150">
        <v>0.93799999999999994</v>
      </c>
      <c r="L72" s="23"/>
    </row>
    <row r="73" spans="1:12">
      <c r="A73" s="146" t="s">
        <v>390</v>
      </c>
      <c r="B73" s="149">
        <v>188138.72219999999</v>
      </c>
      <c r="C73" s="149">
        <v>26106.9</v>
      </c>
      <c r="D73" s="149">
        <v>-65860.55</v>
      </c>
      <c r="E73" s="149">
        <v>610.29999999999995</v>
      </c>
      <c r="F73" s="149">
        <v>148995.37220000001</v>
      </c>
      <c r="G73" s="149">
        <v>179874.99</v>
      </c>
      <c r="H73" s="149">
        <v>152893.7415</v>
      </c>
      <c r="I73" s="149">
        <v>-3898.3692999999898</v>
      </c>
      <c r="J73" s="149">
        <v>-2728.85850999999</v>
      </c>
      <c r="K73" s="150">
        <v>0.98499999999999999</v>
      </c>
      <c r="L73" s="23"/>
    </row>
    <row r="74" spans="1:12">
      <c r="A74" s="146" t="s">
        <v>391</v>
      </c>
      <c r="B74" s="149">
        <v>117158.2236</v>
      </c>
      <c r="C74" s="149">
        <v>86735.7</v>
      </c>
      <c r="D74" s="149">
        <v>-12643.75</v>
      </c>
      <c r="E74" s="149">
        <v>4262.07</v>
      </c>
      <c r="F74" s="149">
        <v>195512.24359999999</v>
      </c>
      <c r="G74" s="149">
        <v>200905.565</v>
      </c>
      <c r="H74" s="149">
        <v>170769.73024999999</v>
      </c>
      <c r="I74" s="149">
        <v>24742.513350000001</v>
      </c>
      <c r="J74" s="149">
        <v>17319.759344999999</v>
      </c>
      <c r="K74" s="150">
        <v>1.0860000000000001</v>
      </c>
      <c r="L74" s="23"/>
    </row>
    <row r="75" spans="1:12">
      <c r="A75" s="146" t="s">
        <v>392</v>
      </c>
      <c r="B75" s="149">
        <v>0</v>
      </c>
      <c r="C75" s="149">
        <v>0</v>
      </c>
      <c r="D75" s="149">
        <v>0</v>
      </c>
      <c r="E75" s="149">
        <v>1987.8882000000001</v>
      </c>
      <c r="F75" s="149">
        <v>1987.8882000000001</v>
      </c>
      <c r="G75" s="149">
        <v>50348.605000000003</v>
      </c>
      <c r="H75" s="149">
        <v>42796.314250000003</v>
      </c>
      <c r="I75" s="149">
        <v>-40808.426050000002</v>
      </c>
      <c r="J75" s="149">
        <v>-28565.898235000001</v>
      </c>
      <c r="K75" s="150">
        <v>0</v>
      </c>
      <c r="L75" s="23"/>
    </row>
    <row r="76" spans="1:12">
      <c r="A76" s="146" t="s">
        <v>393</v>
      </c>
      <c r="B76" s="149">
        <v>46455.895199999999</v>
      </c>
      <c r="C76" s="149">
        <v>9900.7999999999993</v>
      </c>
      <c r="D76" s="149">
        <v>-1953.3</v>
      </c>
      <c r="E76" s="149">
        <v>2454.63</v>
      </c>
      <c r="F76" s="149">
        <v>56858.025199999996</v>
      </c>
      <c r="G76" s="149">
        <v>46349.540999999997</v>
      </c>
      <c r="H76" s="149">
        <v>39397.109850000001</v>
      </c>
      <c r="I76" s="149">
        <v>17460.915349999999</v>
      </c>
      <c r="J76" s="149">
        <v>12222.640745000001</v>
      </c>
      <c r="K76" s="150">
        <v>1.264</v>
      </c>
      <c r="L76" s="23"/>
    </row>
    <row r="77" spans="1:12">
      <c r="A77" s="146" t="s">
        <v>394</v>
      </c>
      <c r="B77" s="149">
        <v>905429.28300000005</v>
      </c>
      <c r="C77" s="149">
        <v>199511.15</v>
      </c>
      <c r="D77" s="149">
        <v>-73375.399999999994</v>
      </c>
      <c r="E77" s="149">
        <v>30842.59</v>
      </c>
      <c r="F77" s="149">
        <v>1062407.6229999999</v>
      </c>
      <c r="G77" s="149">
        <v>965614.68700000003</v>
      </c>
      <c r="H77" s="149">
        <v>820772.48395000002</v>
      </c>
      <c r="I77" s="149">
        <v>241635.13905</v>
      </c>
      <c r="J77" s="149">
        <v>169144.597335</v>
      </c>
      <c r="K77" s="150">
        <v>1.175</v>
      </c>
      <c r="L77" s="23"/>
    </row>
    <row r="78" spans="1:12">
      <c r="A78" s="146" t="s">
        <v>395</v>
      </c>
      <c r="B78" s="149">
        <v>27001.642800000001</v>
      </c>
      <c r="C78" s="149">
        <v>9641.5499999999993</v>
      </c>
      <c r="D78" s="149">
        <v>-2622.25</v>
      </c>
      <c r="E78" s="149">
        <v>1205.1300000000001</v>
      </c>
      <c r="F78" s="149">
        <v>35226.072800000002</v>
      </c>
      <c r="G78" s="149">
        <v>44357.4</v>
      </c>
      <c r="H78" s="149">
        <v>37703.79</v>
      </c>
      <c r="I78" s="149">
        <v>-2477.7172</v>
      </c>
      <c r="J78" s="149">
        <v>-1734.4020399999999</v>
      </c>
      <c r="K78" s="150">
        <v>0.96099999999999997</v>
      </c>
      <c r="L78" s="23"/>
    </row>
    <row r="79" spans="1:12">
      <c r="A79" s="146" t="s">
        <v>396</v>
      </c>
      <c r="B79" s="149">
        <v>266643.0624</v>
      </c>
      <c r="C79" s="149">
        <v>38892.6</v>
      </c>
      <c r="D79" s="149">
        <v>-44987.1</v>
      </c>
      <c r="E79" s="149">
        <v>7065.71</v>
      </c>
      <c r="F79" s="149">
        <v>267614.27240000002</v>
      </c>
      <c r="G79" s="149">
        <v>271834.57900000003</v>
      </c>
      <c r="H79" s="149">
        <v>231059.39215</v>
      </c>
      <c r="I79" s="149">
        <v>36554.8802499999</v>
      </c>
      <c r="J79" s="149">
        <v>25588.4161749999</v>
      </c>
      <c r="K79" s="150">
        <v>1.0940000000000001</v>
      </c>
      <c r="L79" s="23"/>
    </row>
    <row r="80" spans="1:12">
      <c r="A80" s="146" t="s">
        <v>397</v>
      </c>
      <c r="B80" s="149">
        <v>80536.895999999993</v>
      </c>
      <c r="C80" s="149">
        <v>11965.45</v>
      </c>
      <c r="D80" s="149">
        <v>-16669.349999999999</v>
      </c>
      <c r="E80" s="149">
        <v>1063.69</v>
      </c>
      <c r="F80" s="149">
        <v>76896.686000000002</v>
      </c>
      <c r="G80" s="149">
        <v>86626.349000000002</v>
      </c>
      <c r="H80" s="149">
        <v>73632.396649999995</v>
      </c>
      <c r="I80" s="149">
        <v>3264.28934999999</v>
      </c>
      <c r="J80" s="149">
        <v>2285.0025449999898</v>
      </c>
      <c r="K80" s="150">
        <v>1.026</v>
      </c>
      <c r="L80" s="23"/>
    </row>
    <row r="81" spans="1:12">
      <c r="A81" s="146" t="s">
        <v>398</v>
      </c>
      <c r="B81" s="149">
        <v>131633.37659999999</v>
      </c>
      <c r="C81" s="149">
        <v>20318.400000000001</v>
      </c>
      <c r="D81" s="149">
        <v>-27817.95</v>
      </c>
      <c r="E81" s="149">
        <v>1471.86</v>
      </c>
      <c r="F81" s="149">
        <v>125605.6866</v>
      </c>
      <c r="G81" s="149">
        <v>140551.88699999999</v>
      </c>
      <c r="H81" s="149">
        <v>119469.10395</v>
      </c>
      <c r="I81" s="149">
        <v>6136.5826500000003</v>
      </c>
      <c r="J81" s="149">
        <v>4295.6078550000002</v>
      </c>
      <c r="K81" s="150">
        <v>1.0309999999999999</v>
      </c>
      <c r="L81" s="23"/>
    </row>
    <row r="82" spans="1:12">
      <c r="A82" s="146" t="s">
        <v>399</v>
      </c>
      <c r="B82" s="149">
        <v>70989.329400000002</v>
      </c>
      <c r="C82" s="149">
        <v>15626.4</v>
      </c>
      <c r="D82" s="149">
        <v>-110.5</v>
      </c>
      <c r="E82" s="149">
        <v>3434</v>
      </c>
      <c r="F82" s="149">
        <v>89939.229399999997</v>
      </c>
      <c r="G82" s="149">
        <v>101414.588</v>
      </c>
      <c r="H82" s="149">
        <v>86202.399799999999</v>
      </c>
      <c r="I82" s="149">
        <v>3736.8296</v>
      </c>
      <c r="J82" s="149">
        <v>2615.7807200000002</v>
      </c>
      <c r="K82" s="150">
        <v>1.026</v>
      </c>
      <c r="L82" s="23"/>
    </row>
    <row r="83" spans="1:12">
      <c r="A83" s="146" t="s">
        <v>400</v>
      </c>
      <c r="B83" s="149">
        <v>134606.41260000001</v>
      </c>
      <c r="C83" s="149">
        <v>51340.85</v>
      </c>
      <c r="D83" s="149">
        <v>-22165.45</v>
      </c>
      <c r="E83" s="149">
        <v>5996.07</v>
      </c>
      <c r="F83" s="149">
        <v>169777.88260000001</v>
      </c>
      <c r="G83" s="149">
        <v>182093.432</v>
      </c>
      <c r="H83" s="149">
        <v>154779.4172</v>
      </c>
      <c r="I83" s="149">
        <v>14998.465399999999</v>
      </c>
      <c r="J83" s="149">
        <v>10498.92578</v>
      </c>
      <c r="K83" s="150">
        <v>1.0580000000000001</v>
      </c>
      <c r="L83" s="23"/>
    </row>
    <row r="84" spans="1:12">
      <c r="A84" s="146" t="s">
        <v>401</v>
      </c>
      <c r="B84" s="149">
        <v>177085.5042</v>
      </c>
      <c r="C84" s="149">
        <v>62406.15</v>
      </c>
      <c r="D84" s="149">
        <v>-6227.1</v>
      </c>
      <c r="E84" s="149">
        <v>4413.71</v>
      </c>
      <c r="F84" s="149">
        <v>237678.26420000001</v>
      </c>
      <c r="G84" s="149">
        <v>257392.77</v>
      </c>
      <c r="H84" s="149">
        <v>218783.85449999999</v>
      </c>
      <c r="I84" s="149">
        <v>18894.4097</v>
      </c>
      <c r="J84" s="149">
        <v>13226.086789999999</v>
      </c>
      <c r="K84" s="150">
        <v>1.0509999999999999</v>
      </c>
      <c r="L84" s="23"/>
    </row>
    <row r="85" spans="1:12" ht="18.75" customHeight="1">
      <c r="A85" s="141" t="s">
        <v>402</v>
      </c>
      <c r="B85" s="149"/>
      <c r="C85" s="149"/>
      <c r="D85" s="149"/>
      <c r="E85" s="149"/>
      <c r="F85" s="149"/>
      <c r="G85" s="149"/>
      <c r="H85" s="149"/>
      <c r="I85" s="149"/>
      <c r="J85" s="149"/>
      <c r="K85" s="150"/>
      <c r="L85" s="23"/>
    </row>
    <row r="86" spans="1:12">
      <c r="A86" s="146" t="s">
        <v>403</v>
      </c>
      <c r="B86" s="149">
        <v>116444.40059999999</v>
      </c>
      <c r="C86" s="149">
        <v>32453</v>
      </c>
      <c r="D86" s="149">
        <v>-14580.9</v>
      </c>
      <c r="E86" s="149">
        <v>3181.04</v>
      </c>
      <c r="F86" s="149">
        <v>137497.54060000001</v>
      </c>
      <c r="G86" s="149">
        <v>134823.64000000001</v>
      </c>
      <c r="H86" s="149">
        <v>114600.094</v>
      </c>
      <c r="I86" s="149">
        <v>22897.446599999999</v>
      </c>
      <c r="J86" s="149">
        <v>16028.21262</v>
      </c>
      <c r="K86" s="150">
        <v>1.119</v>
      </c>
      <c r="L86" s="23"/>
    </row>
    <row r="87" spans="1:12">
      <c r="A87" s="146" t="s">
        <v>404</v>
      </c>
      <c r="B87" s="149">
        <v>51147.993600000002</v>
      </c>
      <c r="C87" s="149">
        <v>17167.45</v>
      </c>
      <c r="D87" s="149">
        <v>-4301.8500000000004</v>
      </c>
      <c r="E87" s="149">
        <v>1733.49</v>
      </c>
      <c r="F87" s="149">
        <v>65747.083599999998</v>
      </c>
      <c r="G87" s="149">
        <v>56627.417000000001</v>
      </c>
      <c r="H87" s="149">
        <v>48133.304450000003</v>
      </c>
      <c r="I87" s="149">
        <v>17613.779149999998</v>
      </c>
      <c r="J87" s="149">
        <v>12329.645404999999</v>
      </c>
      <c r="K87" s="150">
        <v>1.218</v>
      </c>
      <c r="L87" s="23"/>
    </row>
    <row r="88" spans="1:12">
      <c r="A88" s="146" t="s">
        <v>405</v>
      </c>
      <c r="B88" s="149">
        <v>201284.83979999999</v>
      </c>
      <c r="C88" s="149">
        <v>47528.6</v>
      </c>
      <c r="D88" s="149">
        <v>-37743.4</v>
      </c>
      <c r="E88" s="149">
        <v>3738.13</v>
      </c>
      <c r="F88" s="149">
        <v>214808.1698</v>
      </c>
      <c r="G88" s="149">
        <v>247293.85</v>
      </c>
      <c r="H88" s="149">
        <v>210199.77249999999</v>
      </c>
      <c r="I88" s="149">
        <v>4608.3973000000096</v>
      </c>
      <c r="J88" s="149">
        <v>3225.8781100000101</v>
      </c>
      <c r="K88" s="150">
        <v>1.0129999999999999</v>
      </c>
      <c r="L88" s="23"/>
    </row>
    <row r="89" spans="1:12">
      <c r="A89" s="146" t="s">
        <v>406</v>
      </c>
      <c r="B89" s="149">
        <v>62817.895799999998</v>
      </c>
      <c r="C89" s="149">
        <v>12852</v>
      </c>
      <c r="D89" s="149">
        <v>-3663.5</v>
      </c>
      <c r="E89" s="149">
        <v>1044.31</v>
      </c>
      <c r="F89" s="149">
        <v>73050.705799999996</v>
      </c>
      <c r="G89" s="149">
        <v>80227.823000000004</v>
      </c>
      <c r="H89" s="149">
        <v>68193.649550000002</v>
      </c>
      <c r="I89" s="149">
        <v>4857.0562499999896</v>
      </c>
      <c r="J89" s="149">
        <v>3399.9393749999999</v>
      </c>
      <c r="K89" s="150">
        <v>1.042</v>
      </c>
      <c r="L89" s="23"/>
    </row>
    <row r="90" spans="1:12">
      <c r="A90" s="146" t="s">
        <v>407</v>
      </c>
      <c r="B90" s="149">
        <v>85317.3024</v>
      </c>
      <c r="C90" s="149">
        <v>18214.650000000001</v>
      </c>
      <c r="D90" s="149">
        <v>-10483.9</v>
      </c>
      <c r="E90" s="149">
        <v>2158.83</v>
      </c>
      <c r="F90" s="149">
        <v>95206.882400000002</v>
      </c>
      <c r="G90" s="149">
        <v>112247.901</v>
      </c>
      <c r="H90" s="149">
        <v>95410.715849999993</v>
      </c>
      <c r="I90" s="149">
        <v>-203.83344999999099</v>
      </c>
      <c r="J90" s="149">
        <v>-142.683414999994</v>
      </c>
      <c r="K90" s="150">
        <v>0.999</v>
      </c>
      <c r="L90" s="23"/>
    </row>
    <row r="91" spans="1:12">
      <c r="A91" s="146" t="s">
        <v>408</v>
      </c>
      <c r="B91" s="149">
        <v>53541.140399999997</v>
      </c>
      <c r="C91" s="149">
        <v>8923.2999999999993</v>
      </c>
      <c r="D91" s="149">
        <v>-3430.6</v>
      </c>
      <c r="E91" s="149">
        <v>1293.19</v>
      </c>
      <c r="F91" s="149">
        <v>60327.030400000003</v>
      </c>
      <c r="G91" s="149">
        <v>52376.525000000001</v>
      </c>
      <c r="H91" s="149">
        <v>44520.046249999999</v>
      </c>
      <c r="I91" s="149">
        <v>15806.98415</v>
      </c>
      <c r="J91" s="149">
        <v>11064.888905</v>
      </c>
      <c r="K91" s="150">
        <v>1.2110000000000001</v>
      </c>
      <c r="L91" s="23"/>
    </row>
    <row r="92" spans="1:12">
      <c r="A92" s="146" t="s">
        <v>409</v>
      </c>
      <c r="B92" s="149">
        <v>499389.09899999999</v>
      </c>
      <c r="C92" s="149">
        <v>158370.29999999999</v>
      </c>
      <c r="D92" s="149">
        <v>-45968.85</v>
      </c>
      <c r="E92" s="149">
        <v>26336.06</v>
      </c>
      <c r="F92" s="149">
        <v>638126.60900000005</v>
      </c>
      <c r="G92" s="149">
        <v>707215.28500000003</v>
      </c>
      <c r="H92" s="149">
        <v>601132.99225000001</v>
      </c>
      <c r="I92" s="149">
        <v>36993.616750000001</v>
      </c>
      <c r="J92" s="149">
        <v>25895.531725000001</v>
      </c>
      <c r="K92" s="150">
        <v>1.0369999999999999</v>
      </c>
      <c r="L92" s="23"/>
    </row>
    <row r="93" spans="1:12">
      <c r="A93" s="146" t="s">
        <v>410</v>
      </c>
      <c r="B93" s="149">
        <v>107007.219</v>
      </c>
      <c r="C93" s="149">
        <v>10439.700000000001</v>
      </c>
      <c r="D93" s="149">
        <v>-14592.8</v>
      </c>
      <c r="E93" s="149">
        <v>2279.5300000000002</v>
      </c>
      <c r="F93" s="149">
        <v>105133.649</v>
      </c>
      <c r="G93" s="149">
        <v>117072.556</v>
      </c>
      <c r="H93" s="149">
        <v>99511.672600000005</v>
      </c>
      <c r="I93" s="149">
        <v>5621.9763999999996</v>
      </c>
      <c r="J93" s="149">
        <v>3935.38348</v>
      </c>
      <c r="K93" s="150">
        <v>1.034</v>
      </c>
      <c r="L93" s="23"/>
    </row>
    <row r="94" spans="1:12" ht="18.75" customHeight="1">
      <c r="A94" s="141" t="s">
        <v>411</v>
      </c>
      <c r="B94" s="149"/>
      <c r="C94" s="149"/>
      <c r="D94" s="149"/>
      <c r="E94" s="149"/>
      <c r="F94" s="149"/>
      <c r="G94" s="149"/>
      <c r="H94" s="149"/>
      <c r="I94" s="149"/>
      <c r="J94" s="149"/>
      <c r="K94" s="150"/>
      <c r="L94" s="23"/>
    </row>
    <row r="95" spans="1:12">
      <c r="A95" s="146" t="s">
        <v>412</v>
      </c>
      <c r="B95" s="149">
        <v>70886.303400000004</v>
      </c>
      <c r="C95" s="149">
        <v>8957.2999999999993</v>
      </c>
      <c r="D95" s="149">
        <v>-8935.2000000000007</v>
      </c>
      <c r="E95" s="149">
        <v>1296.76</v>
      </c>
      <c r="F95" s="149">
        <v>72205.163400000005</v>
      </c>
      <c r="G95" s="149">
        <v>74621.61</v>
      </c>
      <c r="H95" s="149">
        <v>63428.368499999997</v>
      </c>
      <c r="I95" s="149">
        <v>8776.7949000000099</v>
      </c>
      <c r="J95" s="149">
        <v>6143.7564300000004</v>
      </c>
      <c r="K95" s="150">
        <v>1.0820000000000001</v>
      </c>
      <c r="L95" s="23"/>
    </row>
    <row r="96" spans="1:12">
      <c r="A96" s="146" t="s">
        <v>413</v>
      </c>
      <c r="B96" s="149">
        <v>86354.921400000007</v>
      </c>
      <c r="C96" s="149">
        <v>4295.05</v>
      </c>
      <c r="D96" s="149">
        <v>-10996.45</v>
      </c>
      <c r="E96" s="149">
        <v>1201.05</v>
      </c>
      <c r="F96" s="149">
        <v>80854.571400000001</v>
      </c>
      <c r="G96" s="149">
        <v>74729.129000000001</v>
      </c>
      <c r="H96" s="149">
        <v>63519.75965</v>
      </c>
      <c r="I96" s="149">
        <v>17334.811750000001</v>
      </c>
      <c r="J96" s="149">
        <v>12134.368225</v>
      </c>
      <c r="K96" s="150">
        <v>1.1619999999999999</v>
      </c>
      <c r="L96" s="23"/>
    </row>
    <row r="97" spans="1:12">
      <c r="A97" s="146" t="s">
        <v>414</v>
      </c>
      <c r="B97" s="149">
        <v>94697.083799999993</v>
      </c>
      <c r="C97" s="149">
        <v>31419.4</v>
      </c>
      <c r="D97" s="149">
        <v>-5026.8999999999996</v>
      </c>
      <c r="E97" s="149">
        <v>5064.13</v>
      </c>
      <c r="F97" s="149">
        <v>126153.7138</v>
      </c>
      <c r="G97" s="149">
        <v>132879.85800000001</v>
      </c>
      <c r="H97" s="149">
        <v>112947.8793</v>
      </c>
      <c r="I97" s="149">
        <v>13205.834500000001</v>
      </c>
      <c r="J97" s="149">
        <v>9244.0841500000006</v>
      </c>
      <c r="K97" s="150">
        <v>1.07</v>
      </c>
      <c r="L97" s="23"/>
    </row>
    <row r="98" spans="1:12">
      <c r="A98" s="146" t="s">
        <v>415</v>
      </c>
      <c r="B98" s="149">
        <v>37061.395799999998</v>
      </c>
      <c r="C98" s="149">
        <v>4538.1499999999996</v>
      </c>
      <c r="D98" s="149">
        <v>-2876.4</v>
      </c>
      <c r="E98" s="149">
        <v>861.22</v>
      </c>
      <c r="F98" s="149">
        <v>39584.3658</v>
      </c>
      <c r="G98" s="149">
        <v>29590.062999999998</v>
      </c>
      <c r="H98" s="149">
        <v>25151.553550000001</v>
      </c>
      <c r="I98" s="149">
        <v>14432.812250000001</v>
      </c>
      <c r="J98" s="149">
        <v>10102.968575000001</v>
      </c>
      <c r="K98" s="150">
        <v>1.341</v>
      </c>
      <c r="L98" s="23"/>
    </row>
    <row r="99" spans="1:12">
      <c r="A99" s="146" t="s">
        <v>416</v>
      </c>
      <c r="B99" s="149">
        <v>415127.0772</v>
      </c>
      <c r="C99" s="149">
        <v>109287.9</v>
      </c>
      <c r="D99" s="149">
        <v>-1363.4</v>
      </c>
      <c r="E99" s="149">
        <v>32052.65</v>
      </c>
      <c r="F99" s="149">
        <v>555104.22719999996</v>
      </c>
      <c r="G99" s="149">
        <v>689890.09900000005</v>
      </c>
      <c r="H99" s="149">
        <v>586406.58415000001</v>
      </c>
      <c r="I99" s="149">
        <v>-31302.356950000001</v>
      </c>
      <c r="J99" s="149">
        <v>-21911.649864999999</v>
      </c>
      <c r="K99" s="150">
        <v>0.96799999999999997</v>
      </c>
      <c r="L99" s="23"/>
    </row>
    <row r="100" spans="1:12">
      <c r="A100" s="146" t="s">
        <v>417</v>
      </c>
      <c r="B100" s="149">
        <v>134167.8162</v>
      </c>
      <c r="C100" s="149">
        <v>16482.349999999999</v>
      </c>
      <c r="D100" s="149">
        <v>-28964.6</v>
      </c>
      <c r="E100" s="149">
        <v>4611.25</v>
      </c>
      <c r="F100" s="149">
        <v>126296.8162</v>
      </c>
      <c r="G100" s="149">
        <v>118020.561</v>
      </c>
      <c r="H100" s="149">
        <v>100317.47685000001</v>
      </c>
      <c r="I100" s="149">
        <v>25979.339349999998</v>
      </c>
      <c r="J100" s="149">
        <v>18185.537544999999</v>
      </c>
      <c r="K100" s="150">
        <v>1.1539999999999999</v>
      </c>
      <c r="L100" s="23"/>
    </row>
    <row r="101" spans="1:12">
      <c r="A101" s="146" t="s">
        <v>418</v>
      </c>
      <c r="B101" s="149">
        <v>88949.704800000007</v>
      </c>
      <c r="C101" s="149">
        <v>17697</v>
      </c>
      <c r="D101" s="149">
        <v>-4961.45</v>
      </c>
      <c r="E101" s="149">
        <v>6201.77</v>
      </c>
      <c r="F101" s="149">
        <v>107887.0248</v>
      </c>
      <c r="G101" s="149">
        <v>119209.965</v>
      </c>
      <c r="H101" s="149">
        <v>101328.47025</v>
      </c>
      <c r="I101" s="149">
        <v>6558.5545500000198</v>
      </c>
      <c r="J101" s="149">
        <v>4590.9881850000102</v>
      </c>
      <c r="K101" s="150">
        <v>1.0389999999999999</v>
      </c>
      <c r="L101" s="23"/>
    </row>
    <row r="102" spans="1:12">
      <c r="A102" s="146" t="s">
        <v>419</v>
      </c>
      <c r="B102" s="149">
        <v>154146.0294</v>
      </c>
      <c r="C102" s="149">
        <v>25885.05</v>
      </c>
      <c r="D102" s="149">
        <v>-34617.1</v>
      </c>
      <c r="E102" s="149">
        <v>5254.36</v>
      </c>
      <c r="F102" s="149">
        <v>150668.3394</v>
      </c>
      <c r="G102" s="149">
        <v>185772.05499999999</v>
      </c>
      <c r="H102" s="149">
        <v>157906.24674999999</v>
      </c>
      <c r="I102" s="149">
        <v>-7237.9073499999904</v>
      </c>
      <c r="J102" s="149">
        <v>-5066.5351449999998</v>
      </c>
      <c r="K102" s="150">
        <v>0.97299999999999998</v>
      </c>
      <c r="L102" s="23"/>
    </row>
    <row r="103" spans="1:12">
      <c r="A103" s="146" t="s">
        <v>420</v>
      </c>
      <c r="B103" s="149">
        <v>158584.97820000001</v>
      </c>
      <c r="C103" s="149">
        <v>40916.449999999997</v>
      </c>
      <c r="D103" s="149">
        <v>-20319.25</v>
      </c>
      <c r="E103" s="149">
        <v>5675.96</v>
      </c>
      <c r="F103" s="149">
        <v>184858.13819999999</v>
      </c>
      <c r="G103" s="149">
        <v>197904.633</v>
      </c>
      <c r="H103" s="149">
        <v>168218.93805</v>
      </c>
      <c r="I103" s="149">
        <v>16639.200150000001</v>
      </c>
      <c r="J103" s="149">
        <v>11647.440105</v>
      </c>
      <c r="K103" s="150">
        <v>1.0589999999999999</v>
      </c>
      <c r="L103" s="23"/>
    </row>
    <row r="104" spans="1:12">
      <c r="A104" s="146" t="s">
        <v>421</v>
      </c>
      <c r="B104" s="149">
        <v>33217.054199999999</v>
      </c>
      <c r="C104" s="149">
        <v>5660.15</v>
      </c>
      <c r="D104" s="149">
        <v>-745.45</v>
      </c>
      <c r="E104" s="149">
        <v>2144.38</v>
      </c>
      <c r="F104" s="149">
        <v>40276.1342</v>
      </c>
      <c r="G104" s="149">
        <v>61174.281999999999</v>
      </c>
      <c r="H104" s="149">
        <v>51998.1397</v>
      </c>
      <c r="I104" s="149">
        <v>-11722.005499999999</v>
      </c>
      <c r="J104" s="149">
        <v>-8205.4038500000006</v>
      </c>
      <c r="K104" s="150">
        <v>0.86599999999999999</v>
      </c>
      <c r="L104" s="23"/>
    </row>
    <row r="105" spans="1:12">
      <c r="A105" s="146" t="s">
        <v>422</v>
      </c>
      <c r="B105" s="149">
        <v>98432.512199999997</v>
      </c>
      <c r="C105" s="149">
        <v>23112.35</v>
      </c>
      <c r="D105" s="149">
        <v>-6201.6</v>
      </c>
      <c r="E105" s="149">
        <v>2607.29</v>
      </c>
      <c r="F105" s="149">
        <v>117950.55220000001</v>
      </c>
      <c r="G105" s="149">
        <v>121565.62699999999</v>
      </c>
      <c r="H105" s="149">
        <v>103330.78294999999</v>
      </c>
      <c r="I105" s="149">
        <v>14619.769249999999</v>
      </c>
      <c r="J105" s="149">
        <v>10233.838475</v>
      </c>
      <c r="K105" s="150">
        <v>1.0840000000000001</v>
      </c>
      <c r="L105" s="23"/>
    </row>
    <row r="106" spans="1:12">
      <c r="A106" s="146" t="s">
        <v>423</v>
      </c>
      <c r="B106" s="149">
        <v>202098.7452</v>
      </c>
      <c r="C106" s="149">
        <v>69268.2</v>
      </c>
      <c r="D106" s="149">
        <v>-16137.25</v>
      </c>
      <c r="E106" s="149">
        <v>7247.61</v>
      </c>
      <c r="F106" s="149">
        <v>262477.3052</v>
      </c>
      <c r="G106" s="149">
        <v>323718.473</v>
      </c>
      <c r="H106" s="149">
        <v>275160.70205000002</v>
      </c>
      <c r="I106" s="149">
        <v>-12683.396849999999</v>
      </c>
      <c r="J106" s="149">
        <v>-8878.3777949999694</v>
      </c>
      <c r="K106" s="150">
        <v>0.97299999999999998</v>
      </c>
      <c r="L106" s="23"/>
    </row>
    <row r="107" spans="1:12" ht="18.75" customHeight="1">
      <c r="A107" s="141" t="s">
        <v>424</v>
      </c>
      <c r="B107" s="149"/>
      <c r="C107" s="149"/>
      <c r="D107" s="149"/>
      <c r="E107" s="149"/>
      <c r="F107" s="149"/>
      <c r="G107" s="149"/>
      <c r="H107" s="149"/>
      <c r="I107" s="149"/>
      <c r="J107" s="149"/>
      <c r="K107" s="150"/>
      <c r="L107" s="23"/>
    </row>
    <row r="108" spans="1:12">
      <c r="A108" s="146" t="s">
        <v>425</v>
      </c>
      <c r="B108" s="149">
        <v>245472.6912</v>
      </c>
      <c r="C108" s="149">
        <v>116600.45</v>
      </c>
      <c r="D108" s="149">
        <v>-34912.050000000003</v>
      </c>
      <c r="E108" s="149">
        <v>27527.93</v>
      </c>
      <c r="F108" s="149">
        <v>354689.02120000002</v>
      </c>
      <c r="G108" s="149">
        <v>469054.78100000002</v>
      </c>
      <c r="H108" s="149">
        <v>398696.56384999998</v>
      </c>
      <c r="I108" s="149">
        <v>-44007.542650000003</v>
      </c>
      <c r="J108" s="149">
        <v>-30805.279855000001</v>
      </c>
      <c r="K108" s="150">
        <v>0.93400000000000005</v>
      </c>
      <c r="L108" s="23"/>
    </row>
    <row r="109" spans="1:12" ht="18.75" customHeight="1">
      <c r="A109" s="141" t="s">
        <v>426</v>
      </c>
      <c r="B109" s="149"/>
      <c r="C109" s="149"/>
      <c r="D109" s="149"/>
      <c r="E109" s="149"/>
      <c r="F109" s="149"/>
      <c r="G109" s="149"/>
      <c r="H109" s="149"/>
      <c r="I109" s="149"/>
      <c r="J109" s="149"/>
      <c r="K109" s="150"/>
      <c r="L109" s="23"/>
    </row>
    <row r="110" spans="1:12">
      <c r="A110" s="146" t="s">
        <v>427</v>
      </c>
      <c r="B110" s="149">
        <v>176863.26240000001</v>
      </c>
      <c r="C110" s="149">
        <v>73343.100000000006</v>
      </c>
      <c r="D110" s="149">
        <v>-2017.9</v>
      </c>
      <c r="E110" s="149">
        <v>10099.700000000001</v>
      </c>
      <c r="F110" s="149">
        <v>258288.1624</v>
      </c>
      <c r="G110" s="149">
        <v>309249.90999999997</v>
      </c>
      <c r="H110" s="149">
        <v>262862.42349999998</v>
      </c>
      <c r="I110" s="149">
        <v>-4574.2610999999697</v>
      </c>
      <c r="J110" s="149">
        <v>-3201.9827699999801</v>
      </c>
      <c r="K110" s="150">
        <v>0.99</v>
      </c>
      <c r="L110" s="23"/>
    </row>
    <row r="111" spans="1:12">
      <c r="A111" s="146" t="s">
        <v>428</v>
      </c>
      <c r="B111" s="149">
        <v>448828.35359999997</v>
      </c>
      <c r="C111" s="149">
        <v>98436.800000000003</v>
      </c>
      <c r="D111" s="149">
        <v>-36958</v>
      </c>
      <c r="E111" s="149">
        <v>15511.65</v>
      </c>
      <c r="F111" s="149">
        <v>525818.80359999998</v>
      </c>
      <c r="G111" s="149">
        <v>521964.57799999998</v>
      </c>
      <c r="H111" s="149">
        <v>443669.89130000002</v>
      </c>
      <c r="I111" s="149">
        <v>82148.912299999996</v>
      </c>
      <c r="J111" s="149">
        <v>57504.23861</v>
      </c>
      <c r="K111" s="150">
        <v>1.1100000000000001</v>
      </c>
      <c r="L111" s="23"/>
    </row>
    <row r="112" spans="1:12">
      <c r="A112" s="146" t="s">
        <v>429</v>
      </c>
      <c r="B112" s="149">
        <v>89082.166800000006</v>
      </c>
      <c r="C112" s="149">
        <v>21211.75</v>
      </c>
      <c r="D112" s="149">
        <v>-12192.4</v>
      </c>
      <c r="E112" s="149">
        <v>3968.82</v>
      </c>
      <c r="F112" s="149">
        <v>102070.3368</v>
      </c>
      <c r="G112" s="149">
        <v>100639.952</v>
      </c>
      <c r="H112" s="149">
        <v>85543.959199999998</v>
      </c>
      <c r="I112" s="149">
        <v>16526.3776</v>
      </c>
      <c r="J112" s="149">
        <v>11568.464319999999</v>
      </c>
      <c r="K112" s="150">
        <v>1.115</v>
      </c>
      <c r="L112" s="23"/>
    </row>
    <row r="113" spans="1:12">
      <c r="A113" s="146" t="s">
        <v>430</v>
      </c>
      <c r="B113" s="149">
        <v>161222.44380000001</v>
      </c>
      <c r="C113" s="149">
        <v>59166.8</v>
      </c>
      <c r="D113" s="149">
        <v>-22320.15</v>
      </c>
      <c r="E113" s="149">
        <v>6117.45</v>
      </c>
      <c r="F113" s="149">
        <v>204186.54380000001</v>
      </c>
      <c r="G113" s="149">
        <v>232799.519</v>
      </c>
      <c r="H113" s="149">
        <v>197879.59114999999</v>
      </c>
      <c r="I113" s="149">
        <v>6306.9526500000202</v>
      </c>
      <c r="J113" s="149">
        <v>4414.8668550000102</v>
      </c>
      <c r="K113" s="150">
        <v>1.0189999999999999</v>
      </c>
      <c r="L113" s="23"/>
    </row>
    <row r="114" spans="1:12">
      <c r="A114" s="146" t="s">
        <v>431</v>
      </c>
      <c r="B114" s="149">
        <v>124634.9676</v>
      </c>
      <c r="C114" s="149">
        <v>11933.15</v>
      </c>
      <c r="D114" s="149">
        <v>-23362.25</v>
      </c>
      <c r="E114" s="149">
        <v>2138.94</v>
      </c>
      <c r="F114" s="149">
        <v>115344.8076</v>
      </c>
      <c r="G114" s="149">
        <v>150344.486</v>
      </c>
      <c r="H114" s="149">
        <v>127792.8131</v>
      </c>
      <c r="I114" s="149">
        <v>-12448.005499999999</v>
      </c>
      <c r="J114" s="149">
        <v>-8713.6038499999995</v>
      </c>
      <c r="K114" s="150">
        <v>0.94199999999999995</v>
      </c>
      <c r="L114" s="23"/>
    </row>
    <row r="115" spans="1:12" ht="18.75" customHeight="1">
      <c r="A115" s="141" t="s">
        <v>432</v>
      </c>
      <c r="B115" s="149"/>
      <c r="C115" s="149"/>
      <c r="D115" s="149"/>
      <c r="E115" s="149"/>
      <c r="F115" s="149"/>
      <c r="G115" s="149"/>
      <c r="H115" s="149"/>
      <c r="I115" s="149"/>
      <c r="J115" s="149"/>
      <c r="K115" s="150"/>
      <c r="L115" s="23"/>
    </row>
    <row r="116" spans="1:12">
      <c r="A116" s="146" t="s">
        <v>433</v>
      </c>
      <c r="B116" s="149">
        <v>1682.2674</v>
      </c>
      <c r="C116" s="149">
        <v>74447.25</v>
      </c>
      <c r="D116" s="149">
        <v>-12661.6</v>
      </c>
      <c r="E116" s="149">
        <v>3214.53</v>
      </c>
      <c r="F116" s="149">
        <v>66682.447400000005</v>
      </c>
      <c r="G116" s="149">
        <v>94270.627999999997</v>
      </c>
      <c r="H116" s="149">
        <v>80130.033800000005</v>
      </c>
      <c r="I116" s="149">
        <v>-13447.5864</v>
      </c>
      <c r="J116" s="149">
        <v>-9413.3104799999892</v>
      </c>
      <c r="K116" s="150">
        <v>0.9</v>
      </c>
      <c r="L116" s="23"/>
    </row>
    <row r="117" spans="1:12">
      <c r="A117" s="146" t="s">
        <v>434</v>
      </c>
      <c r="B117" s="149">
        <v>65969.0196</v>
      </c>
      <c r="C117" s="149">
        <v>9397.6</v>
      </c>
      <c r="D117" s="149">
        <v>-8550.15</v>
      </c>
      <c r="E117" s="149">
        <v>2063.12</v>
      </c>
      <c r="F117" s="149">
        <v>68879.589600000007</v>
      </c>
      <c r="G117" s="149">
        <v>87210.599000000002</v>
      </c>
      <c r="H117" s="149">
        <v>74129.009149999998</v>
      </c>
      <c r="I117" s="149">
        <v>-5249.4195499999896</v>
      </c>
      <c r="J117" s="149">
        <v>-3674.5936849999898</v>
      </c>
      <c r="K117" s="150">
        <v>0.95799999999999996</v>
      </c>
      <c r="L117" s="23"/>
    </row>
    <row r="118" spans="1:12">
      <c r="A118" s="146" t="s">
        <v>435</v>
      </c>
      <c r="B118" s="149">
        <v>31890.9624</v>
      </c>
      <c r="C118" s="149">
        <v>17090.95</v>
      </c>
      <c r="D118" s="149">
        <v>0</v>
      </c>
      <c r="E118" s="149">
        <v>6472.75</v>
      </c>
      <c r="F118" s="149">
        <v>55454.662400000001</v>
      </c>
      <c r="G118" s="149">
        <v>75629.206000000006</v>
      </c>
      <c r="H118" s="149">
        <v>64284.825100000002</v>
      </c>
      <c r="I118" s="149">
        <v>-8830.1627000000008</v>
      </c>
      <c r="J118" s="149">
        <v>-6181.1138899999996</v>
      </c>
      <c r="K118" s="150">
        <v>0.91800000000000004</v>
      </c>
      <c r="L118" s="23"/>
    </row>
    <row r="119" spans="1:12">
      <c r="A119" s="146" t="s">
        <v>436</v>
      </c>
      <c r="B119" s="149">
        <v>58093.417800000003</v>
      </c>
      <c r="C119" s="149">
        <v>13468.25</v>
      </c>
      <c r="D119" s="149">
        <v>-14323.35</v>
      </c>
      <c r="E119" s="149">
        <v>2930.63</v>
      </c>
      <c r="F119" s="149">
        <v>60168.947800000002</v>
      </c>
      <c r="G119" s="149">
        <v>66498.001999999993</v>
      </c>
      <c r="H119" s="149">
        <v>56523.301700000004</v>
      </c>
      <c r="I119" s="149">
        <v>3645.6460999999899</v>
      </c>
      <c r="J119" s="149">
        <v>2551.9522699999902</v>
      </c>
      <c r="K119" s="150">
        <v>1.038</v>
      </c>
      <c r="L119" s="23"/>
    </row>
    <row r="120" spans="1:12">
      <c r="A120" s="146" t="s">
        <v>437</v>
      </c>
      <c r="B120" s="149">
        <v>227537.3364</v>
      </c>
      <c r="C120" s="149">
        <v>30883.9</v>
      </c>
      <c r="D120" s="149">
        <v>-27719.35</v>
      </c>
      <c r="E120" s="149">
        <v>8563.75</v>
      </c>
      <c r="F120" s="149">
        <v>239265.63639999999</v>
      </c>
      <c r="G120" s="149">
        <v>337678.12</v>
      </c>
      <c r="H120" s="149">
        <v>287026.402</v>
      </c>
      <c r="I120" s="149">
        <v>-47760.765599999999</v>
      </c>
      <c r="J120" s="149">
        <v>-33432.535920000002</v>
      </c>
      <c r="K120" s="150">
        <v>0.90100000000000002</v>
      </c>
      <c r="L120" s="23"/>
    </row>
    <row r="121" spans="1:12">
      <c r="A121" s="146" t="s">
        <v>438</v>
      </c>
      <c r="B121" s="149">
        <v>568752.08940000006</v>
      </c>
      <c r="C121" s="149">
        <v>206953.75</v>
      </c>
      <c r="D121" s="149">
        <v>-47651</v>
      </c>
      <c r="E121" s="149">
        <v>55433.26</v>
      </c>
      <c r="F121" s="149">
        <v>783488.09939999995</v>
      </c>
      <c r="G121" s="149">
        <v>836885.74800000002</v>
      </c>
      <c r="H121" s="149">
        <v>711352.88580000005</v>
      </c>
      <c r="I121" s="149">
        <v>72135.213600000003</v>
      </c>
      <c r="J121" s="149">
        <v>50494.649519999999</v>
      </c>
      <c r="K121" s="150">
        <v>1.06</v>
      </c>
      <c r="L121" s="23"/>
    </row>
    <row r="122" spans="1:12">
      <c r="A122" s="146" t="s">
        <v>439</v>
      </c>
      <c r="B122" s="149">
        <v>272681.8578</v>
      </c>
      <c r="C122" s="149">
        <v>172824.55</v>
      </c>
      <c r="D122" s="149">
        <v>-133674.4</v>
      </c>
      <c r="E122" s="149">
        <v>17631.72</v>
      </c>
      <c r="F122" s="149">
        <v>329463.72779999999</v>
      </c>
      <c r="G122" s="149">
        <v>408384.35100000002</v>
      </c>
      <c r="H122" s="149">
        <v>347126.69835000002</v>
      </c>
      <c r="I122" s="149">
        <v>-17662.970549999998</v>
      </c>
      <c r="J122" s="149">
        <v>-12364.079384999999</v>
      </c>
      <c r="K122" s="150">
        <v>0.97</v>
      </c>
      <c r="L122" s="23"/>
    </row>
    <row r="123" spans="1:12">
      <c r="A123" s="146" t="s">
        <v>440</v>
      </c>
      <c r="B123" s="149">
        <v>6434.7096000000001</v>
      </c>
      <c r="C123" s="149">
        <v>114804.4</v>
      </c>
      <c r="D123" s="149">
        <v>-8590.9500000000007</v>
      </c>
      <c r="E123" s="149">
        <v>7664.11</v>
      </c>
      <c r="F123" s="149">
        <v>120312.2696</v>
      </c>
      <c r="G123" s="149">
        <v>164127.64000000001</v>
      </c>
      <c r="H123" s="149">
        <v>139508.49400000001</v>
      </c>
      <c r="I123" s="149">
        <v>-19196.224399999999</v>
      </c>
      <c r="J123" s="149">
        <v>-13437.35708</v>
      </c>
      <c r="K123" s="150">
        <v>0.91800000000000004</v>
      </c>
      <c r="L123" s="23"/>
    </row>
    <row r="124" spans="1:12">
      <c r="A124" s="146" t="s">
        <v>441</v>
      </c>
      <c r="B124" s="149">
        <v>64585.527600000001</v>
      </c>
      <c r="C124" s="149">
        <v>14793.4</v>
      </c>
      <c r="D124" s="149">
        <v>-588.20000000000005</v>
      </c>
      <c r="E124" s="149">
        <v>3531.58</v>
      </c>
      <c r="F124" s="149">
        <v>82322.3076</v>
      </c>
      <c r="G124" s="149">
        <v>114044.753</v>
      </c>
      <c r="H124" s="149">
        <v>96938.040049999996</v>
      </c>
      <c r="I124" s="149">
        <v>-14615.73245</v>
      </c>
      <c r="J124" s="149">
        <v>-10231.012715000001</v>
      </c>
      <c r="K124" s="150">
        <v>0.91</v>
      </c>
      <c r="L124" s="23"/>
    </row>
    <row r="125" spans="1:12">
      <c r="A125" s="146" t="s">
        <v>442</v>
      </c>
      <c r="B125" s="149">
        <v>48478.148399999998</v>
      </c>
      <c r="C125" s="149">
        <v>38605.300000000003</v>
      </c>
      <c r="D125" s="149">
        <v>-5861.6</v>
      </c>
      <c r="E125" s="149">
        <v>5115.9799999999996</v>
      </c>
      <c r="F125" s="149">
        <v>86337.828399999999</v>
      </c>
      <c r="G125" s="149">
        <v>109376.17</v>
      </c>
      <c r="H125" s="149">
        <v>92969.744500000001</v>
      </c>
      <c r="I125" s="149">
        <v>-6631.9161000000204</v>
      </c>
      <c r="J125" s="149">
        <v>-4642.3412700000099</v>
      </c>
      <c r="K125" s="150">
        <v>0.95799999999999996</v>
      </c>
      <c r="L125" s="23"/>
    </row>
    <row r="126" spans="1:12">
      <c r="A126" s="146" t="s">
        <v>443</v>
      </c>
      <c r="B126" s="149">
        <v>72006.343200000003</v>
      </c>
      <c r="C126" s="149">
        <v>31931.1</v>
      </c>
      <c r="D126" s="149">
        <v>-1260.55</v>
      </c>
      <c r="E126" s="149">
        <v>9200.91</v>
      </c>
      <c r="F126" s="149">
        <v>111877.80319999999</v>
      </c>
      <c r="G126" s="149">
        <v>135844.652</v>
      </c>
      <c r="H126" s="149">
        <v>115467.95419999999</v>
      </c>
      <c r="I126" s="149">
        <v>-3590.1509999999798</v>
      </c>
      <c r="J126" s="149">
        <v>-2513.1056999999901</v>
      </c>
      <c r="K126" s="150">
        <v>0.98199999999999998</v>
      </c>
      <c r="L126" s="23"/>
    </row>
    <row r="127" spans="1:12">
      <c r="A127" s="146" t="s">
        <v>444</v>
      </c>
      <c r="B127" s="149">
        <v>554881.84620000003</v>
      </c>
      <c r="C127" s="149">
        <v>105559.8</v>
      </c>
      <c r="D127" s="149">
        <v>-44324.95</v>
      </c>
      <c r="E127" s="149">
        <v>32619.26</v>
      </c>
      <c r="F127" s="149">
        <v>648735.95620000002</v>
      </c>
      <c r="G127" s="149">
        <v>729654.99800000002</v>
      </c>
      <c r="H127" s="149">
        <v>620206.74829999998</v>
      </c>
      <c r="I127" s="149">
        <v>28529.207900000201</v>
      </c>
      <c r="J127" s="149">
        <v>19970.445530000099</v>
      </c>
      <c r="K127" s="150">
        <v>1.0269999999999999</v>
      </c>
      <c r="L127" s="23"/>
    </row>
    <row r="128" spans="1:12">
      <c r="A128" s="146" t="s">
        <v>445</v>
      </c>
      <c r="B128" s="149">
        <v>100775.61780000001</v>
      </c>
      <c r="C128" s="149">
        <v>113851.55</v>
      </c>
      <c r="D128" s="149">
        <v>-85814.3</v>
      </c>
      <c r="E128" s="149">
        <v>8099.48</v>
      </c>
      <c r="F128" s="149">
        <v>136912.34779999999</v>
      </c>
      <c r="G128" s="149">
        <v>160527.611</v>
      </c>
      <c r="H128" s="149">
        <v>136448.46935</v>
      </c>
      <c r="I128" s="149">
        <v>463.87844999998902</v>
      </c>
      <c r="J128" s="149">
        <v>324.714914999992</v>
      </c>
      <c r="K128" s="150">
        <v>1.002</v>
      </c>
      <c r="L128" s="23"/>
    </row>
    <row r="129" spans="1:12">
      <c r="A129" s="146" t="s">
        <v>446</v>
      </c>
      <c r="B129" s="149">
        <v>205316.1</v>
      </c>
      <c r="C129" s="149">
        <v>230068.65</v>
      </c>
      <c r="D129" s="149">
        <v>-191358.8</v>
      </c>
      <c r="E129" s="149">
        <v>14333.21</v>
      </c>
      <c r="F129" s="149">
        <v>258359.16</v>
      </c>
      <c r="G129" s="149">
        <v>290187.75799999997</v>
      </c>
      <c r="H129" s="149">
        <v>246659.5943</v>
      </c>
      <c r="I129" s="149">
        <v>11699.565699999999</v>
      </c>
      <c r="J129" s="149">
        <v>8189.6959900000202</v>
      </c>
      <c r="K129" s="150">
        <v>1.028</v>
      </c>
      <c r="L129" s="23"/>
    </row>
    <row r="130" spans="1:12">
      <c r="A130" s="146" t="s">
        <v>447</v>
      </c>
      <c r="B130" s="149">
        <v>48001.285199999998</v>
      </c>
      <c r="C130" s="149">
        <v>21153.1</v>
      </c>
      <c r="D130" s="149">
        <v>-52.7</v>
      </c>
      <c r="E130" s="149">
        <v>8036.41</v>
      </c>
      <c r="F130" s="149">
        <v>77138.095199999996</v>
      </c>
      <c r="G130" s="149">
        <v>94668.678</v>
      </c>
      <c r="H130" s="149">
        <v>80468.376300000004</v>
      </c>
      <c r="I130" s="149">
        <v>-3330.2811000000102</v>
      </c>
      <c r="J130" s="149">
        <v>-2331.19677000001</v>
      </c>
      <c r="K130" s="150">
        <v>0.97499999999999998</v>
      </c>
      <c r="L130" s="23"/>
    </row>
    <row r="131" spans="1:12">
      <c r="A131" s="146" t="s">
        <v>448</v>
      </c>
      <c r="B131" s="149">
        <v>625900.61159999995</v>
      </c>
      <c r="C131" s="149">
        <v>173825</v>
      </c>
      <c r="D131" s="149">
        <v>-5109.3500000000004</v>
      </c>
      <c r="E131" s="149">
        <v>43616.05</v>
      </c>
      <c r="F131" s="149">
        <v>838232.31160000002</v>
      </c>
      <c r="G131" s="149">
        <v>902832.69700000004</v>
      </c>
      <c r="H131" s="149">
        <v>767407.79244999995</v>
      </c>
      <c r="I131" s="149">
        <v>70824.519149999905</v>
      </c>
      <c r="J131" s="149">
        <v>49577.163404999999</v>
      </c>
      <c r="K131" s="150">
        <v>1.0549999999999999</v>
      </c>
      <c r="L131" s="23"/>
    </row>
    <row r="132" spans="1:12">
      <c r="A132" s="146" t="s">
        <v>449</v>
      </c>
      <c r="B132" s="149">
        <v>1703947.014</v>
      </c>
      <c r="C132" s="149">
        <v>313621.95</v>
      </c>
      <c r="D132" s="149">
        <v>-120645.6</v>
      </c>
      <c r="E132" s="149">
        <v>120525.75</v>
      </c>
      <c r="F132" s="149">
        <v>2017449.1140000001</v>
      </c>
      <c r="G132" s="149">
        <v>2087002.1</v>
      </c>
      <c r="H132" s="149">
        <v>1773951.7849999999</v>
      </c>
      <c r="I132" s="149">
        <v>243497.329</v>
      </c>
      <c r="J132" s="149">
        <v>170448.13029999999</v>
      </c>
      <c r="K132" s="150">
        <v>1.0820000000000001</v>
      </c>
      <c r="L132" s="23"/>
    </row>
    <row r="133" spans="1:12">
      <c r="A133" s="146" t="s">
        <v>450</v>
      </c>
      <c r="B133" s="149">
        <v>58861.697399999997</v>
      </c>
      <c r="C133" s="149">
        <v>6559.45</v>
      </c>
      <c r="D133" s="149">
        <v>-4188.8</v>
      </c>
      <c r="E133" s="149">
        <v>2564.62</v>
      </c>
      <c r="F133" s="149">
        <v>63796.967400000001</v>
      </c>
      <c r="G133" s="149">
        <v>90766.176999999996</v>
      </c>
      <c r="H133" s="149">
        <v>77151.250450000007</v>
      </c>
      <c r="I133" s="149">
        <v>-13354.28305</v>
      </c>
      <c r="J133" s="149">
        <v>-9347.9981349999998</v>
      </c>
      <c r="K133" s="150">
        <v>0.89700000000000002</v>
      </c>
      <c r="L133" s="23"/>
    </row>
    <row r="134" spans="1:12">
      <c r="A134" s="146" t="s">
        <v>451</v>
      </c>
      <c r="B134" s="149">
        <v>20315.255399999998</v>
      </c>
      <c r="C134" s="149">
        <v>6284.05</v>
      </c>
      <c r="D134" s="149">
        <v>0</v>
      </c>
      <c r="E134" s="149">
        <v>1680.45</v>
      </c>
      <c r="F134" s="149">
        <v>28279.755399999998</v>
      </c>
      <c r="G134" s="149">
        <v>38995.197</v>
      </c>
      <c r="H134" s="149">
        <v>33145.917450000001</v>
      </c>
      <c r="I134" s="149">
        <v>-4866.1620499999999</v>
      </c>
      <c r="J134" s="149">
        <v>-3406.313435</v>
      </c>
      <c r="K134" s="150">
        <v>0.91300000000000003</v>
      </c>
      <c r="L134" s="23"/>
    </row>
    <row r="135" spans="1:12">
      <c r="A135" s="146" t="s">
        <v>452</v>
      </c>
      <c r="B135" s="149">
        <v>87084.934200000003</v>
      </c>
      <c r="C135" s="149">
        <v>21771.05</v>
      </c>
      <c r="D135" s="149">
        <v>-2007.7</v>
      </c>
      <c r="E135" s="149">
        <v>8739.7000000000007</v>
      </c>
      <c r="F135" s="149">
        <v>115587.98420000001</v>
      </c>
      <c r="G135" s="149">
        <v>136223.40599999999</v>
      </c>
      <c r="H135" s="149">
        <v>115789.89509999999</v>
      </c>
      <c r="I135" s="149">
        <v>-201.91090000000301</v>
      </c>
      <c r="J135" s="149">
        <v>-141.33763000000201</v>
      </c>
      <c r="K135" s="150">
        <v>0.999</v>
      </c>
      <c r="L135" s="23"/>
    </row>
    <row r="136" spans="1:12">
      <c r="A136" s="146" t="s">
        <v>453</v>
      </c>
      <c r="B136" s="149">
        <v>96529.474799999996</v>
      </c>
      <c r="C136" s="149">
        <v>16051.4</v>
      </c>
      <c r="D136" s="149">
        <v>-6887.55</v>
      </c>
      <c r="E136" s="149">
        <v>4376.6499999999996</v>
      </c>
      <c r="F136" s="149">
        <v>110069.9748</v>
      </c>
      <c r="G136" s="149">
        <v>102900.63800000001</v>
      </c>
      <c r="H136" s="149">
        <v>87465.542300000001</v>
      </c>
      <c r="I136" s="149">
        <v>22604.432499999999</v>
      </c>
      <c r="J136" s="149">
        <v>15823.10275</v>
      </c>
      <c r="K136" s="150">
        <v>1.1539999999999999</v>
      </c>
      <c r="L136" s="23"/>
    </row>
    <row r="137" spans="1:12">
      <c r="A137" s="146" t="s">
        <v>454</v>
      </c>
      <c r="B137" s="149">
        <v>59763.910799999998</v>
      </c>
      <c r="C137" s="149">
        <v>11767.4</v>
      </c>
      <c r="D137" s="149">
        <v>-0.85</v>
      </c>
      <c r="E137" s="149">
        <v>6827.2</v>
      </c>
      <c r="F137" s="149">
        <v>78357.660799999998</v>
      </c>
      <c r="G137" s="149">
        <v>92969.013000000006</v>
      </c>
      <c r="H137" s="149">
        <v>79023.661049999995</v>
      </c>
      <c r="I137" s="149">
        <v>-666.00025000002597</v>
      </c>
      <c r="J137" s="149">
        <v>-466.20017500001802</v>
      </c>
      <c r="K137" s="150">
        <v>0.995</v>
      </c>
      <c r="L137" s="23"/>
    </row>
    <row r="138" spans="1:12">
      <c r="A138" s="146" t="s">
        <v>455</v>
      </c>
      <c r="B138" s="149">
        <v>11608.086600000001</v>
      </c>
      <c r="C138" s="149">
        <v>64312.7</v>
      </c>
      <c r="D138" s="149">
        <v>-4289.95</v>
      </c>
      <c r="E138" s="149">
        <v>8823.34</v>
      </c>
      <c r="F138" s="149">
        <v>80454.176600000006</v>
      </c>
      <c r="G138" s="149">
        <v>110692.731</v>
      </c>
      <c r="H138" s="149">
        <v>94088.821349999998</v>
      </c>
      <c r="I138" s="149">
        <v>-13634.644749999999</v>
      </c>
      <c r="J138" s="149">
        <v>-9544.2513249999993</v>
      </c>
      <c r="K138" s="150">
        <v>0.91400000000000003</v>
      </c>
      <c r="L138" s="23"/>
    </row>
    <row r="139" spans="1:12">
      <c r="A139" s="146" t="s">
        <v>456</v>
      </c>
      <c r="B139" s="149">
        <v>66509.170199999993</v>
      </c>
      <c r="C139" s="149">
        <v>14292.75</v>
      </c>
      <c r="D139" s="149">
        <v>-9382.2999999999993</v>
      </c>
      <c r="E139" s="149">
        <v>2270.52</v>
      </c>
      <c r="F139" s="149">
        <v>73690.140199999994</v>
      </c>
      <c r="G139" s="149">
        <v>84472.451000000001</v>
      </c>
      <c r="H139" s="149">
        <v>71801.583350000001</v>
      </c>
      <c r="I139" s="149">
        <v>1888.5568499999899</v>
      </c>
      <c r="J139" s="149">
        <v>1321.989795</v>
      </c>
      <c r="K139" s="150">
        <v>1.016</v>
      </c>
      <c r="L139" s="23"/>
    </row>
    <row r="140" spans="1:12">
      <c r="A140" s="146" t="s">
        <v>457</v>
      </c>
      <c r="B140" s="149">
        <v>50952.244200000001</v>
      </c>
      <c r="C140" s="149">
        <v>23197.35</v>
      </c>
      <c r="D140" s="149">
        <v>-2588.25</v>
      </c>
      <c r="E140" s="149">
        <v>4405.38</v>
      </c>
      <c r="F140" s="149">
        <v>75966.724199999997</v>
      </c>
      <c r="G140" s="149">
        <v>82524.430999999997</v>
      </c>
      <c r="H140" s="149">
        <v>70145.766350000005</v>
      </c>
      <c r="I140" s="149">
        <v>5820.9578500000098</v>
      </c>
      <c r="J140" s="149">
        <v>4074.6704949999998</v>
      </c>
      <c r="K140" s="150">
        <v>1.0489999999999999</v>
      </c>
      <c r="L140" s="23"/>
    </row>
    <row r="141" spans="1:12">
      <c r="A141" s="146" t="s">
        <v>458</v>
      </c>
      <c r="B141" s="149">
        <v>61661.061000000002</v>
      </c>
      <c r="C141" s="149">
        <v>60218.25</v>
      </c>
      <c r="D141" s="149">
        <v>-23715.85</v>
      </c>
      <c r="E141" s="149">
        <v>8997.59</v>
      </c>
      <c r="F141" s="149">
        <v>107161.05100000001</v>
      </c>
      <c r="G141" s="149">
        <v>105430.026</v>
      </c>
      <c r="H141" s="149">
        <v>89615.522100000002</v>
      </c>
      <c r="I141" s="149">
        <v>17545.528900000001</v>
      </c>
      <c r="J141" s="149">
        <v>12281.87023</v>
      </c>
      <c r="K141" s="150">
        <v>1.1160000000000001</v>
      </c>
      <c r="L141" s="23"/>
    </row>
    <row r="142" spans="1:12">
      <c r="A142" s="146" t="s">
        <v>459</v>
      </c>
      <c r="B142" s="149">
        <v>158612.9424</v>
      </c>
      <c r="C142" s="149">
        <v>51727.6</v>
      </c>
      <c r="D142" s="149">
        <v>-248.2</v>
      </c>
      <c r="E142" s="149">
        <v>18887.849999999999</v>
      </c>
      <c r="F142" s="149">
        <v>228980.1924</v>
      </c>
      <c r="G142" s="149">
        <v>308158.55099999998</v>
      </c>
      <c r="H142" s="149">
        <v>261934.76835</v>
      </c>
      <c r="I142" s="149">
        <v>-32954.575949999999</v>
      </c>
      <c r="J142" s="149">
        <v>-23068.203164999999</v>
      </c>
      <c r="K142" s="150">
        <v>0.92500000000000004</v>
      </c>
      <c r="L142" s="23"/>
    </row>
    <row r="143" spans="1:12">
      <c r="A143" s="146" t="s">
        <v>460</v>
      </c>
      <c r="B143" s="149">
        <v>59734.474800000004</v>
      </c>
      <c r="C143" s="149">
        <v>108642.75</v>
      </c>
      <c r="D143" s="149">
        <v>-58138.3</v>
      </c>
      <c r="E143" s="149">
        <v>13960.4</v>
      </c>
      <c r="F143" s="149">
        <v>124199.3248</v>
      </c>
      <c r="G143" s="149">
        <v>160108.81599999999</v>
      </c>
      <c r="H143" s="149">
        <v>136092.49359999999</v>
      </c>
      <c r="I143" s="149">
        <v>-11893.168799999999</v>
      </c>
      <c r="J143" s="149">
        <v>-8325.2181599999894</v>
      </c>
      <c r="K143" s="150">
        <v>0.94799999999999995</v>
      </c>
      <c r="L143" s="23"/>
    </row>
    <row r="144" spans="1:12">
      <c r="A144" s="146" t="s">
        <v>461</v>
      </c>
      <c r="B144" s="149">
        <v>170845.0722</v>
      </c>
      <c r="C144" s="149">
        <v>41603.25</v>
      </c>
      <c r="D144" s="149">
        <v>-15668.9</v>
      </c>
      <c r="E144" s="149">
        <v>8834.73</v>
      </c>
      <c r="F144" s="149">
        <v>205614.15220000001</v>
      </c>
      <c r="G144" s="149">
        <v>250129.601</v>
      </c>
      <c r="H144" s="149">
        <v>212610.16084999999</v>
      </c>
      <c r="I144" s="149">
        <v>-6996.0086499999697</v>
      </c>
      <c r="J144" s="149">
        <v>-4897.2060549999796</v>
      </c>
      <c r="K144" s="150">
        <v>0.98</v>
      </c>
      <c r="L144" s="23"/>
    </row>
    <row r="145" spans="1:12">
      <c r="A145" s="146" t="s">
        <v>462</v>
      </c>
      <c r="B145" s="149">
        <v>44232.005400000002</v>
      </c>
      <c r="C145" s="149">
        <v>7881.2</v>
      </c>
      <c r="D145" s="149">
        <v>-6320.6</v>
      </c>
      <c r="E145" s="149">
        <v>5344.29</v>
      </c>
      <c r="F145" s="149">
        <v>51136.895400000001</v>
      </c>
      <c r="G145" s="149">
        <v>83656.797000000006</v>
      </c>
      <c r="H145" s="149">
        <v>71108.277449999994</v>
      </c>
      <c r="I145" s="149">
        <v>-19971.38205</v>
      </c>
      <c r="J145" s="149">
        <v>-13979.967435</v>
      </c>
      <c r="K145" s="150">
        <v>0.83299999999999996</v>
      </c>
      <c r="L145" s="23"/>
    </row>
    <row r="146" spans="1:12">
      <c r="A146" s="146" t="s">
        <v>463</v>
      </c>
      <c r="B146" s="149">
        <v>246648.6594</v>
      </c>
      <c r="C146" s="149">
        <v>53383.4</v>
      </c>
      <c r="D146" s="149">
        <v>-34357</v>
      </c>
      <c r="E146" s="149">
        <v>12301.03</v>
      </c>
      <c r="F146" s="149">
        <v>277976.0894</v>
      </c>
      <c r="G146" s="149">
        <v>289967.63299999997</v>
      </c>
      <c r="H146" s="149">
        <v>246472.48805000001</v>
      </c>
      <c r="I146" s="149">
        <v>31503.601350000099</v>
      </c>
      <c r="J146" s="149">
        <v>22052.520945000098</v>
      </c>
      <c r="K146" s="150">
        <v>1.0760000000000001</v>
      </c>
      <c r="L146" s="23"/>
    </row>
    <row r="147" spans="1:12">
      <c r="A147" s="146" t="s">
        <v>464</v>
      </c>
      <c r="B147" s="149">
        <v>34272.334799999997</v>
      </c>
      <c r="C147" s="149">
        <v>10156.65</v>
      </c>
      <c r="D147" s="149">
        <v>-50.15</v>
      </c>
      <c r="E147" s="149">
        <v>4482.05</v>
      </c>
      <c r="F147" s="149">
        <v>48860.8848</v>
      </c>
      <c r="G147" s="149">
        <v>69175.813999999998</v>
      </c>
      <c r="H147" s="149">
        <v>58799.441899999998</v>
      </c>
      <c r="I147" s="149">
        <v>-9938.5571</v>
      </c>
      <c r="J147" s="149">
        <v>-6956.9899699999996</v>
      </c>
      <c r="K147" s="150">
        <v>0.89900000000000002</v>
      </c>
      <c r="L147" s="23"/>
    </row>
    <row r="148" spans="1:12">
      <c r="A148" s="146" t="s">
        <v>465</v>
      </c>
      <c r="B148" s="149">
        <v>69067.158599999995</v>
      </c>
      <c r="C148" s="149">
        <v>30957</v>
      </c>
      <c r="D148" s="149">
        <v>-10406.549999999999</v>
      </c>
      <c r="E148" s="149">
        <v>6521.03</v>
      </c>
      <c r="F148" s="149">
        <v>96138.638600000006</v>
      </c>
      <c r="G148" s="149">
        <v>117282.57</v>
      </c>
      <c r="H148" s="149">
        <v>99690.184500000003</v>
      </c>
      <c r="I148" s="149">
        <v>-3551.5459000000101</v>
      </c>
      <c r="J148" s="149">
        <v>-2486.0821300000098</v>
      </c>
      <c r="K148" s="150">
        <v>0.97899999999999998</v>
      </c>
      <c r="L148" s="23"/>
    </row>
    <row r="149" spans="1:12" ht="19.5" customHeight="1">
      <c r="A149" s="141" t="s">
        <v>466</v>
      </c>
      <c r="B149" s="149"/>
      <c r="C149" s="149"/>
      <c r="D149" s="149"/>
      <c r="E149" s="149"/>
      <c r="F149" s="149"/>
      <c r="G149" s="149"/>
      <c r="H149" s="149"/>
      <c r="I149" s="149"/>
      <c r="J149" s="149"/>
      <c r="K149" s="150"/>
      <c r="L149" s="23"/>
    </row>
    <row r="150" spans="1:12">
      <c r="A150" s="146" t="s">
        <v>467</v>
      </c>
      <c r="B150" s="149">
        <v>196127.6526</v>
      </c>
      <c r="C150" s="149">
        <v>90975.5</v>
      </c>
      <c r="D150" s="149">
        <v>0</v>
      </c>
      <c r="E150" s="149">
        <v>21502.45</v>
      </c>
      <c r="F150" s="149">
        <v>308605.60259999998</v>
      </c>
      <c r="G150" s="149">
        <v>359830.908</v>
      </c>
      <c r="H150" s="149">
        <v>305856.27179999999</v>
      </c>
      <c r="I150" s="149">
        <v>2749.3308000000502</v>
      </c>
      <c r="J150" s="149">
        <v>1924.5315600000399</v>
      </c>
      <c r="K150" s="150">
        <v>1.0049999999999999</v>
      </c>
      <c r="L150" s="23"/>
    </row>
    <row r="151" spans="1:12">
      <c r="A151" s="146" t="s">
        <v>468</v>
      </c>
      <c r="B151" s="149">
        <v>573442.71600000001</v>
      </c>
      <c r="C151" s="149">
        <v>97938.7</v>
      </c>
      <c r="D151" s="149">
        <v>-36960.550000000003</v>
      </c>
      <c r="E151" s="149">
        <v>24815.07</v>
      </c>
      <c r="F151" s="149">
        <v>659235.93599999999</v>
      </c>
      <c r="G151" s="149">
        <v>651612.13</v>
      </c>
      <c r="H151" s="149">
        <v>553870.31050000002</v>
      </c>
      <c r="I151" s="149">
        <v>105365.62549999999</v>
      </c>
      <c r="J151" s="149">
        <v>73755.9378499999</v>
      </c>
      <c r="K151" s="150">
        <v>1.113</v>
      </c>
      <c r="L151" s="23"/>
    </row>
    <row r="152" spans="1:12">
      <c r="A152" s="146" t="s">
        <v>469</v>
      </c>
      <c r="B152" s="149">
        <v>42673.369200000001</v>
      </c>
      <c r="C152" s="149">
        <v>15362.05</v>
      </c>
      <c r="D152" s="149">
        <v>-5171.3999999999996</v>
      </c>
      <c r="E152" s="149">
        <v>1147.8399999999999</v>
      </c>
      <c r="F152" s="149">
        <v>54011.859199999999</v>
      </c>
      <c r="G152" s="149">
        <v>52396.794999999998</v>
      </c>
      <c r="H152" s="149">
        <v>44537.275750000001</v>
      </c>
      <c r="I152" s="149">
        <v>9474.5834500000092</v>
      </c>
      <c r="J152" s="149">
        <v>6632.2084150000001</v>
      </c>
      <c r="K152" s="150">
        <v>1.127</v>
      </c>
      <c r="L152" s="23"/>
    </row>
    <row r="153" spans="1:12">
      <c r="A153" s="146" t="s">
        <v>470</v>
      </c>
      <c r="B153" s="149">
        <v>440515.62719999999</v>
      </c>
      <c r="C153" s="149">
        <v>94755.45</v>
      </c>
      <c r="D153" s="149">
        <v>-31236.65</v>
      </c>
      <c r="E153" s="149">
        <v>11634.97</v>
      </c>
      <c r="F153" s="149">
        <v>515669.39720000001</v>
      </c>
      <c r="G153" s="149">
        <v>509806.44699999999</v>
      </c>
      <c r="H153" s="149">
        <v>433335.47995000001</v>
      </c>
      <c r="I153" s="149">
        <v>82333.917249999897</v>
      </c>
      <c r="J153" s="149">
        <v>57633.742075000002</v>
      </c>
      <c r="K153" s="150">
        <v>1.113</v>
      </c>
      <c r="L153" s="23"/>
    </row>
    <row r="154" spans="1:12">
      <c r="A154" s="146" t="s">
        <v>471</v>
      </c>
      <c r="B154" s="149">
        <v>134144.26740000001</v>
      </c>
      <c r="C154" s="149">
        <v>30036.45</v>
      </c>
      <c r="D154" s="149">
        <v>-19652</v>
      </c>
      <c r="E154" s="149">
        <v>5636.01</v>
      </c>
      <c r="F154" s="149">
        <v>150164.7274</v>
      </c>
      <c r="G154" s="149">
        <v>182053.69699999999</v>
      </c>
      <c r="H154" s="149">
        <v>154745.64245000001</v>
      </c>
      <c r="I154" s="149">
        <v>-4580.9150499999496</v>
      </c>
      <c r="J154" s="149">
        <v>-3206.64053499997</v>
      </c>
      <c r="K154" s="150">
        <v>0.98199999999999998</v>
      </c>
      <c r="L154" s="23"/>
    </row>
    <row r="155" spans="1:12">
      <c r="A155" s="146" t="s">
        <v>472</v>
      </c>
      <c r="B155" s="149">
        <v>299657.00819999998</v>
      </c>
      <c r="C155" s="149">
        <v>66736.05</v>
      </c>
      <c r="D155" s="149">
        <v>-17257.55</v>
      </c>
      <c r="E155" s="149">
        <v>15428.86</v>
      </c>
      <c r="F155" s="149">
        <v>364564.36820000003</v>
      </c>
      <c r="G155" s="149">
        <v>371617.75699999998</v>
      </c>
      <c r="H155" s="149">
        <v>315875.09344999999</v>
      </c>
      <c r="I155" s="149">
        <v>48689.274749999997</v>
      </c>
      <c r="J155" s="149">
        <v>34082.492324999999</v>
      </c>
      <c r="K155" s="150">
        <v>1.0920000000000001</v>
      </c>
      <c r="L155" s="23"/>
    </row>
    <row r="156" spans="1:12" ht="18.75" customHeight="1">
      <c r="A156" s="141" t="s">
        <v>473</v>
      </c>
      <c r="B156" s="149"/>
      <c r="C156" s="149"/>
      <c r="D156" s="149"/>
      <c r="E156" s="149"/>
      <c r="F156" s="149"/>
      <c r="G156" s="149"/>
      <c r="H156" s="149"/>
      <c r="I156" s="149"/>
      <c r="J156" s="149"/>
      <c r="K156" s="150"/>
      <c r="L156" s="23"/>
    </row>
    <row r="157" spans="1:12">
      <c r="A157" s="146" t="s">
        <v>474</v>
      </c>
      <c r="B157" s="149">
        <v>166339.89240000001</v>
      </c>
      <c r="C157" s="149">
        <v>44391.25</v>
      </c>
      <c r="D157" s="149">
        <v>-9093.2999999999993</v>
      </c>
      <c r="E157" s="149">
        <v>4057.73</v>
      </c>
      <c r="F157" s="149">
        <v>205695.5724</v>
      </c>
      <c r="G157" s="149">
        <v>200456.06700000001</v>
      </c>
      <c r="H157" s="149">
        <v>170387.65695</v>
      </c>
      <c r="I157" s="149">
        <v>35307.91545</v>
      </c>
      <c r="J157" s="149">
        <v>24715.540815</v>
      </c>
      <c r="K157" s="150">
        <v>1.123</v>
      </c>
      <c r="L157" s="23"/>
    </row>
    <row r="158" spans="1:12">
      <c r="A158" s="146" t="s">
        <v>475</v>
      </c>
      <c r="B158" s="149">
        <v>342932.34360000002</v>
      </c>
      <c r="C158" s="149">
        <v>50305.55</v>
      </c>
      <c r="D158" s="149">
        <v>-85298.35</v>
      </c>
      <c r="E158" s="149">
        <v>10311.18</v>
      </c>
      <c r="F158" s="149">
        <v>318250.72360000003</v>
      </c>
      <c r="G158" s="149">
        <v>342499.10100000002</v>
      </c>
      <c r="H158" s="149">
        <v>291124.23585</v>
      </c>
      <c r="I158" s="149">
        <v>27126.48775</v>
      </c>
      <c r="J158" s="149">
        <v>18988.541424999999</v>
      </c>
      <c r="K158" s="150">
        <v>1.0549999999999999</v>
      </c>
      <c r="L158" s="23"/>
    </row>
    <row r="159" spans="1:12">
      <c r="A159" s="146" t="s">
        <v>476</v>
      </c>
      <c r="B159" s="149">
        <v>37786.993199999997</v>
      </c>
      <c r="C159" s="149">
        <v>13156.3</v>
      </c>
      <c r="D159" s="149">
        <v>-5287</v>
      </c>
      <c r="E159" s="149">
        <v>5117.51</v>
      </c>
      <c r="F159" s="149">
        <v>50773.803200000002</v>
      </c>
      <c r="G159" s="149">
        <v>63394.061999999998</v>
      </c>
      <c r="H159" s="149">
        <v>53884.952700000002</v>
      </c>
      <c r="I159" s="149">
        <v>-3111.14949999999</v>
      </c>
      <c r="J159" s="149">
        <v>-2177.80464999999</v>
      </c>
      <c r="K159" s="150">
        <v>0.96599999999999997</v>
      </c>
      <c r="L159" s="23"/>
    </row>
    <row r="160" spans="1:12">
      <c r="A160" s="146" t="s">
        <v>477</v>
      </c>
      <c r="B160" s="149">
        <v>32751.965400000001</v>
      </c>
      <c r="C160" s="149">
        <v>19663.05</v>
      </c>
      <c r="D160" s="149">
        <v>-6118.3</v>
      </c>
      <c r="E160" s="149">
        <v>3899.8</v>
      </c>
      <c r="F160" s="149">
        <v>50196.515399999997</v>
      </c>
      <c r="G160" s="149">
        <v>63790.563000000002</v>
      </c>
      <c r="H160" s="149">
        <v>54221.97855</v>
      </c>
      <c r="I160" s="149">
        <v>-4025.46315</v>
      </c>
      <c r="J160" s="149">
        <v>-2817.8242049999999</v>
      </c>
      <c r="K160" s="150">
        <v>0.95599999999999996</v>
      </c>
      <c r="L160" s="23"/>
    </row>
    <row r="161" spans="1:12">
      <c r="A161" s="146" t="s">
        <v>478</v>
      </c>
      <c r="B161" s="149">
        <v>498461.86499999999</v>
      </c>
      <c r="C161" s="149">
        <v>238414.8</v>
      </c>
      <c r="D161" s="149">
        <v>-122969.5</v>
      </c>
      <c r="E161" s="149">
        <v>40413.589999999997</v>
      </c>
      <c r="F161" s="149">
        <v>654320.755</v>
      </c>
      <c r="G161" s="149">
        <v>743293.37199999997</v>
      </c>
      <c r="H161" s="149">
        <v>631799.36620000005</v>
      </c>
      <c r="I161" s="149">
        <v>22521.388800000099</v>
      </c>
      <c r="J161" s="149">
        <v>15764.972160000099</v>
      </c>
      <c r="K161" s="150">
        <v>1.0209999999999999</v>
      </c>
      <c r="L161" s="23"/>
    </row>
    <row r="162" spans="1:12">
      <c r="A162" s="146" t="s">
        <v>479</v>
      </c>
      <c r="B162" s="149">
        <v>69050.968800000002</v>
      </c>
      <c r="C162" s="149">
        <v>7446.85</v>
      </c>
      <c r="D162" s="149">
        <v>-26744.400000000001</v>
      </c>
      <c r="E162" s="149">
        <v>908.31</v>
      </c>
      <c r="F162" s="149">
        <v>50661.728799999997</v>
      </c>
      <c r="G162" s="149">
        <v>68377.137000000002</v>
      </c>
      <c r="H162" s="149">
        <v>58120.566449999998</v>
      </c>
      <c r="I162" s="149">
        <v>-7458.8376499999904</v>
      </c>
      <c r="J162" s="149">
        <v>-5221.1863549999898</v>
      </c>
      <c r="K162" s="150">
        <v>0.92400000000000004</v>
      </c>
      <c r="L162" s="23"/>
    </row>
    <row r="163" spans="1:12">
      <c r="A163" s="146" t="s">
        <v>480</v>
      </c>
      <c r="B163" s="149">
        <v>51560.097600000001</v>
      </c>
      <c r="C163" s="149">
        <v>10675.15</v>
      </c>
      <c r="D163" s="149">
        <v>-9307.5</v>
      </c>
      <c r="E163" s="149">
        <v>912.56</v>
      </c>
      <c r="F163" s="149">
        <v>53840.3076</v>
      </c>
      <c r="G163" s="149">
        <v>50878.025999999998</v>
      </c>
      <c r="H163" s="149">
        <v>43246.322099999998</v>
      </c>
      <c r="I163" s="149">
        <v>10593.985500000001</v>
      </c>
      <c r="J163" s="149">
        <v>7415.7898500000001</v>
      </c>
      <c r="K163" s="150">
        <v>1.1459999999999999</v>
      </c>
      <c r="L163" s="23"/>
    </row>
    <row r="164" spans="1:12">
      <c r="A164" s="146" t="s">
        <v>481</v>
      </c>
      <c r="B164" s="149">
        <v>212823.7518</v>
      </c>
      <c r="C164" s="149">
        <v>24398.400000000001</v>
      </c>
      <c r="D164" s="149">
        <v>-45846.45</v>
      </c>
      <c r="E164" s="149">
        <v>10353</v>
      </c>
      <c r="F164" s="149">
        <v>201728.70180000001</v>
      </c>
      <c r="G164" s="149">
        <v>258798.77299999999</v>
      </c>
      <c r="H164" s="149">
        <v>219978.95705</v>
      </c>
      <c r="I164" s="149">
        <v>-18250.255249999998</v>
      </c>
      <c r="J164" s="149">
        <v>-12775.178674999999</v>
      </c>
      <c r="K164" s="150">
        <v>0.95099999999999996</v>
      </c>
      <c r="L164" s="23"/>
    </row>
    <row r="165" spans="1:12">
      <c r="A165" s="146" t="s">
        <v>482</v>
      </c>
      <c r="B165" s="149">
        <v>17532.081600000001</v>
      </c>
      <c r="C165" s="149">
        <v>9162.15</v>
      </c>
      <c r="D165" s="149">
        <v>-1385.5</v>
      </c>
      <c r="E165" s="149">
        <v>695.98</v>
      </c>
      <c r="F165" s="149">
        <v>26004.711599999999</v>
      </c>
      <c r="G165" s="149">
        <v>37067.53</v>
      </c>
      <c r="H165" s="149">
        <v>31507.4005</v>
      </c>
      <c r="I165" s="149">
        <v>-5502.6889000000001</v>
      </c>
      <c r="J165" s="149">
        <v>-3851.8822300000002</v>
      </c>
      <c r="K165" s="150">
        <v>0.89600000000000002</v>
      </c>
      <c r="L165" s="23"/>
    </row>
    <row r="166" spans="1:12">
      <c r="A166" s="146" t="s">
        <v>483</v>
      </c>
      <c r="B166" s="149">
        <v>49484.859600000003</v>
      </c>
      <c r="C166" s="149">
        <v>10738.05</v>
      </c>
      <c r="D166" s="149">
        <v>-17119.849999999999</v>
      </c>
      <c r="E166" s="149">
        <v>-88.57</v>
      </c>
      <c r="F166" s="149">
        <v>43014.489600000001</v>
      </c>
      <c r="G166" s="149">
        <v>47122.862000000001</v>
      </c>
      <c r="H166" s="149">
        <v>40054.432699999998</v>
      </c>
      <c r="I166" s="149">
        <v>2960.0569</v>
      </c>
      <c r="J166" s="149">
        <v>2072.0398300000002</v>
      </c>
      <c r="K166" s="150">
        <v>1.044</v>
      </c>
      <c r="L166" s="23"/>
    </row>
    <row r="167" spans="1:12">
      <c r="A167" s="146" t="s">
        <v>484</v>
      </c>
      <c r="B167" s="149">
        <v>24392.1414</v>
      </c>
      <c r="C167" s="149">
        <v>4075.75</v>
      </c>
      <c r="D167" s="149">
        <v>-911.2</v>
      </c>
      <c r="E167" s="149">
        <v>832.15</v>
      </c>
      <c r="F167" s="149">
        <v>28388.841400000001</v>
      </c>
      <c r="G167" s="149">
        <v>37236.724000000002</v>
      </c>
      <c r="H167" s="149">
        <v>31651.215400000001</v>
      </c>
      <c r="I167" s="149">
        <v>-3262.3739999999998</v>
      </c>
      <c r="J167" s="149">
        <v>-2283.6617999999999</v>
      </c>
      <c r="K167" s="150">
        <v>0.93899999999999995</v>
      </c>
      <c r="L167" s="23"/>
    </row>
    <row r="168" spans="1:12">
      <c r="A168" s="146" t="s">
        <v>485</v>
      </c>
      <c r="B168" s="149">
        <v>2928653.8709999998</v>
      </c>
      <c r="C168" s="149">
        <v>1149213.6000000001</v>
      </c>
      <c r="D168" s="149">
        <v>-106784.65</v>
      </c>
      <c r="E168" s="149">
        <v>171362.55</v>
      </c>
      <c r="F168" s="149">
        <v>4142445.3709999998</v>
      </c>
      <c r="G168" s="149">
        <v>3903839.716</v>
      </c>
      <c r="H168" s="149">
        <v>3318263.7585999998</v>
      </c>
      <c r="I168" s="149">
        <v>824181.61239999998</v>
      </c>
      <c r="J168" s="149">
        <v>576927.12867999997</v>
      </c>
      <c r="K168" s="150">
        <v>1.1479999999999999</v>
      </c>
      <c r="L168" s="23"/>
    </row>
    <row r="169" spans="1:12">
      <c r="A169" s="146" t="s">
        <v>486</v>
      </c>
      <c r="B169" s="149">
        <v>68831.670599999998</v>
      </c>
      <c r="C169" s="149">
        <v>13514.15</v>
      </c>
      <c r="D169" s="149">
        <v>-9252.25</v>
      </c>
      <c r="E169" s="149">
        <v>1634.21</v>
      </c>
      <c r="F169" s="149">
        <v>74727.780599999998</v>
      </c>
      <c r="G169" s="149">
        <v>65731.528999999995</v>
      </c>
      <c r="H169" s="149">
        <v>55871.799650000001</v>
      </c>
      <c r="I169" s="149">
        <v>18855.980950000001</v>
      </c>
      <c r="J169" s="149">
        <v>13199.186664999999</v>
      </c>
      <c r="K169" s="150">
        <v>1.2010000000000001</v>
      </c>
      <c r="L169" s="23"/>
    </row>
    <row r="170" spans="1:12">
      <c r="A170" s="146" t="s">
        <v>487</v>
      </c>
      <c r="B170" s="149">
        <v>39910.800600000002</v>
      </c>
      <c r="C170" s="149">
        <v>9099.25</v>
      </c>
      <c r="D170" s="149">
        <v>-4037.5</v>
      </c>
      <c r="E170" s="149">
        <v>2585.87</v>
      </c>
      <c r="F170" s="149">
        <v>47558.420599999998</v>
      </c>
      <c r="G170" s="149">
        <v>47887.987000000001</v>
      </c>
      <c r="H170" s="149">
        <v>40704.788950000002</v>
      </c>
      <c r="I170" s="149">
        <v>6853.6316500000003</v>
      </c>
      <c r="J170" s="149">
        <v>4797.5421550000001</v>
      </c>
      <c r="K170" s="150">
        <v>1.1000000000000001</v>
      </c>
      <c r="L170" s="23"/>
    </row>
    <row r="171" spans="1:12">
      <c r="A171" s="146" t="s">
        <v>488</v>
      </c>
      <c r="B171" s="149">
        <v>51423.220200000003</v>
      </c>
      <c r="C171" s="149">
        <v>11737.65</v>
      </c>
      <c r="D171" s="149">
        <v>-16139.8</v>
      </c>
      <c r="E171" s="149">
        <v>2882.52</v>
      </c>
      <c r="F171" s="149">
        <v>49903.590199999999</v>
      </c>
      <c r="G171" s="149">
        <v>66729.221000000005</v>
      </c>
      <c r="H171" s="149">
        <v>56719.837850000004</v>
      </c>
      <c r="I171" s="149">
        <v>-6816.2476499999902</v>
      </c>
      <c r="J171" s="149">
        <v>-4771.3733549999897</v>
      </c>
      <c r="K171" s="150">
        <v>0.92800000000000005</v>
      </c>
      <c r="L171" s="23"/>
    </row>
    <row r="172" spans="1:12">
      <c r="A172" s="146" t="s">
        <v>489</v>
      </c>
      <c r="B172" s="149">
        <v>149296.44839999999</v>
      </c>
      <c r="C172" s="149">
        <v>47181.8</v>
      </c>
      <c r="D172" s="149">
        <v>-5923.65</v>
      </c>
      <c r="E172" s="149">
        <v>9673.51</v>
      </c>
      <c r="F172" s="149">
        <v>200228.1084</v>
      </c>
      <c r="G172" s="149">
        <v>238932.861</v>
      </c>
      <c r="H172" s="149">
        <v>203092.93184999999</v>
      </c>
      <c r="I172" s="149">
        <v>-2864.8234499999999</v>
      </c>
      <c r="J172" s="149">
        <v>-2005.376415</v>
      </c>
      <c r="K172" s="150">
        <v>0.99199999999999999</v>
      </c>
      <c r="L172" s="23"/>
    </row>
    <row r="173" spans="1:12">
      <c r="A173" s="146" t="s">
        <v>490</v>
      </c>
      <c r="B173" s="149">
        <v>36850.928399999997</v>
      </c>
      <c r="C173" s="149">
        <v>6239.85</v>
      </c>
      <c r="D173" s="149">
        <v>-9405.25</v>
      </c>
      <c r="E173" s="149">
        <v>782</v>
      </c>
      <c r="F173" s="149">
        <v>34467.528400000003</v>
      </c>
      <c r="G173" s="149">
        <v>33732.364000000001</v>
      </c>
      <c r="H173" s="149">
        <v>28672.509399999999</v>
      </c>
      <c r="I173" s="149">
        <v>5795.0190000000002</v>
      </c>
      <c r="J173" s="149">
        <v>4056.5133000000001</v>
      </c>
      <c r="K173" s="150">
        <v>1.1200000000000001</v>
      </c>
      <c r="L173" s="23"/>
    </row>
    <row r="174" spans="1:12">
      <c r="A174" s="146" t="s">
        <v>491</v>
      </c>
      <c r="B174" s="149">
        <v>266409.04619999998</v>
      </c>
      <c r="C174" s="149">
        <v>88008.15</v>
      </c>
      <c r="D174" s="149">
        <v>-5219.8500000000004</v>
      </c>
      <c r="E174" s="149">
        <v>4652.5600000000004</v>
      </c>
      <c r="F174" s="149">
        <v>353849.90620000003</v>
      </c>
      <c r="G174" s="149">
        <v>284796.35399999999</v>
      </c>
      <c r="H174" s="149">
        <v>242076.90090000001</v>
      </c>
      <c r="I174" s="149">
        <v>111773.0053</v>
      </c>
      <c r="J174" s="149">
        <v>78241.103709999996</v>
      </c>
      <c r="K174" s="150">
        <v>1.2749999999999999</v>
      </c>
      <c r="L174" s="23"/>
    </row>
    <row r="175" spans="1:12">
      <c r="A175" s="146" t="s">
        <v>492</v>
      </c>
      <c r="B175" s="149">
        <v>128800.16160000001</v>
      </c>
      <c r="C175" s="149">
        <v>76168.5</v>
      </c>
      <c r="D175" s="149">
        <v>-427.55</v>
      </c>
      <c r="E175" s="149">
        <v>11709.6</v>
      </c>
      <c r="F175" s="149">
        <v>216250.71160000001</v>
      </c>
      <c r="G175" s="149">
        <v>251201.696</v>
      </c>
      <c r="H175" s="149">
        <v>213521.44159999999</v>
      </c>
      <c r="I175" s="149">
        <v>2729.27000000002</v>
      </c>
      <c r="J175" s="149">
        <v>1910.48900000001</v>
      </c>
      <c r="K175" s="150">
        <v>1.008</v>
      </c>
      <c r="L175" s="23"/>
    </row>
    <row r="176" spans="1:12">
      <c r="A176" s="146" t="s">
        <v>493</v>
      </c>
      <c r="B176" s="149">
        <v>265923.35220000002</v>
      </c>
      <c r="C176" s="149">
        <v>33691.449999999997</v>
      </c>
      <c r="D176" s="149">
        <v>-40538.199999999997</v>
      </c>
      <c r="E176" s="149">
        <v>6743.73</v>
      </c>
      <c r="F176" s="149">
        <v>265820.3322</v>
      </c>
      <c r="G176" s="149">
        <v>322274.20299999998</v>
      </c>
      <c r="H176" s="149">
        <v>273933.07254999998</v>
      </c>
      <c r="I176" s="149">
        <v>-8112.74034999998</v>
      </c>
      <c r="J176" s="149">
        <v>-5678.9182449999798</v>
      </c>
      <c r="K176" s="150">
        <v>0.98199999999999998</v>
      </c>
      <c r="L176" s="23"/>
    </row>
    <row r="177" spans="1:12">
      <c r="A177" s="146" t="s">
        <v>494</v>
      </c>
      <c r="B177" s="149">
        <v>60780.924599999998</v>
      </c>
      <c r="C177" s="149">
        <v>25495.75</v>
      </c>
      <c r="D177" s="149">
        <v>-7839.55</v>
      </c>
      <c r="E177" s="149">
        <v>3987.18</v>
      </c>
      <c r="F177" s="149">
        <v>82424.304600000003</v>
      </c>
      <c r="G177" s="149">
        <v>81775.64</v>
      </c>
      <c r="H177" s="149">
        <v>69509.293999999994</v>
      </c>
      <c r="I177" s="149">
        <v>12915.0106</v>
      </c>
      <c r="J177" s="149">
        <v>9040.5074200000108</v>
      </c>
      <c r="K177" s="150">
        <v>1.111</v>
      </c>
      <c r="L177" s="23"/>
    </row>
    <row r="178" spans="1:12">
      <c r="A178" s="146" t="s">
        <v>495</v>
      </c>
      <c r="B178" s="149">
        <v>85117.137600000002</v>
      </c>
      <c r="C178" s="149">
        <v>13965.5</v>
      </c>
      <c r="D178" s="149">
        <v>-4113.1499999999996</v>
      </c>
      <c r="E178" s="149">
        <v>5867.38</v>
      </c>
      <c r="F178" s="149">
        <v>100836.8676</v>
      </c>
      <c r="G178" s="149">
        <v>112309.12300000001</v>
      </c>
      <c r="H178" s="149">
        <v>95462.754549999998</v>
      </c>
      <c r="I178" s="149">
        <v>5374.1130500000099</v>
      </c>
      <c r="J178" s="149">
        <v>3761.8791350000101</v>
      </c>
      <c r="K178" s="150">
        <v>1.0329999999999999</v>
      </c>
      <c r="L178" s="23"/>
    </row>
    <row r="179" spans="1:12">
      <c r="A179" s="146" t="s">
        <v>496</v>
      </c>
      <c r="B179" s="149">
        <v>153692.715</v>
      </c>
      <c r="C179" s="149">
        <v>22059.200000000001</v>
      </c>
      <c r="D179" s="149">
        <v>-20031.95</v>
      </c>
      <c r="E179" s="149">
        <v>5900.36</v>
      </c>
      <c r="F179" s="149">
        <v>161620.32500000001</v>
      </c>
      <c r="G179" s="149">
        <v>208594.26800000001</v>
      </c>
      <c r="H179" s="149">
        <v>177305.12779999999</v>
      </c>
      <c r="I179" s="149">
        <v>-15684.802799999999</v>
      </c>
      <c r="J179" s="149">
        <v>-10979.36196</v>
      </c>
      <c r="K179" s="150">
        <v>0.94699999999999995</v>
      </c>
      <c r="L179" s="23"/>
    </row>
    <row r="180" spans="1:12">
      <c r="A180" s="146" t="s">
        <v>497</v>
      </c>
      <c r="B180" s="149">
        <v>183172.86900000001</v>
      </c>
      <c r="C180" s="149">
        <v>44482.2</v>
      </c>
      <c r="D180" s="149">
        <v>-11807.35</v>
      </c>
      <c r="E180" s="149">
        <v>14734.75</v>
      </c>
      <c r="F180" s="149">
        <v>230582.46900000001</v>
      </c>
      <c r="G180" s="149">
        <v>240276.64600000001</v>
      </c>
      <c r="H180" s="149">
        <v>204235.14910000001</v>
      </c>
      <c r="I180" s="149">
        <v>26347.319899999999</v>
      </c>
      <c r="J180" s="149">
        <v>18443.123930000002</v>
      </c>
      <c r="K180" s="150">
        <v>1.077</v>
      </c>
      <c r="L180" s="23"/>
    </row>
    <row r="181" spans="1:12">
      <c r="A181" s="146" t="s">
        <v>498</v>
      </c>
      <c r="B181" s="149">
        <v>80358.808199999999</v>
      </c>
      <c r="C181" s="149">
        <v>7315.95</v>
      </c>
      <c r="D181" s="149">
        <v>-14227.3</v>
      </c>
      <c r="E181" s="149">
        <v>1520.31</v>
      </c>
      <c r="F181" s="149">
        <v>74967.768200000006</v>
      </c>
      <c r="G181" s="149">
        <v>91055.900999999998</v>
      </c>
      <c r="H181" s="149">
        <v>77397.515849999996</v>
      </c>
      <c r="I181" s="149">
        <v>-2429.7476499999998</v>
      </c>
      <c r="J181" s="149">
        <v>-1700.823355</v>
      </c>
      <c r="K181" s="150">
        <v>0.98099999999999998</v>
      </c>
      <c r="L181" s="23"/>
    </row>
    <row r="182" spans="1:12">
      <c r="A182" s="146" t="s">
        <v>499</v>
      </c>
      <c r="B182" s="149">
        <v>46981.327799999999</v>
      </c>
      <c r="C182" s="149">
        <v>16566.5</v>
      </c>
      <c r="D182" s="149">
        <v>-5381.35</v>
      </c>
      <c r="E182" s="149">
        <v>2575.67</v>
      </c>
      <c r="F182" s="149">
        <v>60742.147799999999</v>
      </c>
      <c r="G182" s="149">
        <v>75844.256999999998</v>
      </c>
      <c r="H182" s="149">
        <v>64467.618450000002</v>
      </c>
      <c r="I182" s="149">
        <v>-3725.4706500000002</v>
      </c>
      <c r="J182" s="149">
        <v>-2607.8294550000001</v>
      </c>
      <c r="K182" s="150">
        <v>0.96599999999999997</v>
      </c>
      <c r="L182" s="23"/>
    </row>
    <row r="183" spans="1:12">
      <c r="A183" s="146" t="s">
        <v>500</v>
      </c>
      <c r="B183" s="149">
        <v>374290.51439999999</v>
      </c>
      <c r="C183" s="149">
        <v>299170.25</v>
      </c>
      <c r="D183" s="149">
        <v>-233524.75</v>
      </c>
      <c r="E183" s="149">
        <v>17776.560000000001</v>
      </c>
      <c r="F183" s="149">
        <v>457712.57439999998</v>
      </c>
      <c r="G183" s="149">
        <v>441685.12599999999</v>
      </c>
      <c r="H183" s="149">
        <v>375432.35710000002</v>
      </c>
      <c r="I183" s="149">
        <v>82280.217300000004</v>
      </c>
      <c r="J183" s="149">
        <v>57596.152110000003</v>
      </c>
      <c r="K183" s="150">
        <v>1.1299999999999999</v>
      </c>
      <c r="L183" s="23"/>
    </row>
    <row r="184" spans="1:12">
      <c r="A184" s="146" t="s">
        <v>501</v>
      </c>
      <c r="B184" s="149">
        <v>82865.283599999995</v>
      </c>
      <c r="C184" s="149">
        <v>13136.75</v>
      </c>
      <c r="D184" s="149">
        <v>-6949.6</v>
      </c>
      <c r="E184" s="149">
        <v>1476.28</v>
      </c>
      <c r="F184" s="149">
        <v>90528.713600000003</v>
      </c>
      <c r="G184" s="149">
        <v>89791.997000000003</v>
      </c>
      <c r="H184" s="149">
        <v>76323.197450000007</v>
      </c>
      <c r="I184" s="149">
        <v>14205.516149999999</v>
      </c>
      <c r="J184" s="149">
        <v>9943.8613049999894</v>
      </c>
      <c r="K184" s="150">
        <v>1.111</v>
      </c>
      <c r="L184" s="23"/>
    </row>
    <row r="185" spans="1:12">
      <c r="A185" s="146" t="s">
        <v>502</v>
      </c>
      <c r="B185" s="149">
        <v>207919.71419999999</v>
      </c>
      <c r="C185" s="149">
        <v>32358.65</v>
      </c>
      <c r="D185" s="149">
        <v>-27739.75</v>
      </c>
      <c r="E185" s="149">
        <v>8331.8700000000008</v>
      </c>
      <c r="F185" s="149">
        <v>220870.48420000001</v>
      </c>
      <c r="G185" s="149">
        <v>250845.51</v>
      </c>
      <c r="H185" s="149">
        <v>213218.68350000001</v>
      </c>
      <c r="I185" s="149">
        <v>7651.8006999999598</v>
      </c>
      <c r="J185" s="149">
        <v>5356.2604899999696</v>
      </c>
      <c r="K185" s="150">
        <v>1.0209999999999999</v>
      </c>
      <c r="L185" s="23"/>
    </row>
    <row r="186" spans="1:12">
      <c r="A186" s="146" t="s">
        <v>503</v>
      </c>
      <c r="B186" s="149">
        <v>131119.71840000001</v>
      </c>
      <c r="C186" s="149">
        <v>13204.75</v>
      </c>
      <c r="D186" s="149">
        <v>-25234.799999999999</v>
      </c>
      <c r="E186" s="149">
        <v>6965.07</v>
      </c>
      <c r="F186" s="149">
        <v>126054.7384</v>
      </c>
      <c r="G186" s="149">
        <v>134985.44500000001</v>
      </c>
      <c r="H186" s="149">
        <v>114737.62824999999</v>
      </c>
      <c r="I186" s="149">
        <v>11317.11015</v>
      </c>
      <c r="J186" s="149">
        <v>7921.9771049999999</v>
      </c>
      <c r="K186" s="150">
        <v>1.0589999999999999</v>
      </c>
      <c r="L186" s="23"/>
    </row>
    <row r="187" spans="1:12">
      <c r="A187" s="146" t="s">
        <v>504</v>
      </c>
      <c r="B187" s="149">
        <v>390592.17119999998</v>
      </c>
      <c r="C187" s="149">
        <v>70127.55</v>
      </c>
      <c r="D187" s="149">
        <v>-62826.05</v>
      </c>
      <c r="E187" s="149">
        <v>16106.82</v>
      </c>
      <c r="F187" s="149">
        <v>414000.49119999999</v>
      </c>
      <c r="G187" s="149">
        <v>489743.2</v>
      </c>
      <c r="H187" s="149">
        <v>416281.72</v>
      </c>
      <c r="I187" s="149">
        <v>-2281.2287999999799</v>
      </c>
      <c r="J187" s="149">
        <v>-1596.8601599999899</v>
      </c>
      <c r="K187" s="150">
        <v>0.997</v>
      </c>
      <c r="L187" s="23"/>
    </row>
    <row r="188" spans="1:12">
      <c r="A188" s="146" t="s">
        <v>505</v>
      </c>
      <c r="B188" s="149">
        <v>30516.301200000002</v>
      </c>
      <c r="C188" s="149">
        <v>9522.5499999999993</v>
      </c>
      <c r="D188" s="149">
        <v>-2249.1</v>
      </c>
      <c r="E188" s="149">
        <v>1971.49</v>
      </c>
      <c r="F188" s="149">
        <v>39761.241199999997</v>
      </c>
      <c r="G188" s="149">
        <v>48451.506999999998</v>
      </c>
      <c r="H188" s="149">
        <v>41183.78095</v>
      </c>
      <c r="I188" s="149">
        <v>-1422.5397499999999</v>
      </c>
      <c r="J188" s="149">
        <v>-995.77782499999705</v>
      </c>
      <c r="K188" s="150">
        <v>0.97899999999999998</v>
      </c>
      <c r="L188" s="23"/>
    </row>
    <row r="189" spans="1:12">
      <c r="A189" s="146" t="s">
        <v>506</v>
      </c>
      <c r="B189" s="149">
        <v>151225.97820000001</v>
      </c>
      <c r="C189" s="149">
        <v>31645.5</v>
      </c>
      <c r="D189" s="149">
        <v>-22808.9</v>
      </c>
      <c r="E189" s="149">
        <v>4193.22</v>
      </c>
      <c r="F189" s="149">
        <v>164255.79819999999</v>
      </c>
      <c r="G189" s="149">
        <v>182212.427</v>
      </c>
      <c r="H189" s="149">
        <v>154880.56294999999</v>
      </c>
      <c r="I189" s="149">
        <v>9375.2352500000306</v>
      </c>
      <c r="J189" s="149">
        <v>6562.66467500002</v>
      </c>
      <c r="K189" s="150">
        <v>1.036</v>
      </c>
      <c r="L189" s="23"/>
    </row>
    <row r="190" spans="1:12">
      <c r="A190" s="146" t="s">
        <v>507</v>
      </c>
      <c r="B190" s="149">
        <v>69392.426399999997</v>
      </c>
      <c r="C190" s="149">
        <v>13957.85</v>
      </c>
      <c r="D190" s="149">
        <v>-14268.95</v>
      </c>
      <c r="E190" s="149">
        <v>2681.07</v>
      </c>
      <c r="F190" s="149">
        <v>71762.396399999998</v>
      </c>
      <c r="G190" s="149">
        <v>85715.36</v>
      </c>
      <c r="H190" s="149">
        <v>72858.055999999997</v>
      </c>
      <c r="I190" s="149">
        <v>-1095.6595999999799</v>
      </c>
      <c r="J190" s="149">
        <v>-766.96171999998899</v>
      </c>
      <c r="K190" s="150">
        <v>0.99099999999999999</v>
      </c>
      <c r="L190" s="23"/>
    </row>
    <row r="191" spans="1:12">
      <c r="A191" s="146" t="s">
        <v>508</v>
      </c>
      <c r="B191" s="149">
        <v>51748.487999999998</v>
      </c>
      <c r="C191" s="149">
        <v>8198.25</v>
      </c>
      <c r="D191" s="149">
        <v>-4522</v>
      </c>
      <c r="E191" s="149">
        <v>3944</v>
      </c>
      <c r="F191" s="149">
        <v>59368.737999999998</v>
      </c>
      <c r="G191" s="149">
        <v>55589.866000000002</v>
      </c>
      <c r="H191" s="149">
        <v>47251.386100000003</v>
      </c>
      <c r="I191" s="149">
        <v>12117.3519</v>
      </c>
      <c r="J191" s="149">
        <v>8482.1463299999996</v>
      </c>
      <c r="K191" s="150">
        <v>1.153</v>
      </c>
      <c r="L191" s="23"/>
    </row>
    <row r="192" spans="1:12">
      <c r="A192" s="146" t="s">
        <v>509</v>
      </c>
      <c r="B192" s="149">
        <v>72643.632599999997</v>
      </c>
      <c r="C192" s="149">
        <v>12554.5</v>
      </c>
      <c r="D192" s="149">
        <v>-7723.95</v>
      </c>
      <c r="E192" s="149">
        <v>360.91</v>
      </c>
      <c r="F192" s="149">
        <v>77835.092600000004</v>
      </c>
      <c r="G192" s="149">
        <v>67606.326000000001</v>
      </c>
      <c r="H192" s="149">
        <v>57465.377099999998</v>
      </c>
      <c r="I192" s="149">
        <v>20369.715499999998</v>
      </c>
      <c r="J192" s="149">
        <v>14258.80085</v>
      </c>
      <c r="K192" s="150">
        <v>1.2110000000000001</v>
      </c>
      <c r="L192" s="23"/>
    </row>
    <row r="193" spans="1:12">
      <c r="A193" s="146" t="s">
        <v>510</v>
      </c>
      <c r="B193" s="149">
        <v>37474.971599999997</v>
      </c>
      <c r="C193" s="149">
        <v>20912.55</v>
      </c>
      <c r="D193" s="149">
        <v>-8060.55</v>
      </c>
      <c r="E193" s="149">
        <v>3564.73</v>
      </c>
      <c r="F193" s="149">
        <v>53891.7016</v>
      </c>
      <c r="G193" s="149">
        <v>64918.934999999998</v>
      </c>
      <c r="H193" s="149">
        <v>55181.094749999997</v>
      </c>
      <c r="I193" s="149">
        <v>-1289.3931500000001</v>
      </c>
      <c r="J193" s="149">
        <v>-902.57520500000203</v>
      </c>
      <c r="K193" s="150">
        <v>0.98599999999999999</v>
      </c>
      <c r="L193" s="23"/>
    </row>
    <row r="194" spans="1:12">
      <c r="A194" s="146" t="s">
        <v>511</v>
      </c>
      <c r="B194" s="149">
        <v>75547.494000000006</v>
      </c>
      <c r="C194" s="149">
        <v>25218.65</v>
      </c>
      <c r="D194" s="149">
        <v>-10620.75</v>
      </c>
      <c r="E194" s="149">
        <v>4064.87</v>
      </c>
      <c r="F194" s="149">
        <v>94210.263999999996</v>
      </c>
      <c r="G194" s="149">
        <v>97249.438999999998</v>
      </c>
      <c r="H194" s="149">
        <v>82662.023149999994</v>
      </c>
      <c r="I194" s="149">
        <v>11548.24085</v>
      </c>
      <c r="J194" s="149">
        <v>8083.7685949999996</v>
      </c>
      <c r="K194" s="150">
        <v>1.083</v>
      </c>
      <c r="L194" s="23"/>
    </row>
    <row r="195" spans="1:12">
      <c r="A195" s="146" t="s">
        <v>512</v>
      </c>
      <c r="B195" s="149">
        <v>76928.042400000006</v>
      </c>
      <c r="C195" s="149">
        <v>27187.25</v>
      </c>
      <c r="D195" s="149">
        <v>-12457.6</v>
      </c>
      <c r="E195" s="149">
        <v>3504.04</v>
      </c>
      <c r="F195" s="149">
        <v>95161.732399999994</v>
      </c>
      <c r="G195" s="149">
        <v>107634.355</v>
      </c>
      <c r="H195" s="149">
        <v>91489.201749999993</v>
      </c>
      <c r="I195" s="149">
        <v>3672.5306500000002</v>
      </c>
      <c r="J195" s="149">
        <v>2570.7714550000001</v>
      </c>
      <c r="K195" s="150">
        <v>1.024</v>
      </c>
      <c r="L195" s="23"/>
    </row>
    <row r="196" spans="1:12">
      <c r="A196" s="146" t="s">
        <v>513</v>
      </c>
      <c r="B196" s="149">
        <v>65705.5674</v>
      </c>
      <c r="C196" s="149">
        <v>5179.05</v>
      </c>
      <c r="D196" s="149">
        <v>-6983.6</v>
      </c>
      <c r="E196" s="149">
        <v>4240.4799999999996</v>
      </c>
      <c r="F196" s="149">
        <v>68141.497399999993</v>
      </c>
      <c r="G196" s="149">
        <v>84691.626000000004</v>
      </c>
      <c r="H196" s="149">
        <v>71987.882100000003</v>
      </c>
      <c r="I196" s="149">
        <v>-3846.3847000000001</v>
      </c>
      <c r="J196" s="149">
        <v>-2692.46929</v>
      </c>
      <c r="K196" s="150">
        <v>0.96799999999999997</v>
      </c>
      <c r="L196" s="23"/>
    </row>
    <row r="197" spans="1:12">
      <c r="A197" s="146" t="s">
        <v>514</v>
      </c>
      <c r="B197" s="149">
        <v>358827.78360000002</v>
      </c>
      <c r="C197" s="149">
        <v>76562.899999999994</v>
      </c>
      <c r="D197" s="149">
        <v>-48820.6</v>
      </c>
      <c r="E197" s="149">
        <v>16570.240000000002</v>
      </c>
      <c r="F197" s="149">
        <v>403140.3236</v>
      </c>
      <c r="G197" s="149">
        <v>406252.71899999998</v>
      </c>
      <c r="H197" s="149">
        <v>345314.81115000002</v>
      </c>
      <c r="I197" s="149">
        <v>57825.512450000002</v>
      </c>
      <c r="J197" s="149">
        <v>40477.858715000002</v>
      </c>
      <c r="K197" s="150">
        <v>1.1000000000000001</v>
      </c>
      <c r="L197" s="23"/>
    </row>
    <row r="198" spans="1:12">
      <c r="A198" s="146" t="s">
        <v>515</v>
      </c>
      <c r="B198" s="149">
        <v>92941.2264</v>
      </c>
      <c r="C198" s="149">
        <v>6544.15</v>
      </c>
      <c r="D198" s="149">
        <v>-16062.45</v>
      </c>
      <c r="E198" s="149">
        <v>3208.24</v>
      </c>
      <c r="F198" s="149">
        <v>86631.166400000002</v>
      </c>
      <c r="G198" s="149">
        <v>106283.538</v>
      </c>
      <c r="H198" s="149">
        <v>90341.007299999997</v>
      </c>
      <c r="I198" s="149">
        <v>-3709.8409000000001</v>
      </c>
      <c r="J198" s="149">
        <v>-2596.8886299999999</v>
      </c>
      <c r="K198" s="150">
        <v>0.97599999999999998</v>
      </c>
      <c r="L198" s="23"/>
    </row>
    <row r="199" spans="1:12">
      <c r="A199" s="146" t="s">
        <v>516</v>
      </c>
      <c r="B199" s="149">
        <v>404499.20939999999</v>
      </c>
      <c r="C199" s="149">
        <v>79823.5</v>
      </c>
      <c r="D199" s="149">
        <v>-45044.9</v>
      </c>
      <c r="E199" s="149">
        <v>12866.79</v>
      </c>
      <c r="F199" s="149">
        <v>452144.59940000001</v>
      </c>
      <c r="G199" s="149">
        <v>532580.49699999997</v>
      </c>
      <c r="H199" s="149">
        <v>452693.42245000001</v>
      </c>
      <c r="I199" s="149">
        <v>-548.82305000000599</v>
      </c>
      <c r="J199" s="149">
        <v>-384.17613500000402</v>
      </c>
      <c r="K199" s="150">
        <v>0.999</v>
      </c>
      <c r="L199" s="23"/>
    </row>
    <row r="200" spans="1:12">
      <c r="A200" s="146" t="s">
        <v>517</v>
      </c>
      <c r="B200" s="149">
        <v>133511.3934</v>
      </c>
      <c r="C200" s="149">
        <v>23465.1</v>
      </c>
      <c r="D200" s="149">
        <v>-10456.700000000001</v>
      </c>
      <c r="E200" s="149">
        <v>10056.35</v>
      </c>
      <c r="F200" s="149">
        <v>156576.1434</v>
      </c>
      <c r="G200" s="149">
        <v>173345.052</v>
      </c>
      <c r="H200" s="149">
        <v>147343.2942</v>
      </c>
      <c r="I200" s="149">
        <v>9232.8492000000006</v>
      </c>
      <c r="J200" s="149">
        <v>6462.9944400000004</v>
      </c>
      <c r="K200" s="150">
        <v>1.0369999999999999</v>
      </c>
      <c r="L200" s="23"/>
    </row>
    <row r="201" spans="1:12">
      <c r="A201" s="146" t="s">
        <v>518</v>
      </c>
      <c r="B201" s="149">
        <v>109647.62820000001</v>
      </c>
      <c r="C201" s="149">
        <v>15637.45</v>
      </c>
      <c r="D201" s="149">
        <v>-13385.8</v>
      </c>
      <c r="E201" s="149">
        <v>2152.54</v>
      </c>
      <c r="F201" s="149">
        <v>114051.81819999999</v>
      </c>
      <c r="G201" s="149">
        <v>126913.43399999999</v>
      </c>
      <c r="H201" s="149">
        <v>107876.4189</v>
      </c>
      <c r="I201" s="149">
        <v>6175.3993</v>
      </c>
      <c r="J201" s="149">
        <v>4322.7795100000003</v>
      </c>
      <c r="K201" s="150">
        <v>1.034</v>
      </c>
      <c r="L201" s="23"/>
    </row>
    <row r="202" spans="1:12">
      <c r="A202" s="146" t="s">
        <v>519</v>
      </c>
      <c r="B202" s="149">
        <v>53929.695599999999</v>
      </c>
      <c r="C202" s="149">
        <v>20679.650000000001</v>
      </c>
      <c r="D202" s="149">
        <v>-9289.65</v>
      </c>
      <c r="E202" s="149">
        <v>4348.7700000000004</v>
      </c>
      <c r="F202" s="149">
        <v>69668.465599999996</v>
      </c>
      <c r="G202" s="149">
        <v>73943.952999999994</v>
      </c>
      <c r="H202" s="149">
        <v>62852.360050000003</v>
      </c>
      <c r="I202" s="149">
        <v>6816.1055500000002</v>
      </c>
      <c r="J202" s="149">
        <v>4771.2738849999996</v>
      </c>
      <c r="K202" s="150">
        <v>1.0649999999999999</v>
      </c>
      <c r="L202" s="23"/>
    </row>
    <row r="203" spans="1:12">
      <c r="A203" s="146" t="s">
        <v>520</v>
      </c>
      <c r="B203" s="149">
        <v>258146.361</v>
      </c>
      <c r="C203" s="149">
        <v>41541.199999999997</v>
      </c>
      <c r="D203" s="149">
        <v>-14371.8</v>
      </c>
      <c r="E203" s="149">
        <v>11881.64</v>
      </c>
      <c r="F203" s="149">
        <v>297197.40100000001</v>
      </c>
      <c r="G203" s="149">
        <v>326929.51299999998</v>
      </c>
      <c r="H203" s="149">
        <v>277890.08604999998</v>
      </c>
      <c r="I203" s="149">
        <v>19307.31495</v>
      </c>
      <c r="J203" s="149">
        <v>13515.120465</v>
      </c>
      <c r="K203" s="150">
        <v>1.0409999999999999</v>
      </c>
      <c r="L203" s="23"/>
    </row>
    <row r="204" spans="1:12">
      <c r="A204" s="146" t="s">
        <v>521</v>
      </c>
      <c r="B204" s="149">
        <v>106731.9924</v>
      </c>
      <c r="C204" s="149">
        <v>11300.75</v>
      </c>
      <c r="D204" s="149">
        <v>-19334.95</v>
      </c>
      <c r="E204" s="149">
        <v>74.290000000000006</v>
      </c>
      <c r="F204" s="149">
        <v>98772.082399999999</v>
      </c>
      <c r="G204" s="149">
        <v>123668.071</v>
      </c>
      <c r="H204" s="149">
        <v>105117.86035</v>
      </c>
      <c r="I204" s="149">
        <v>-6345.7779499999897</v>
      </c>
      <c r="J204" s="149">
        <v>-4442.0445649999901</v>
      </c>
      <c r="K204" s="150">
        <v>0.96399999999999997</v>
      </c>
      <c r="L204" s="23"/>
    </row>
    <row r="205" spans="1:12">
      <c r="A205" s="146" t="s">
        <v>522</v>
      </c>
      <c r="B205" s="149">
        <v>73835.790599999993</v>
      </c>
      <c r="C205" s="149">
        <v>17215.05</v>
      </c>
      <c r="D205" s="149">
        <v>-4233</v>
      </c>
      <c r="E205" s="149">
        <v>2100.1799999999998</v>
      </c>
      <c r="F205" s="149">
        <v>88918.020600000003</v>
      </c>
      <c r="G205" s="149">
        <v>82364.298999999999</v>
      </c>
      <c r="H205" s="149">
        <v>70009.654150000002</v>
      </c>
      <c r="I205" s="149">
        <v>18908.366450000001</v>
      </c>
      <c r="J205" s="149">
        <v>13235.856514999999</v>
      </c>
      <c r="K205" s="150">
        <v>1.161</v>
      </c>
      <c r="L205" s="23"/>
    </row>
    <row r="206" spans="1:12" ht="18.75" customHeight="1">
      <c r="A206" s="141" t="s">
        <v>523</v>
      </c>
      <c r="B206" s="149"/>
      <c r="C206" s="149"/>
      <c r="D206" s="149"/>
      <c r="E206" s="149"/>
      <c r="F206" s="149"/>
      <c r="G206" s="149"/>
      <c r="H206" s="149"/>
      <c r="I206" s="149"/>
      <c r="J206" s="149"/>
      <c r="K206" s="150"/>
      <c r="L206" s="23"/>
    </row>
    <row r="207" spans="1:12">
      <c r="A207" s="146" t="s">
        <v>524</v>
      </c>
      <c r="B207" s="149">
        <v>140072.6778</v>
      </c>
      <c r="C207" s="149">
        <v>30649.3</v>
      </c>
      <c r="D207" s="149">
        <v>-29533.25</v>
      </c>
      <c r="E207" s="149">
        <v>3988.03</v>
      </c>
      <c r="F207" s="149">
        <v>145176.75779999999</v>
      </c>
      <c r="G207" s="149">
        <v>188876.83199999999</v>
      </c>
      <c r="H207" s="149">
        <v>160545.30720000001</v>
      </c>
      <c r="I207" s="149">
        <v>-15368.5494</v>
      </c>
      <c r="J207" s="149">
        <v>-10757.98458</v>
      </c>
      <c r="K207" s="150">
        <v>0.94299999999999995</v>
      </c>
      <c r="L207" s="23"/>
    </row>
    <row r="208" spans="1:12">
      <c r="A208" s="146" t="s">
        <v>525</v>
      </c>
      <c r="B208" s="149">
        <v>30108.6126</v>
      </c>
      <c r="C208" s="149">
        <v>25738</v>
      </c>
      <c r="D208" s="149">
        <v>-1373.6</v>
      </c>
      <c r="E208" s="149">
        <v>4432.75</v>
      </c>
      <c r="F208" s="149">
        <v>58905.762600000002</v>
      </c>
      <c r="G208" s="149">
        <v>67636.67</v>
      </c>
      <c r="H208" s="149">
        <v>57491.169500000004</v>
      </c>
      <c r="I208" s="149">
        <v>1414.5931000000101</v>
      </c>
      <c r="J208" s="149">
        <v>990.21517000000404</v>
      </c>
      <c r="K208" s="150">
        <v>1.0149999999999999</v>
      </c>
      <c r="L208" s="23"/>
    </row>
    <row r="209" spans="1:12">
      <c r="A209" s="146" t="s">
        <v>526</v>
      </c>
      <c r="B209" s="149">
        <v>68896.429799999998</v>
      </c>
      <c r="C209" s="149">
        <v>8613.0499999999993</v>
      </c>
      <c r="D209" s="149">
        <v>-16019.95</v>
      </c>
      <c r="E209" s="149">
        <v>402.39</v>
      </c>
      <c r="F209" s="149">
        <v>61891.919800000003</v>
      </c>
      <c r="G209" s="149">
        <v>68401.941999999995</v>
      </c>
      <c r="H209" s="149">
        <v>58141.650699999998</v>
      </c>
      <c r="I209" s="149">
        <v>3750.2691</v>
      </c>
      <c r="J209" s="149">
        <v>2625.1883699999998</v>
      </c>
      <c r="K209" s="150">
        <v>1.038</v>
      </c>
      <c r="L209" s="23"/>
    </row>
    <row r="210" spans="1:12">
      <c r="A210" s="146" t="s">
        <v>527</v>
      </c>
      <c r="B210" s="149">
        <v>82422.271800000002</v>
      </c>
      <c r="C210" s="149">
        <v>12480.55</v>
      </c>
      <c r="D210" s="149">
        <v>-16937.95</v>
      </c>
      <c r="E210" s="149">
        <v>795.09</v>
      </c>
      <c r="F210" s="149">
        <v>78759.961800000005</v>
      </c>
      <c r="G210" s="149">
        <v>78542.998000000007</v>
      </c>
      <c r="H210" s="149">
        <v>66761.548299999995</v>
      </c>
      <c r="I210" s="149">
        <v>11998.413500000001</v>
      </c>
      <c r="J210" s="149">
        <v>8398.8894500000006</v>
      </c>
      <c r="K210" s="150">
        <v>1.107</v>
      </c>
      <c r="L210" s="23"/>
    </row>
    <row r="211" spans="1:12">
      <c r="A211" s="146" t="s">
        <v>528</v>
      </c>
      <c r="B211" s="149">
        <v>66088.235400000005</v>
      </c>
      <c r="C211" s="149">
        <v>7407.75</v>
      </c>
      <c r="D211" s="149">
        <v>-19241.45</v>
      </c>
      <c r="E211" s="149">
        <v>2705.38</v>
      </c>
      <c r="F211" s="149">
        <v>56959.915399999998</v>
      </c>
      <c r="G211" s="149">
        <v>74748.804000000004</v>
      </c>
      <c r="H211" s="149">
        <v>63536.483399999997</v>
      </c>
      <c r="I211" s="149">
        <v>-6576.5680000000002</v>
      </c>
      <c r="J211" s="149">
        <v>-4603.5976000000001</v>
      </c>
      <c r="K211" s="150">
        <v>0.93799999999999994</v>
      </c>
      <c r="L211" s="23"/>
    </row>
    <row r="212" spans="1:12">
      <c r="A212" s="146" t="s">
        <v>529</v>
      </c>
      <c r="B212" s="149">
        <v>98910.847200000004</v>
      </c>
      <c r="C212" s="149">
        <v>12886</v>
      </c>
      <c r="D212" s="149">
        <v>-28197.9</v>
      </c>
      <c r="E212" s="149">
        <v>1604.46</v>
      </c>
      <c r="F212" s="149">
        <v>85203.407200000001</v>
      </c>
      <c r="G212" s="149">
        <v>88433.993000000002</v>
      </c>
      <c r="H212" s="149">
        <v>75168.894050000003</v>
      </c>
      <c r="I212" s="149">
        <v>10034.513150000001</v>
      </c>
      <c r="J212" s="149">
        <v>7024.1592050000099</v>
      </c>
      <c r="K212" s="150">
        <v>1.079</v>
      </c>
      <c r="L212" s="23"/>
    </row>
    <row r="213" spans="1:12">
      <c r="A213" s="146" t="s">
        <v>530</v>
      </c>
      <c r="B213" s="149">
        <v>114932.86199999999</v>
      </c>
      <c r="C213" s="149">
        <v>20981.4</v>
      </c>
      <c r="D213" s="149">
        <v>-19202.349999999999</v>
      </c>
      <c r="E213" s="149">
        <v>2708.44</v>
      </c>
      <c r="F213" s="149">
        <v>119420.352</v>
      </c>
      <c r="G213" s="149">
        <v>111518.405</v>
      </c>
      <c r="H213" s="149">
        <v>94790.644249999998</v>
      </c>
      <c r="I213" s="149">
        <v>24629.707750000001</v>
      </c>
      <c r="J213" s="149">
        <v>17240.795425</v>
      </c>
      <c r="K213" s="150">
        <v>1.155</v>
      </c>
      <c r="L213" s="23"/>
    </row>
    <row r="214" spans="1:12">
      <c r="A214" s="146" t="s">
        <v>531</v>
      </c>
      <c r="B214" s="149">
        <v>358852.80420000001</v>
      </c>
      <c r="C214" s="149">
        <v>137784.15</v>
      </c>
      <c r="D214" s="149">
        <v>-38009.449999999997</v>
      </c>
      <c r="E214" s="149">
        <v>34256.019999999997</v>
      </c>
      <c r="F214" s="149">
        <v>492883.52419999999</v>
      </c>
      <c r="G214" s="149">
        <v>635750.06099999999</v>
      </c>
      <c r="H214" s="149">
        <v>540387.55185000005</v>
      </c>
      <c r="I214" s="149">
        <v>-47504.027649999902</v>
      </c>
      <c r="J214" s="149">
        <v>-33252.819354999898</v>
      </c>
      <c r="K214" s="150">
        <v>0.94799999999999995</v>
      </c>
      <c r="L214" s="23"/>
    </row>
    <row r="215" spans="1:12">
      <c r="A215" s="146" t="s">
        <v>532</v>
      </c>
      <c r="B215" s="149">
        <v>80614.901400000002</v>
      </c>
      <c r="C215" s="149">
        <v>19816.05</v>
      </c>
      <c r="D215" s="149">
        <v>-19070.599999999999</v>
      </c>
      <c r="E215" s="149">
        <v>1606.67</v>
      </c>
      <c r="F215" s="149">
        <v>82967.021399999998</v>
      </c>
      <c r="G215" s="149">
        <v>96764.816999999995</v>
      </c>
      <c r="H215" s="149">
        <v>82250.094450000004</v>
      </c>
      <c r="I215" s="149">
        <v>716.926950000023</v>
      </c>
      <c r="J215" s="149">
        <v>501.84886500001602</v>
      </c>
      <c r="K215" s="150">
        <v>1.0049999999999999</v>
      </c>
      <c r="L215" s="23"/>
    </row>
    <row r="216" spans="1:12">
      <c r="A216" s="146" t="s">
        <v>533</v>
      </c>
      <c r="B216" s="149">
        <v>123550.251</v>
      </c>
      <c r="C216" s="149">
        <v>23956.400000000001</v>
      </c>
      <c r="D216" s="149">
        <v>-19525.349999999999</v>
      </c>
      <c r="E216" s="149">
        <v>4395.5200000000004</v>
      </c>
      <c r="F216" s="149">
        <v>132376.821</v>
      </c>
      <c r="G216" s="149">
        <v>166074.57699999999</v>
      </c>
      <c r="H216" s="149">
        <v>141163.39045000001</v>
      </c>
      <c r="I216" s="149">
        <v>-8786.5694499999809</v>
      </c>
      <c r="J216" s="149">
        <v>-6150.5986149999899</v>
      </c>
      <c r="K216" s="150">
        <v>0.96299999999999997</v>
      </c>
      <c r="L216" s="23"/>
    </row>
    <row r="217" spans="1:12">
      <c r="A217" s="146" t="s">
        <v>534</v>
      </c>
      <c r="B217" s="149">
        <v>30341.156999999999</v>
      </c>
      <c r="C217" s="149">
        <v>3196</v>
      </c>
      <c r="D217" s="149">
        <v>-5167.1499999999996</v>
      </c>
      <c r="E217" s="149">
        <v>672.52</v>
      </c>
      <c r="F217" s="149">
        <v>29042.526999999998</v>
      </c>
      <c r="G217" s="149">
        <v>32922.093000000001</v>
      </c>
      <c r="H217" s="149">
        <v>27983.779050000001</v>
      </c>
      <c r="I217" s="149">
        <v>1058.7479499999999</v>
      </c>
      <c r="J217" s="149">
        <v>741.12356499999805</v>
      </c>
      <c r="K217" s="150">
        <v>1.0229999999999999</v>
      </c>
      <c r="L217" s="23"/>
    </row>
    <row r="218" spans="1:12">
      <c r="A218" s="146" t="s">
        <v>535</v>
      </c>
      <c r="B218" s="149">
        <v>11602.1994</v>
      </c>
      <c r="C218" s="149">
        <v>8760.9500000000007</v>
      </c>
      <c r="D218" s="149">
        <v>-2533.85</v>
      </c>
      <c r="E218" s="149">
        <v>567.12</v>
      </c>
      <c r="F218" s="149">
        <v>18396.419399999999</v>
      </c>
      <c r="G218" s="149">
        <v>11776.303</v>
      </c>
      <c r="H218" s="149">
        <v>10009.857550000001</v>
      </c>
      <c r="I218" s="149">
        <v>8386.56185</v>
      </c>
      <c r="J218" s="149">
        <v>5870.5932949999997</v>
      </c>
      <c r="K218" s="150">
        <v>1.4990000000000001</v>
      </c>
      <c r="L218" s="23"/>
    </row>
    <row r="219" spans="1:12">
      <c r="A219" s="146" t="s">
        <v>536</v>
      </c>
      <c r="B219" s="149">
        <v>95437.3992</v>
      </c>
      <c r="C219" s="149">
        <v>11418.05</v>
      </c>
      <c r="D219" s="149">
        <v>-16172.1</v>
      </c>
      <c r="E219" s="149">
        <v>544.67999999999995</v>
      </c>
      <c r="F219" s="149">
        <v>91228.029200000004</v>
      </c>
      <c r="G219" s="149">
        <v>122098.077</v>
      </c>
      <c r="H219" s="149">
        <v>103783.36545</v>
      </c>
      <c r="I219" s="149">
        <v>-12555.33625</v>
      </c>
      <c r="J219" s="149">
        <v>-8788.7353750000002</v>
      </c>
      <c r="K219" s="150">
        <v>0.92800000000000005</v>
      </c>
      <c r="L219" s="23"/>
    </row>
    <row r="220" spans="1:12">
      <c r="A220" s="146" t="s">
        <v>537</v>
      </c>
      <c r="B220" s="149">
        <v>75236.944199999998</v>
      </c>
      <c r="C220" s="149">
        <v>11531.95</v>
      </c>
      <c r="D220" s="149">
        <v>-35.700000000000003</v>
      </c>
      <c r="E220" s="149">
        <v>4877.3</v>
      </c>
      <c r="F220" s="149">
        <v>91610.494200000001</v>
      </c>
      <c r="G220" s="149">
        <v>110045.996</v>
      </c>
      <c r="H220" s="149">
        <v>93539.096600000004</v>
      </c>
      <c r="I220" s="149">
        <v>-1928.60239999999</v>
      </c>
      <c r="J220" s="149">
        <v>-1350.0216799999901</v>
      </c>
      <c r="K220" s="150">
        <v>0.98799999999999999</v>
      </c>
      <c r="L220" s="23"/>
    </row>
    <row r="221" spans="1:12">
      <c r="A221" s="146" t="s">
        <v>538</v>
      </c>
      <c r="B221" s="149">
        <v>72979.202999999994</v>
      </c>
      <c r="C221" s="149">
        <v>16065</v>
      </c>
      <c r="D221" s="149">
        <v>-5636.35</v>
      </c>
      <c r="E221" s="149">
        <v>3592.27</v>
      </c>
      <c r="F221" s="149">
        <v>87000.123000000007</v>
      </c>
      <c r="G221" s="149">
        <v>93596.021999999997</v>
      </c>
      <c r="H221" s="149">
        <v>79556.618700000006</v>
      </c>
      <c r="I221" s="149">
        <v>7443.5042999999996</v>
      </c>
      <c r="J221" s="149">
        <v>5210.4530100000002</v>
      </c>
      <c r="K221" s="150">
        <v>1.056</v>
      </c>
      <c r="L221" s="23"/>
    </row>
    <row r="222" spans="1:12">
      <c r="A222" s="146" t="s">
        <v>539</v>
      </c>
      <c r="B222" s="149">
        <v>76839.734400000001</v>
      </c>
      <c r="C222" s="149">
        <v>14274.05</v>
      </c>
      <c r="D222" s="149">
        <v>-27561.25</v>
      </c>
      <c r="E222" s="149">
        <v>-122.23</v>
      </c>
      <c r="F222" s="149">
        <v>63430.304400000001</v>
      </c>
      <c r="G222" s="149">
        <v>75394.578999999998</v>
      </c>
      <c r="H222" s="149">
        <v>64085.39215</v>
      </c>
      <c r="I222" s="149">
        <v>-655.08774999999901</v>
      </c>
      <c r="J222" s="149">
        <v>-458.56142499999902</v>
      </c>
      <c r="K222" s="150">
        <v>0.99399999999999999</v>
      </c>
      <c r="L222" s="23"/>
    </row>
    <row r="223" spans="1:12" ht="18.75" customHeight="1">
      <c r="A223" s="141" t="s">
        <v>540</v>
      </c>
      <c r="B223" s="149"/>
      <c r="C223" s="149"/>
      <c r="D223" s="149"/>
      <c r="E223" s="149"/>
      <c r="F223" s="149"/>
      <c r="G223" s="149"/>
      <c r="H223" s="149"/>
      <c r="I223" s="149"/>
      <c r="J223" s="149"/>
      <c r="K223" s="150"/>
      <c r="L223" s="23"/>
    </row>
    <row r="224" spans="1:12">
      <c r="A224" s="146" t="s">
        <v>541</v>
      </c>
      <c r="B224" s="149">
        <v>56886.541799999999</v>
      </c>
      <c r="C224" s="149">
        <v>14203.5</v>
      </c>
      <c r="D224" s="149">
        <v>-4337.55</v>
      </c>
      <c r="E224" s="149">
        <v>465.29</v>
      </c>
      <c r="F224" s="149">
        <v>67217.781799999997</v>
      </c>
      <c r="G224" s="149">
        <v>70985.744000000006</v>
      </c>
      <c r="H224" s="149">
        <v>60337.882400000002</v>
      </c>
      <c r="I224" s="149">
        <v>6879.8993999999902</v>
      </c>
      <c r="J224" s="149">
        <v>4815.92958</v>
      </c>
      <c r="K224" s="150">
        <v>1.0680000000000001</v>
      </c>
      <c r="L224" s="23"/>
    </row>
    <row r="225" spans="1:12">
      <c r="A225" s="146" t="s">
        <v>542</v>
      </c>
      <c r="B225" s="149">
        <v>56027.010600000001</v>
      </c>
      <c r="C225" s="149">
        <v>8611.35</v>
      </c>
      <c r="D225" s="149">
        <v>-4366.45</v>
      </c>
      <c r="E225" s="149">
        <v>3299.19</v>
      </c>
      <c r="F225" s="149">
        <v>63571.100599999998</v>
      </c>
      <c r="G225" s="149">
        <v>76091.165999999997</v>
      </c>
      <c r="H225" s="149">
        <v>64677.491099999999</v>
      </c>
      <c r="I225" s="149">
        <v>-1106.39049999999</v>
      </c>
      <c r="J225" s="149">
        <v>-774.473349999996</v>
      </c>
      <c r="K225" s="150">
        <v>0.99</v>
      </c>
      <c r="L225" s="23"/>
    </row>
    <row r="226" spans="1:12">
      <c r="A226" s="146" t="s">
        <v>543</v>
      </c>
      <c r="B226" s="149">
        <v>85137.742800000007</v>
      </c>
      <c r="C226" s="149">
        <v>28845.599999999999</v>
      </c>
      <c r="D226" s="149">
        <v>-18815.599999999999</v>
      </c>
      <c r="E226" s="149">
        <v>2935.39</v>
      </c>
      <c r="F226" s="149">
        <v>98103.132800000007</v>
      </c>
      <c r="G226" s="149">
        <v>97218.236000000004</v>
      </c>
      <c r="H226" s="149">
        <v>82635.500599999999</v>
      </c>
      <c r="I226" s="149">
        <v>15467.6322</v>
      </c>
      <c r="J226" s="149">
        <v>10827.34254</v>
      </c>
      <c r="K226" s="150">
        <v>1.111</v>
      </c>
      <c r="L226" s="23"/>
    </row>
    <row r="227" spans="1:12">
      <c r="A227" s="146" t="s">
        <v>544</v>
      </c>
      <c r="B227" s="149">
        <v>48407.502</v>
      </c>
      <c r="C227" s="149">
        <v>9487.7000000000007</v>
      </c>
      <c r="D227" s="149">
        <v>-11361.1</v>
      </c>
      <c r="E227" s="149">
        <v>-499.46</v>
      </c>
      <c r="F227" s="149">
        <v>46034.642</v>
      </c>
      <c r="G227" s="149">
        <v>42056.860999999997</v>
      </c>
      <c r="H227" s="149">
        <v>35748.331850000002</v>
      </c>
      <c r="I227" s="149">
        <v>10286.310149999999</v>
      </c>
      <c r="J227" s="149">
        <v>7200.4171050000004</v>
      </c>
      <c r="K227" s="150">
        <v>1.171</v>
      </c>
      <c r="L227" s="23"/>
    </row>
    <row r="228" spans="1:12">
      <c r="A228" s="146" t="s">
        <v>545</v>
      </c>
      <c r="B228" s="149">
        <v>156857.08499999999</v>
      </c>
      <c r="C228" s="149">
        <v>26950.1</v>
      </c>
      <c r="D228" s="149">
        <v>-19420.8</v>
      </c>
      <c r="E228" s="149">
        <v>9117.7800000000007</v>
      </c>
      <c r="F228" s="149">
        <v>173504.16500000001</v>
      </c>
      <c r="G228" s="149">
        <v>234564.43599999999</v>
      </c>
      <c r="H228" s="149">
        <v>199379.77059999999</v>
      </c>
      <c r="I228" s="149">
        <v>-25875.605599999999</v>
      </c>
      <c r="J228" s="149">
        <v>-18112.923920000001</v>
      </c>
      <c r="K228" s="150">
        <v>0.92300000000000004</v>
      </c>
      <c r="L228" s="23"/>
    </row>
    <row r="229" spans="1:12">
      <c r="A229" s="146" t="s">
        <v>546</v>
      </c>
      <c r="B229" s="149">
        <v>156868.85939999999</v>
      </c>
      <c r="C229" s="149">
        <v>21606.15</v>
      </c>
      <c r="D229" s="149">
        <v>-13364.55</v>
      </c>
      <c r="E229" s="149">
        <v>2909.72</v>
      </c>
      <c r="F229" s="149">
        <v>168020.17939999999</v>
      </c>
      <c r="G229" s="149">
        <v>179682.696</v>
      </c>
      <c r="H229" s="149">
        <v>152730.2916</v>
      </c>
      <c r="I229" s="149">
        <v>15289.8878</v>
      </c>
      <c r="J229" s="149">
        <v>10702.92146</v>
      </c>
      <c r="K229" s="150">
        <v>1.06</v>
      </c>
      <c r="L229" s="23"/>
    </row>
    <row r="230" spans="1:12">
      <c r="A230" s="146" t="s">
        <v>547</v>
      </c>
      <c r="B230" s="149">
        <v>27319.551599999999</v>
      </c>
      <c r="C230" s="149">
        <v>10994.75</v>
      </c>
      <c r="D230" s="149">
        <v>-1853.85</v>
      </c>
      <c r="E230" s="149">
        <v>1307.1300000000001</v>
      </c>
      <c r="F230" s="149">
        <v>37767.581599999998</v>
      </c>
      <c r="G230" s="149">
        <v>46480.243000000002</v>
      </c>
      <c r="H230" s="149">
        <v>39508.206550000003</v>
      </c>
      <c r="I230" s="149">
        <v>-1740.6249499999999</v>
      </c>
      <c r="J230" s="149">
        <v>-1218.437465</v>
      </c>
      <c r="K230" s="150">
        <v>0.97399999999999998</v>
      </c>
      <c r="L230" s="23"/>
    </row>
    <row r="231" spans="1:12">
      <c r="A231" s="146" t="s">
        <v>548</v>
      </c>
      <c r="B231" s="149">
        <v>41987.510399999999</v>
      </c>
      <c r="C231" s="149">
        <v>13093.4</v>
      </c>
      <c r="D231" s="149">
        <v>-4869.6499999999996</v>
      </c>
      <c r="E231" s="149">
        <v>2033.71</v>
      </c>
      <c r="F231" s="149">
        <v>52244.970399999998</v>
      </c>
      <c r="G231" s="149">
        <v>57432.063999999998</v>
      </c>
      <c r="H231" s="149">
        <v>48817.254399999998</v>
      </c>
      <c r="I231" s="149">
        <v>3427.7159999999999</v>
      </c>
      <c r="J231" s="149">
        <v>2399.4011999999998</v>
      </c>
      <c r="K231" s="150">
        <v>1.042</v>
      </c>
      <c r="L231" s="23"/>
    </row>
    <row r="232" spans="1:12">
      <c r="A232" s="146" t="s">
        <v>549</v>
      </c>
      <c r="B232" s="149">
        <v>156596.57639999999</v>
      </c>
      <c r="C232" s="149">
        <v>40645.300000000003</v>
      </c>
      <c r="D232" s="149">
        <v>-26176.6</v>
      </c>
      <c r="E232" s="149">
        <v>7458.07</v>
      </c>
      <c r="F232" s="149">
        <v>178523.34640000001</v>
      </c>
      <c r="G232" s="149">
        <v>225129.86199999999</v>
      </c>
      <c r="H232" s="149">
        <v>191360.38269999999</v>
      </c>
      <c r="I232" s="149">
        <v>-12837.0363</v>
      </c>
      <c r="J232" s="149">
        <v>-8985.9254099999998</v>
      </c>
      <c r="K232" s="150">
        <v>0.96</v>
      </c>
      <c r="L232" s="23"/>
    </row>
    <row r="233" spans="1:12">
      <c r="A233" s="146" t="s">
        <v>550</v>
      </c>
      <c r="B233" s="149">
        <v>11150.3568</v>
      </c>
      <c r="C233" s="149">
        <v>11873.65</v>
      </c>
      <c r="D233" s="149">
        <v>-3.4</v>
      </c>
      <c r="E233" s="149">
        <v>0</v>
      </c>
      <c r="F233" s="149">
        <v>23020.606800000001</v>
      </c>
      <c r="G233" s="149">
        <v>24468.444</v>
      </c>
      <c r="H233" s="149">
        <v>20798.1774</v>
      </c>
      <c r="I233" s="149">
        <v>2222.4294</v>
      </c>
      <c r="J233" s="149">
        <v>1555.7005799999999</v>
      </c>
      <c r="K233" s="150">
        <v>1.0640000000000001</v>
      </c>
      <c r="L233" s="23"/>
    </row>
    <row r="234" spans="1:12">
      <c r="A234" s="146" t="s">
        <v>551</v>
      </c>
      <c r="B234" s="149">
        <v>42758.7336</v>
      </c>
      <c r="C234" s="149">
        <v>17005.95</v>
      </c>
      <c r="D234" s="149">
        <v>-3253.8</v>
      </c>
      <c r="E234" s="149">
        <v>5358.06</v>
      </c>
      <c r="F234" s="149">
        <v>61868.943599999999</v>
      </c>
      <c r="G234" s="149">
        <v>93910.942999999999</v>
      </c>
      <c r="H234" s="149">
        <v>79824.301550000004</v>
      </c>
      <c r="I234" s="149">
        <v>-17955.357950000001</v>
      </c>
      <c r="J234" s="149">
        <v>-12568.750565</v>
      </c>
      <c r="K234" s="150">
        <v>0.86599999999999999</v>
      </c>
      <c r="L234" s="23"/>
    </row>
    <row r="235" spans="1:12">
      <c r="A235" s="146" t="s">
        <v>552</v>
      </c>
      <c r="B235" s="149">
        <v>935306.82299999997</v>
      </c>
      <c r="C235" s="149">
        <v>843514.5</v>
      </c>
      <c r="D235" s="149">
        <v>-682869.6</v>
      </c>
      <c r="E235" s="149">
        <v>55793.49</v>
      </c>
      <c r="F235" s="149">
        <v>1151745.213</v>
      </c>
      <c r="G235" s="149">
        <v>1332443.838</v>
      </c>
      <c r="H235" s="149">
        <v>1132577.2623000001</v>
      </c>
      <c r="I235" s="149">
        <v>19167.950699999699</v>
      </c>
      <c r="J235" s="149">
        <v>13417.565489999801</v>
      </c>
      <c r="K235" s="150">
        <v>1.01</v>
      </c>
      <c r="L235" s="23"/>
    </row>
    <row r="236" spans="1:12" ht="18.75" customHeight="1">
      <c r="A236" s="141" t="s">
        <v>553</v>
      </c>
      <c r="B236" s="149"/>
      <c r="C236" s="149"/>
      <c r="D236" s="149"/>
      <c r="E236" s="149"/>
      <c r="F236" s="149"/>
      <c r="G236" s="149"/>
      <c r="H236" s="149"/>
      <c r="I236" s="149"/>
      <c r="J236" s="149"/>
      <c r="K236" s="150"/>
      <c r="L236" s="23"/>
    </row>
    <row r="237" spans="1:12">
      <c r="A237" s="146" t="s">
        <v>554</v>
      </c>
      <c r="B237" s="149">
        <v>58947.061800000003</v>
      </c>
      <c r="C237" s="149">
        <v>8279</v>
      </c>
      <c r="D237" s="149">
        <v>-677.45</v>
      </c>
      <c r="E237" s="149">
        <v>5382.54</v>
      </c>
      <c r="F237" s="149">
        <v>71931.151800000007</v>
      </c>
      <c r="G237" s="149">
        <v>87019.35</v>
      </c>
      <c r="H237" s="149">
        <v>73966.447499999995</v>
      </c>
      <c r="I237" s="149">
        <v>-2035.2957000000199</v>
      </c>
      <c r="J237" s="149">
        <v>-1424.7069900000099</v>
      </c>
      <c r="K237" s="150">
        <v>0.98399999999999999</v>
      </c>
      <c r="L237" s="23"/>
    </row>
    <row r="238" spans="1:12">
      <c r="A238" s="146" t="s">
        <v>555</v>
      </c>
      <c r="B238" s="149">
        <v>70993.7448</v>
      </c>
      <c r="C238" s="149">
        <v>14798.5</v>
      </c>
      <c r="D238" s="149">
        <v>-7651.7</v>
      </c>
      <c r="E238" s="149">
        <v>3870.22</v>
      </c>
      <c r="F238" s="149">
        <v>82010.764800000004</v>
      </c>
      <c r="G238" s="149">
        <v>91498.236000000004</v>
      </c>
      <c r="H238" s="149">
        <v>77773.500599999999</v>
      </c>
      <c r="I238" s="149">
        <v>4237.2642000000096</v>
      </c>
      <c r="J238" s="149">
        <v>2966.0849400000002</v>
      </c>
      <c r="K238" s="150">
        <v>1.032</v>
      </c>
      <c r="L238" s="23"/>
    </row>
    <row r="239" spans="1:12">
      <c r="A239" s="146" t="s">
        <v>556</v>
      </c>
      <c r="B239" s="149">
        <v>108136.08960000001</v>
      </c>
      <c r="C239" s="149">
        <v>30039.85</v>
      </c>
      <c r="D239" s="149">
        <v>-3432.3</v>
      </c>
      <c r="E239" s="149">
        <v>4747.76</v>
      </c>
      <c r="F239" s="149">
        <v>139491.3996</v>
      </c>
      <c r="G239" s="149">
        <v>160140.38500000001</v>
      </c>
      <c r="H239" s="149">
        <v>136119.32725</v>
      </c>
      <c r="I239" s="149">
        <v>3372.0723500000299</v>
      </c>
      <c r="J239" s="149">
        <v>2360.4506450000199</v>
      </c>
      <c r="K239" s="150">
        <v>1.0149999999999999</v>
      </c>
      <c r="L239" s="23"/>
    </row>
    <row r="240" spans="1:12">
      <c r="A240" s="146" t="s">
        <v>557</v>
      </c>
      <c r="B240" s="149">
        <v>71112.960600000006</v>
      </c>
      <c r="C240" s="149">
        <v>12176.25</v>
      </c>
      <c r="D240" s="149">
        <v>-1613.3</v>
      </c>
      <c r="E240" s="149">
        <v>2308.6</v>
      </c>
      <c r="F240" s="149">
        <v>83984.510599999994</v>
      </c>
      <c r="G240" s="149">
        <v>76744.826000000001</v>
      </c>
      <c r="H240" s="149">
        <v>65233.102099999996</v>
      </c>
      <c r="I240" s="149">
        <v>18751.408500000001</v>
      </c>
      <c r="J240" s="149">
        <v>13125.98595</v>
      </c>
      <c r="K240" s="150">
        <v>1.171</v>
      </c>
      <c r="L240" s="23"/>
    </row>
    <row r="241" spans="1:12">
      <c r="A241" s="146" t="s">
        <v>558</v>
      </c>
      <c r="B241" s="149">
        <v>180679.6398</v>
      </c>
      <c r="C241" s="149">
        <v>14416</v>
      </c>
      <c r="D241" s="149">
        <v>-20138.2</v>
      </c>
      <c r="E241" s="149">
        <v>4862.8500000000004</v>
      </c>
      <c r="F241" s="149">
        <v>179820.2898</v>
      </c>
      <c r="G241" s="149">
        <v>170498.58100000001</v>
      </c>
      <c r="H241" s="149">
        <v>144923.79384999999</v>
      </c>
      <c r="I241" s="149">
        <v>34896.495949999997</v>
      </c>
      <c r="J241" s="149">
        <v>24427.547165</v>
      </c>
      <c r="K241" s="150">
        <v>1.143</v>
      </c>
      <c r="L241" s="23"/>
    </row>
    <row r="242" spans="1:12">
      <c r="A242" s="146" t="s">
        <v>559</v>
      </c>
      <c r="B242" s="149">
        <v>34200.2166</v>
      </c>
      <c r="C242" s="149">
        <v>3020.05</v>
      </c>
      <c r="D242" s="149">
        <v>-10076.75</v>
      </c>
      <c r="E242" s="149">
        <v>862.92</v>
      </c>
      <c r="F242" s="149">
        <v>28006.436600000001</v>
      </c>
      <c r="G242" s="149">
        <v>32638.973000000002</v>
      </c>
      <c r="H242" s="149">
        <v>27743.127049999999</v>
      </c>
      <c r="I242" s="149">
        <v>263.30955000000199</v>
      </c>
      <c r="J242" s="149">
        <v>184.316685000001</v>
      </c>
      <c r="K242" s="150">
        <v>1.006</v>
      </c>
      <c r="L242" s="23"/>
    </row>
    <row r="243" spans="1:12">
      <c r="A243" s="146" t="s">
        <v>560</v>
      </c>
      <c r="B243" s="149">
        <v>108361.27499999999</v>
      </c>
      <c r="C243" s="149">
        <v>15919.65</v>
      </c>
      <c r="D243" s="149">
        <v>-6414.95</v>
      </c>
      <c r="E243" s="149">
        <v>7839.21</v>
      </c>
      <c r="F243" s="149">
        <v>125705.185</v>
      </c>
      <c r="G243" s="149">
        <v>188302.326</v>
      </c>
      <c r="H243" s="149">
        <v>160056.97709999999</v>
      </c>
      <c r="I243" s="149">
        <v>-34351.792099999999</v>
      </c>
      <c r="J243" s="149">
        <v>-24046.25447</v>
      </c>
      <c r="K243" s="150">
        <v>0.872</v>
      </c>
      <c r="L243" s="23"/>
    </row>
    <row r="244" spans="1:12">
      <c r="A244" s="146" t="s">
        <v>561</v>
      </c>
      <c r="B244" s="149">
        <v>19155.476999999999</v>
      </c>
      <c r="C244" s="149">
        <v>3876.85</v>
      </c>
      <c r="D244" s="149">
        <v>-3080.4</v>
      </c>
      <c r="E244" s="149">
        <v>1258.3399999999999</v>
      </c>
      <c r="F244" s="149">
        <v>21210.267</v>
      </c>
      <c r="G244" s="149">
        <v>18640.811000000002</v>
      </c>
      <c r="H244" s="149">
        <v>15844.689350000001</v>
      </c>
      <c r="I244" s="149">
        <v>5365.5776500000002</v>
      </c>
      <c r="J244" s="149">
        <v>3755.9043550000001</v>
      </c>
      <c r="K244" s="150">
        <v>1.2010000000000001</v>
      </c>
      <c r="L244" s="23"/>
    </row>
    <row r="245" spans="1:12">
      <c r="A245" s="146" t="s">
        <v>562</v>
      </c>
      <c r="B245" s="149">
        <v>40038.847199999997</v>
      </c>
      <c r="C245" s="149">
        <v>3794.4</v>
      </c>
      <c r="D245" s="149">
        <v>-6137</v>
      </c>
      <c r="E245" s="149">
        <v>3079.55</v>
      </c>
      <c r="F245" s="149">
        <v>40775.797200000001</v>
      </c>
      <c r="G245" s="149">
        <v>44613.684000000001</v>
      </c>
      <c r="H245" s="149">
        <v>37921.631399999998</v>
      </c>
      <c r="I245" s="149">
        <v>2854.1658000000002</v>
      </c>
      <c r="J245" s="149">
        <v>1997.91606</v>
      </c>
      <c r="K245" s="150">
        <v>1.0449999999999999</v>
      </c>
      <c r="L245" s="23"/>
    </row>
    <row r="246" spans="1:12">
      <c r="A246" s="146" t="s">
        <v>563</v>
      </c>
      <c r="B246" s="149">
        <v>486892.04519999999</v>
      </c>
      <c r="C246" s="149">
        <v>228933.9</v>
      </c>
      <c r="D246" s="149">
        <v>-862.75</v>
      </c>
      <c r="E246" s="149">
        <v>66041.600000000006</v>
      </c>
      <c r="F246" s="149">
        <v>781004.79520000005</v>
      </c>
      <c r="G246" s="149">
        <v>1051668.9369999999</v>
      </c>
      <c r="H246" s="149">
        <v>893918.59644999995</v>
      </c>
      <c r="I246" s="149">
        <v>-112913.80125</v>
      </c>
      <c r="J246" s="149">
        <v>-79039.660875000001</v>
      </c>
      <c r="K246" s="150">
        <v>0.92500000000000004</v>
      </c>
      <c r="L246" s="23"/>
    </row>
    <row r="247" spans="1:12" ht="18.75" customHeight="1">
      <c r="A247" s="141" t="s">
        <v>564</v>
      </c>
      <c r="B247" s="149"/>
      <c r="C247" s="149"/>
      <c r="D247" s="149"/>
      <c r="E247" s="149"/>
      <c r="F247" s="149"/>
      <c r="G247" s="149"/>
      <c r="H247" s="149"/>
      <c r="I247" s="149"/>
      <c r="J247" s="149"/>
      <c r="K247" s="150"/>
      <c r="L247" s="23"/>
    </row>
    <row r="248" spans="1:12">
      <c r="A248" s="146" t="s">
        <v>565</v>
      </c>
      <c r="B248" s="149">
        <v>127868.5122</v>
      </c>
      <c r="C248" s="149">
        <v>13357.75</v>
      </c>
      <c r="D248" s="149">
        <v>-19958.849999999999</v>
      </c>
      <c r="E248" s="149">
        <v>2668.66</v>
      </c>
      <c r="F248" s="149">
        <v>123936.0722</v>
      </c>
      <c r="G248" s="149">
        <v>140184.48000000001</v>
      </c>
      <c r="H248" s="149">
        <v>119156.808</v>
      </c>
      <c r="I248" s="149">
        <v>4779.2641999999896</v>
      </c>
      <c r="J248" s="149">
        <v>3345.4849399999898</v>
      </c>
      <c r="K248" s="150">
        <v>1.024</v>
      </c>
      <c r="L248" s="23"/>
    </row>
    <row r="249" spans="1:12">
      <c r="A249" s="146" t="s">
        <v>566</v>
      </c>
      <c r="B249" s="149">
        <v>357457.53779999999</v>
      </c>
      <c r="C249" s="149">
        <v>53323.9</v>
      </c>
      <c r="D249" s="149">
        <v>-63874.1</v>
      </c>
      <c r="E249" s="149">
        <v>26012.55</v>
      </c>
      <c r="F249" s="149">
        <v>372919.88780000003</v>
      </c>
      <c r="G249" s="149">
        <v>422769.755</v>
      </c>
      <c r="H249" s="149">
        <v>359354.29174999997</v>
      </c>
      <c r="I249" s="149">
        <v>13565.5960500001</v>
      </c>
      <c r="J249" s="149">
        <v>9495.9172350000408</v>
      </c>
      <c r="K249" s="150">
        <v>1.022</v>
      </c>
      <c r="L249" s="23"/>
    </row>
    <row r="250" spans="1:12">
      <c r="A250" s="146" t="s">
        <v>567</v>
      </c>
      <c r="B250" s="149">
        <v>255835.63500000001</v>
      </c>
      <c r="C250" s="149">
        <v>65843.55</v>
      </c>
      <c r="D250" s="149">
        <v>-251.6</v>
      </c>
      <c r="E250" s="149">
        <v>26787.58</v>
      </c>
      <c r="F250" s="149">
        <v>348215.16499999998</v>
      </c>
      <c r="G250" s="149">
        <v>462429.40399999998</v>
      </c>
      <c r="H250" s="149">
        <v>393064.99339999998</v>
      </c>
      <c r="I250" s="149">
        <v>-44849.828399999897</v>
      </c>
      <c r="J250" s="149">
        <v>-31394.87988</v>
      </c>
      <c r="K250" s="150">
        <v>0.93200000000000005</v>
      </c>
      <c r="L250" s="23"/>
    </row>
    <row r="251" spans="1:12">
      <c r="A251" s="146" t="s">
        <v>568</v>
      </c>
      <c r="B251" s="149">
        <v>49272.920400000003</v>
      </c>
      <c r="C251" s="149">
        <v>8916.5</v>
      </c>
      <c r="D251" s="149">
        <v>-306</v>
      </c>
      <c r="E251" s="149">
        <v>5774.05</v>
      </c>
      <c r="F251" s="149">
        <v>63657.470399999998</v>
      </c>
      <c r="G251" s="149">
        <v>67893.100000000006</v>
      </c>
      <c r="H251" s="149">
        <v>57709.135000000002</v>
      </c>
      <c r="I251" s="149">
        <v>5948.3353999999999</v>
      </c>
      <c r="J251" s="149">
        <v>4163.8347800000001</v>
      </c>
      <c r="K251" s="150">
        <v>1.0609999999999999</v>
      </c>
      <c r="L251" s="23"/>
    </row>
    <row r="252" spans="1:12">
      <c r="A252" s="146" t="s">
        <v>569</v>
      </c>
      <c r="B252" s="149">
        <v>96366.104999999996</v>
      </c>
      <c r="C252" s="149">
        <v>6957.25</v>
      </c>
      <c r="D252" s="149">
        <v>-16491.7</v>
      </c>
      <c r="E252" s="149">
        <v>9362.58</v>
      </c>
      <c r="F252" s="149">
        <v>96194.235000000001</v>
      </c>
      <c r="G252" s="149">
        <v>107309.412</v>
      </c>
      <c r="H252" s="149">
        <v>91213.000199999995</v>
      </c>
      <c r="I252" s="149">
        <v>4981.2348000000102</v>
      </c>
      <c r="J252" s="149">
        <v>3486.86436</v>
      </c>
      <c r="K252" s="150">
        <v>1.032</v>
      </c>
      <c r="L252" s="23"/>
    </row>
    <row r="253" spans="1:12">
      <c r="A253" s="146" t="s">
        <v>570</v>
      </c>
      <c r="B253" s="149">
        <v>55288.167000000001</v>
      </c>
      <c r="C253" s="149">
        <v>6703.95</v>
      </c>
      <c r="D253" s="149">
        <v>-7786</v>
      </c>
      <c r="E253" s="149">
        <v>2083.69</v>
      </c>
      <c r="F253" s="149">
        <v>56289.807000000001</v>
      </c>
      <c r="G253" s="149">
        <v>53864.357000000004</v>
      </c>
      <c r="H253" s="149">
        <v>45784.703450000001</v>
      </c>
      <c r="I253" s="149">
        <v>10505.10355</v>
      </c>
      <c r="J253" s="149">
        <v>7353.5724849999997</v>
      </c>
      <c r="K253" s="150">
        <v>1.137</v>
      </c>
      <c r="L253" s="23"/>
    </row>
    <row r="254" spans="1:12">
      <c r="A254" s="146" t="s">
        <v>571</v>
      </c>
      <c r="B254" s="149">
        <v>145430.02979999999</v>
      </c>
      <c r="C254" s="149">
        <v>56267.45</v>
      </c>
      <c r="D254" s="149">
        <v>-26420.55</v>
      </c>
      <c r="E254" s="149">
        <v>6831.79</v>
      </c>
      <c r="F254" s="149">
        <v>182108.71979999999</v>
      </c>
      <c r="G254" s="149">
        <v>195892.12599999999</v>
      </c>
      <c r="H254" s="149">
        <v>166508.30710000001</v>
      </c>
      <c r="I254" s="149">
        <v>15600.412700000001</v>
      </c>
      <c r="J254" s="149">
        <v>10920.28889</v>
      </c>
      <c r="K254" s="150">
        <v>1.056</v>
      </c>
      <c r="L254" s="23"/>
    </row>
    <row r="255" spans="1:12">
      <c r="A255" s="146" t="s">
        <v>572</v>
      </c>
      <c r="B255" s="149">
        <v>57152.937599999997</v>
      </c>
      <c r="C255" s="149">
        <v>11855.8</v>
      </c>
      <c r="D255" s="149">
        <v>-11183.45</v>
      </c>
      <c r="E255" s="149">
        <v>1730.77</v>
      </c>
      <c r="F255" s="149">
        <v>59556.0576</v>
      </c>
      <c r="G255" s="149">
        <v>64919.567000000003</v>
      </c>
      <c r="H255" s="149">
        <v>55181.631950000003</v>
      </c>
      <c r="I255" s="149">
        <v>4374.4256499999901</v>
      </c>
      <c r="J255" s="149">
        <v>3062.0979549999902</v>
      </c>
      <c r="K255" s="150">
        <v>1.0469999999999999</v>
      </c>
      <c r="L255" s="23"/>
    </row>
    <row r="256" spans="1:12">
      <c r="A256" s="146" t="s">
        <v>573</v>
      </c>
      <c r="B256" s="149">
        <v>122664.2274</v>
      </c>
      <c r="C256" s="149">
        <v>25812.799999999999</v>
      </c>
      <c r="D256" s="149">
        <v>-12666.7</v>
      </c>
      <c r="E256" s="149">
        <v>11179.71</v>
      </c>
      <c r="F256" s="149">
        <v>146990.0374</v>
      </c>
      <c r="G256" s="149">
        <v>174503.149</v>
      </c>
      <c r="H256" s="149">
        <v>148327.67665000001</v>
      </c>
      <c r="I256" s="149">
        <v>-1337.63925000004</v>
      </c>
      <c r="J256" s="149">
        <v>-936.34747500002504</v>
      </c>
      <c r="K256" s="150">
        <v>0.995</v>
      </c>
      <c r="L256" s="23"/>
    </row>
    <row r="257" spans="1:12">
      <c r="A257" s="146" t="s">
        <v>574</v>
      </c>
      <c r="B257" s="149">
        <v>30887.194800000001</v>
      </c>
      <c r="C257" s="149">
        <v>5248.75</v>
      </c>
      <c r="D257" s="149">
        <v>-7148.5</v>
      </c>
      <c r="E257" s="149">
        <v>2351.44</v>
      </c>
      <c r="F257" s="149">
        <v>31338.8848</v>
      </c>
      <c r="G257" s="149">
        <v>38877.690999999999</v>
      </c>
      <c r="H257" s="149">
        <v>33046.037349999999</v>
      </c>
      <c r="I257" s="149">
        <v>-1707.15255</v>
      </c>
      <c r="J257" s="149">
        <v>-1195.006785</v>
      </c>
      <c r="K257" s="150">
        <v>0.96899999999999997</v>
      </c>
      <c r="L257" s="23"/>
    </row>
    <row r="258" spans="1:12">
      <c r="A258" s="146" t="s">
        <v>575</v>
      </c>
      <c r="B258" s="149">
        <v>56837.972399999999</v>
      </c>
      <c r="C258" s="149">
        <v>10995.6</v>
      </c>
      <c r="D258" s="149">
        <v>-732.7</v>
      </c>
      <c r="E258" s="149">
        <v>4440.3999999999996</v>
      </c>
      <c r="F258" s="149">
        <v>71541.272400000002</v>
      </c>
      <c r="G258" s="149">
        <v>85438.578999999998</v>
      </c>
      <c r="H258" s="149">
        <v>72622.792149999994</v>
      </c>
      <c r="I258" s="149">
        <v>-1081.5197499999899</v>
      </c>
      <c r="J258" s="149">
        <v>-757.06382499999404</v>
      </c>
      <c r="K258" s="150">
        <v>0.99099999999999999</v>
      </c>
      <c r="L258" s="23"/>
    </row>
    <row r="259" spans="1:12">
      <c r="A259" s="146" t="s">
        <v>576</v>
      </c>
      <c r="B259" s="149">
        <v>36800.887199999997</v>
      </c>
      <c r="C259" s="149">
        <v>11271.85</v>
      </c>
      <c r="D259" s="149">
        <v>-368.05</v>
      </c>
      <c r="E259" s="149">
        <v>2641.8</v>
      </c>
      <c r="F259" s="149">
        <v>50346.487200000003</v>
      </c>
      <c r="G259" s="149">
        <v>72129.866999999998</v>
      </c>
      <c r="H259" s="149">
        <v>61310.38695</v>
      </c>
      <c r="I259" s="149">
        <v>-10963.89975</v>
      </c>
      <c r="J259" s="149">
        <v>-7674.7298250000003</v>
      </c>
      <c r="K259" s="150">
        <v>0.89400000000000002</v>
      </c>
      <c r="L259" s="23"/>
    </row>
    <row r="260" spans="1:12">
      <c r="A260" s="146" t="s">
        <v>577</v>
      </c>
      <c r="B260" s="149">
        <v>57935.9352</v>
      </c>
      <c r="C260" s="149">
        <v>15719.9</v>
      </c>
      <c r="D260" s="149">
        <v>-8384.4</v>
      </c>
      <c r="E260" s="149">
        <v>3194.81</v>
      </c>
      <c r="F260" s="149">
        <v>68466.245200000005</v>
      </c>
      <c r="G260" s="149">
        <v>80602.353000000003</v>
      </c>
      <c r="H260" s="149">
        <v>68512.000050000002</v>
      </c>
      <c r="I260" s="149">
        <v>-45.754849999997496</v>
      </c>
      <c r="J260" s="149">
        <v>-32.028394999998298</v>
      </c>
      <c r="K260" s="150">
        <v>1</v>
      </c>
      <c r="L260" s="23"/>
    </row>
    <row r="261" spans="1:12">
      <c r="A261" s="146" t="s">
        <v>578</v>
      </c>
      <c r="B261" s="149">
        <v>43493.161800000002</v>
      </c>
      <c r="C261" s="149">
        <v>12998.2</v>
      </c>
      <c r="D261" s="149">
        <v>-6809.35</v>
      </c>
      <c r="E261" s="149">
        <v>1326.51</v>
      </c>
      <c r="F261" s="149">
        <v>51008.521800000002</v>
      </c>
      <c r="G261" s="149">
        <v>48293.131000000001</v>
      </c>
      <c r="H261" s="149">
        <v>41049.161350000002</v>
      </c>
      <c r="I261" s="149">
        <v>9959.3604500000001</v>
      </c>
      <c r="J261" s="149">
        <v>6971.5523149999999</v>
      </c>
      <c r="K261" s="150">
        <v>1.1439999999999999</v>
      </c>
      <c r="L261" s="23"/>
    </row>
    <row r="262" spans="1:12">
      <c r="A262" s="146" t="s">
        <v>579</v>
      </c>
      <c r="B262" s="149">
        <v>21344.043600000001</v>
      </c>
      <c r="C262" s="149">
        <v>4012</v>
      </c>
      <c r="D262" s="149">
        <v>0</v>
      </c>
      <c r="E262" s="149">
        <v>2569.5500000000002</v>
      </c>
      <c r="F262" s="149">
        <v>27925.5936</v>
      </c>
      <c r="G262" s="149">
        <v>32475.513999999999</v>
      </c>
      <c r="H262" s="149">
        <v>27604.186900000001</v>
      </c>
      <c r="I262" s="149">
        <v>321.40670000000301</v>
      </c>
      <c r="J262" s="149">
        <v>224.98469000000199</v>
      </c>
      <c r="K262" s="150">
        <v>1.0069999999999999</v>
      </c>
      <c r="L262" s="23"/>
    </row>
    <row r="263" spans="1:12" ht="18.75" customHeight="1">
      <c r="A263" s="141" t="s">
        <v>580</v>
      </c>
      <c r="B263" s="149"/>
      <c r="C263" s="149"/>
      <c r="D263" s="149"/>
      <c r="E263" s="149"/>
      <c r="F263" s="149"/>
      <c r="G263" s="149"/>
      <c r="H263" s="149"/>
      <c r="I263" s="149"/>
      <c r="J263" s="149"/>
      <c r="K263" s="150"/>
      <c r="L263" s="23"/>
    </row>
    <row r="264" spans="1:12">
      <c r="A264" s="146" t="s">
        <v>581</v>
      </c>
      <c r="B264" s="149">
        <v>136480.014</v>
      </c>
      <c r="C264" s="149">
        <v>27356.400000000001</v>
      </c>
      <c r="D264" s="149">
        <v>-18104.150000000001</v>
      </c>
      <c r="E264" s="149">
        <v>11339</v>
      </c>
      <c r="F264" s="149">
        <v>157071.264</v>
      </c>
      <c r="G264" s="149">
        <v>247675.59099999999</v>
      </c>
      <c r="H264" s="149">
        <v>210524.25235</v>
      </c>
      <c r="I264" s="149">
        <v>-53452.98835</v>
      </c>
      <c r="J264" s="149">
        <v>-37417.091845000003</v>
      </c>
      <c r="K264" s="150">
        <v>0.84899999999999998</v>
      </c>
      <c r="L264" s="23"/>
    </row>
    <row r="265" spans="1:12">
      <c r="A265" s="146" t="s">
        <v>582</v>
      </c>
      <c r="B265" s="149">
        <v>504608.1018</v>
      </c>
      <c r="C265" s="149">
        <v>179849.8</v>
      </c>
      <c r="D265" s="149">
        <v>-61721.05</v>
      </c>
      <c r="E265" s="149">
        <v>29000.81</v>
      </c>
      <c r="F265" s="149">
        <v>651737.6618</v>
      </c>
      <c r="G265" s="149">
        <v>748499.72699999996</v>
      </c>
      <c r="H265" s="149">
        <v>636224.76795000001</v>
      </c>
      <c r="I265" s="149">
        <v>15512.8938500001</v>
      </c>
      <c r="J265" s="149">
        <v>10859.0256950001</v>
      </c>
      <c r="K265" s="150">
        <v>1.0149999999999999</v>
      </c>
      <c r="L265" s="23"/>
    </row>
    <row r="266" spans="1:12">
      <c r="A266" s="146" t="s">
        <v>583</v>
      </c>
      <c r="B266" s="149">
        <v>72391.954800000007</v>
      </c>
      <c r="C266" s="149">
        <v>13071.3</v>
      </c>
      <c r="D266" s="149">
        <v>-23862.05</v>
      </c>
      <c r="E266" s="149">
        <v>683.74</v>
      </c>
      <c r="F266" s="149">
        <v>62284.944799999997</v>
      </c>
      <c r="G266" s="149">
        <v>55687.718999999997</v>
      </c>
      <c r="H266" s="149">
        <v>47334.561150000001</v>
      </c>
      <c r="I266" s="149">
        <v>14950.38365</v>
      </c>
      <c r="J266" s="149">
        <v>10465.268555000001</v>
      </c>
      <c r="K266" s="150">
        <v>1.1879999999999999</v>
      </c>
      <c r="L266" s="23"/>
    </row>
    <row r="267" spans="1:12">
      <c r="A267" s="146" t="s">
        <v>584</v>
      </c>
      <c r="B267" s="149">
        <v>261391.68</v>
      </c>
      <c r="C267" s="149">
        <v>72210.899999999994</v>
      </c>
      <c r="D267" s="149">
        <v>-53448.85</v>
      </c>
      <c r="E267" s="149">
        <v>10357.08</v>
      </c>
      <c r="F267" s="149">
        <v>290510.81</v>
      </c>
      <c r="G267" s="149">
        <v>323310.96600000001</v>
      </c>
      <c r="H267" s="149">
        <v>274814.3211</v>
      </c>
      <c r="I267" s="149">
        <v>15696.4889</v>
      </c>
      <c r="J267" s="149">
        <v>10987.542229999999</v>
      </c>
      <c r="K267" s="150">
        <v>1.034</v>
      </c>
      <c r="L267" s="23"/>
    </row>
    <row r="268" spans="1:12">
      <c r="A268" s="146" t="s">
        <v>585</v>
      </c>
      <c r="B268" s="149">
        <v>116348.73360000001</v>
      </c>
      <c r="C268" s="149">
        <v>36562.75</v>
      </c>
      <c r="D268" s="149">
        <v>-26333</v>
      </c>
      <c r="E268" s="149">
        <v>2974.32</v>
      </c>
      <c r="F268" s="149">
        <v>129552.8036</v>
      </c>
      <c r="G268" s="149">
        <v>156908.03599999999</v>
      </c>
      <c r="H268" s="149">
        <v>133371.83059999999</v>
      </c>
      <c r="I268" s="149">
        <v>-3819.02699999997</v>
      </c>
      <c r="J268" s="149">
        <v>-2673.3188999999802</v>
      </c>
      <c r="K268" s="150">
        <v>0.98299999999999998</v>
      </c>
      <c r="L268" s="23"/>
    </row>
    <row r="269" spans="1:12">
      <c r="A269" s="146" t="s">
        <v>586</v>
      </c>
      <c r="B269" s="149">
        <v>31091.775000000001</v>
      </c>
      <c r="C269" s="149">
        <v>17605.2</v>
      </c>
      <c r="D269" s="149">
        <v>-994.5</v>
      </c>
      <c r="E269" s="149">
        <v>6299.35</v>
      </c>
      <c r="F269" s="149">
        <v>54001.824999999997</v>
      </c>
      <c r="G269" s="149">
        <v>63416.417999999998</v>
      </c>
      <c r="H269" s="149">
        <v>53903.955300000001</v>
      </c>
      <c r="I269" s="149">
        <v>97.869700000010198</v>
      </c>
      <c r="J269" s="149">
        <v>68.508790000007096</v>
      </c>
      <c r="K269" s="150">
        <v>1.0009999999999999</v>
      </c>
      <c r="L269" s="23"/>
    </row>
    <row r="270" spans="1:12">
      <c r="A270" s="146" t="s">
        <v>587</v>
      </c>
      <c r="B270" s="149">
        <v>18625.629000000001</v>
      </c>
      <c r="C270" s="149">
        <v>11544.7</v>
      </c>
      <c r="D270" s="149">
        <v>-1496.85</v>
      </c>
      <c r="E270" s="149">
        <v>5274.25</v>
      </c>
      <c r="F270" s="149">
        <v>33947.728999999999</v>
      </c>
      <c r="G270" s="149">
        <v>54279.71</v>
      </c>
      <c r="H270" s="149">
        <v>46137.753499999999</v>
      </c>
      <c r="I270" s="149">
        <v>-12190.0245</v>
      </c>
      <c r="J270" s="149">
        <v>-8533.0171499999997</v>
      </c>
      <c r="K270" s="150">
        <v>0.84299999999999997</v>
      </c>
      <c r="L270" s="23"/>
    </row>
    <row r="271" spans="1:12">
      <c r="A271" s="146" t="s">
        <v>588</v>
      </c>
      <c r="B271" s="149">
        <v>55168.951200000003</v>
      </c>
      <c r="C271" s="149">
        <v>6551.8</v>
      </c>
      <c r="D271" s="149">
        <v>-2702.15</v>
      </c>
      <c r="E271" s="149">
        <v>2404.8200000000002</v>
      </c>
      <c r="F271" s="149">
        <v>61423.421199999997</v>
      </c>
      <c r="G271" s="149">
        <v>88875.430999999997</v>
      </c>
      <c r="H271" s="149">
        <v>75544.116349999997</v>
      </c>
      <c r="I271" s="149">
        <v>-14120.69515</v>
      </c>
      <c r="J271" s="149">
        <v>-9884.4866049999891</v>
      </c>
      <c r="K271" s="150">
        <v>0.88900000000000001</v>
      </c>
      <c r="L271" s="23"/>
    </row>
    <row r="272" spans="1:12">
      <c r="A272" s="146" t="s">
        <v>589</v>
      </c>
      <c r="B272" s="149">
        <v>158501.08559999999</v>
      </c>
      <c r="C272" s="149">
        <v>36860.25</v>
      </c>
      <c r="D272" s="149">
        <v>-28896.6</v>
      </c>
      <c r="E272" s="149">
        <v>10655.09</v>
      </c>
      <c r="F272" s="149">
        <v>177119.82560000001</v>
      </c>
      <c r="G272" s="149">
        <v>248717.22</v>
      </c>
      <c r="H272" s="149">
        <v>211409.63699999999</v>
      </c>
      <c r="I272" s="149">
        <v>-34289.811399999999</v>
      </c>
      <c r="J272" s="149">
        <v>-24002.867979999999</v>
      </c>
      <c r="K272" s="150">
        <v>0.90300000000000002</v>
      </c>
      <c r="L272" s="23"/>
    </row>
    <row r="273" spans="1:12">
      <c r="A273" s="146" t="s">
        <v>590</v>
      </c>
      <c r="B273" s="149">
        <v>162295.386</v>
      </c>
      <c r="C273" s="149">
        <v>22978.9</v>
      </c>
      <c r="D273" s="149">
        <v>-12117.6</v>
      </c>
      <c r="E273" s="149">
        <v>6702.59</v>
      </c>
      <c r="F273" s="149">
        <v>179859.27600000001</v>
      </c>
      <c r="G273" s="149">
        <v>214138.617</v>
      </c>
      <c r="H273" s="149">
        <v>182017.82444999999</v>
      </c>
      <c r="I273" s="149">
        <v>-2158.5484499999998</v>
      </c>
      <c r="J273" s="149">
        <v>-1510.983915</v>
      </c>
      <c r="K273" s="150">
        <v>0.99299999999999999</v>
      </c>
      <c r="L273" s="23"/>
    </row>
    <row r="274" spans="1:12" ht="18.75" customHeight="1">
      <c r="A274" s="141" t="s">
        <v>591</v>
      </c>
      <c r="B274" s="149"/>
      <c r="C274" s="149"/>
      <c r="D274" s="149"/>
      <c r="E274" s="149"/>
      <c r="F274" s="149"/>
      <c r="G274" s="149"/>
      <c r="H274" s="149"/>
      <c r="I274" s="149"/>
      <c r="J274" s="149"/>
      <c r="K274" s="150"/>
      <c r="L274" s="23"/>
    </row>
    <row r="275" spans="1:12">
      <c r="A275" s="146" t="s">
        <v>592</v>
      </c>
      <c r="B275" s="149">
        <v>151423.19940000001</v>
      </c>
      <c r="C275" s="149">
        <v>40570.5</v>
      </c>
      <c r="D275" s="149">
        <v>-3949.95</v>
      </c>
      <c r="E275" s="149">
        <v>12138.85</v>
      </c>
      <c r="F275" s="149">
        <v>200182.59940000001</v>
      </c>
      <c r="G275" s="149">
        <v>253181.41699999999</v>
      </c>
      <c r="H275" s="149">
        <v>215204.20444999999</v>
      </c>
      <c r="I275" s="149">
        <v>-15021.60505</v>
      </c>
      <c r="J275" s="149">
        <v>-10515.123535000001</v>
      </c>
      <c r="K275" s="150">
        <v>0.95799999999999996</v>
      </c>
      <c r="L275" s="23"/>
    </row>
    <row r="276" spans="1:12">
      <c r="A276" s="146" t="s">
        <v>593</v>
      </c>
      <c r="B276" s="149">
        <v>160663.15979999999</v>
      </c>
      <c r="C276" s="149">
        <v>15664.65</v>
      </c>
      <c r="D276" s="149">
        <v>-23630</v>
      </c>
      <c r="E276" s="149">
        <v>3475.31</v>
      </c>
      <c r="F276" s="149">
        <v>156173.11979999999</v>
      </c>
      <c r="G276" s="149">
        <v>155906.592</v>
      </c>
      <c r="H276" s="149">
        <v>132520.60320000001</v>
      </c>
      <c r="I276" s="149">
        <v>23652.516599999999</v>
      </c>
      <c r="J276" s="149">
        <v>16556.761620000001</v>
      </c>
      <c r="K276" s="150">
        <v>1.1060000000000001</v>
      </c>
      <c r="L276" s="23"/>
    </row>
    <row r="277" spans="1:12">
      <c r="A277" s="146" t="s">
        <v>594</v>
      </c>
      <c r="B277" s="149">
        <v>95820.067200000005</v>
      </c>
      <c r="C277" s="149">
        <v>18643.900000000001</v>
      </c>
      <c r="D277" s="149">
        <v>-365.5</v>
      </c>
      <c r="E277" s="149">
        <v>10018.950000000001</v>
      </c>
      <c r="F277" s="149">
        <v>124117.4172</v>
      </c>
      <c r="G277" s="149">
        <v>157559.70499999999</v>
      </c>
      <c r="H277" s="149">
        <v>133925.74924999999</v>
      </c>
      <c r="I277" s="149">
        <v>-9808.3320500000009</v>
      </c>
      <c r="J277" s="149">
        <v>-6865.8324350000003</v>
      </c>
      <c r="K277" s="150">
        <v>0.95599999999999996</v>
      </c>
      <c r="L277" s="23"/>
    </row>
    <row r="278" spans="1:12">
      <c r="A278" s="146" t="s">
        <v>595</v>
      </c>
      <c r="B278" s="149">
        <v>519850.0626</v>
      </c>
      <c r="C278" s="149">
        <v>119710.6</v>
      </c>
      <c r="D278" s="149">
        <v>-40465.1</v>
      </c>
      <c r="E278" s="149">
        <v>33872.160000000003</v>
      </c>
      <c r="F278" s="149">
        <v>632967.72259999998</v>
      </c>
      <c r="G278" s="149">
        <v>697727.42599999998</v>
      </c>
      <c r="H278" s="149">
        <v>593068.31209999998</v>
      </c>
      <c r="I278" s="149">
        <v>39899.4105000001</v>
      </c>
      <c r="J278" s="149">
        <v>27929.5873500001</v>
      </c>
      <c r="K278" s="150">
        <v>1.04</v>
      </c>
      <c r="L278" s="23"/>
    </row>
    <row r="279" spans="1:12">
      <c r="A279" s="146" t="s">
        <v>596</v>
      </c>
      <c r="B279" s="149">
        <v>66117.671400000007</v>
      </c>
      <c r="C279" s="149">
        <v>15611.1</v>
      </c>
      <c r="D279" s="149">
        <v>-5656.75</v>
      </c>
      <c r="E279" s="149">
        <v>6442.66</v>
      </c>
      <c r="F279" s="149">
        <v>82514.681400000001</v>
      </c>
      <c r="G279" s="149">
        <v>123967.88800000001</v>
      </c>
      <c r="H279" s="149">
        <v>105372.70480000001</v>
      </c>
      <c r="I279" s="149">
        <v>-22858.023399999998</v>
      </c>
      <c r="J279" s="149">
        <v>-16000.616379999999</v>
      </c>
      <c r="K279" s="150">
        <v>0.871</v>
      </c>
      <c r="L279" s="23"/>
    </row>
    <row r="280" spans="1:12">
      <c r="A280" s="146" t="s">
        <v>597</v>
      </c>
      <c r="B280" s="149">
        <v>51174.485999999997</v>
      </c>
      <c r="C280" s="149">
        <v>11656.05</v>
      </c>
      <c r="D280" s="149">
        <v>-8761.7999999999993</v>
      </c>
      <c r="E280" s="149">
        <v>988.55</v>
      </c>
      <c r="F280" s="149">
        <v>55057.286</v>
      </c>
      <c r="G280" s="149">
        <v>71515.096999999994</v>
      </c>
      <c r="H280" s="149">
        <v>60787.832450000002</v>
      </c>
      <c r="I280" s="149">
        <v>-5730.5464499999998</v>
      </c>
      <c r="J280" s="149">
        <v>-4011.3825149999998</v>
      </c>
      <c r="K280" s="150">
        <v>0.94399999999999995</v>
      </c>
      <c r="L280" s="23"/>
    </row>
    <row r="281" spans="1:12">
      <c r="A281" s="146" t="s">
        <v>598</v>
      </c>
      <c r="B281" s="149">
        <v>312357.1704</v>
      </c>
      <c r="C281" s="149">
        <v>63850.3</v>
      </c>
      <c r="D281" s="149">
        <v>-35585.25</v>
      </c>
      <c r="E281" s="149">
        <v>14482.98</v>
      </c>
      <c r="F281" s="149">
        <v>355105.20039999997</v>
      </c>
      <c r="G281" s="149">
        <v>468504.467</v>
      </c>
      <c r="H281" s="149">
        <v>398228.79694999999</v>
      </c>
      <c r="I281" s="149">
        <v>-43123.596550000002</v>
      </c>
      <c r="J281" s="149">
        <v>-30186.517585000001</v>
      </c>
      <c r="K281" s="150">
        <v>0.93600000000000005</v>
      </c>
      <c r="L281" s="23"/>
    </row>
    <row r="282" spans="1:12" ht="18.75" customHeight="1">
      <c r="A282" s="141" t="s">
        <v>599</v>
      </c>
      <c r="B282" s="149"/>
      <c r="C282" s="149"/>
      <c r="D282" s="149"/>
      <c r="E282" s="149"/>
      <c r="F282" s="149"/>
      <c r="G282" s="149"/>
      <c r="H282" s="149"/>
      <c r="I282" s="149"/>
      <c r="J282" s="149"/>
      <c r="K282" s="150"/>
      <c r="L282" s="23"/>
    </row>
    <row r="283" spans="1:12">
      <c r="A283" s="146" t="s">
        <v>600</v>
      </c>
      <c r="B283" s="149">
        <v>46018.770600000003</v>
      </c>
      <c r="C283" s="149">
        <v>6401.35</v>
      </c>
      <c r="D283" s="149">
        <v>-7809.8</v>
      </c>
      <c r="E283" s="149">
        <v>2299.9299999999998</v>
      </c>
      <c r="F283" s="149">
        <v>46910.250599999999</v>
      </c>
      <c r="G283" s="149">
        <v>53282.455999999998</v>
      </c>
      <c r="H283" s="149">
        <v>45290.087599999999</v>
      </c>
      <c r="I283" s="149">
        <v>1620.163</v>
      </c>
      <c r="J283" s="149">
        <v>1134.1141</v>
      </c>
      <c r="K283" s="150">
        <v>1.0209999999999999</v>
      </c>
      <c r="L283" s="23"/>
    </row>
    <row r="284" spans="1:12">
      <c r="A284" s="146" t="s">
        <v>601</v>
      </c>
      <c r="B284" s="149">
        <v>25526.8992</v>
      </c>
      <c r="C284" s="149">
        <v>5574.3</v>
      </c>
      <c r="D284" s="149">
        <v>-1609.05</v>
      </c>
      <c r="E284" s="149">
        <v>1754.4</v>
      </c>
      <c r="F284" s="149">
        <v>31246.549200000001</v>
      </c>
      <c r="G284" s="149">
        <v>27393.260999999999</v>
      </c>
      <c r="H284" s="149">
        <v>23284.271850000001</v>
      </c>
      <c r="I284" s="149">
        <v>7962.2773500000003</v>
      </c>
      <c r="J284" s="149">
        <v>5573.594145</v>
      </c>
      <c r="K284" s="150">
        <v>1.2030000000000001</v>
      </c>
      <c r="L284" s="23"/>
    </row>
    <row r="285" spans="1:12">
      <c r="A285" s="146" t="s">
        <v>602</v>
      </c>
      <c r="B285" s="149">
        <v>61198.915800000002</v>
      </c>
      <c r="C285" s="149">
        <v>10308.799999999999</v>
      </c>
      <c r="D285" s="149">
        <v>-1976.25</v>
      </c>
      <c r="E285" s="149">
        <v>1802.68</v>
      </c>
      <c r="F285" s="149">
        <v>71334.145799999998</v>
      </c>
      <c r="G285" s="149">
        <v>62427.737999999998</v>
      </c>
      <c r="H285" s="149">
        <v>53063.577299999997</v>
      </c>
      <c r="I285" s="149">
        <v>18270.568500000001</v>
      </c>
      <c r="J285" s="149">
        <v>12789.39795</v>
      </c>
      <c r="K285" s="150">
        <v>1.2050000000000001</v>
      </c>
      <c r="L285" s="23"/>
    </row>
    <row r="286" spans="1:12">
      <c r="A286" s="146" t="s">
        <v>603</v>
      </c>
      <c r="B286" s="149">
        <v>101518.8768</v>
      </c>
      <c r="C286" s="149">
        <v>18368.5</v>
      </c>
      <c r="D286" s="149">
        <v>-9883.7999999999993</v>
      </c>
      <c r="E286" s="149">
        <v>1263.78</v>
      </c>
      <c r="F286" s="149">
        <v>111267.35679999999</v>
      </c>
      <c r="G286" s="149">
        <v>99908.498000000007</v>
      </c>
      <c r="H286" s="149">
        <v>84922.223299999998</v>
      </c>
      <c r="I286" s="149">
        <v>26345.1335</v>
      </c>
      <c r="J286" s="149">
        <v>18441.59345</v>
      </c>
      <c r="K286" s="150">
        <v>1.1850000000000001</v>
      </c>
      <c r="L286" s="23"/>
    </row>
    <row r="287" spans="1:12">
      <c r="A287" s="146" t="s">
        <v>604</v>
      </c>
      <c r="B287" s="149">
        <v>3667.7256000000002</v>
      </c>
      <c r="C287" s="149">
        <v>294.10000000000002</v>
      </c>
      <c r="D287" s="149">
        <v>-1094.8</v>
      </c>
      <c r="E287" s="149">
        <v>749.19</v>
      </c>
      <c r="F287" s="149">
        <v>3616.2156</v>
      </c>
      <c r="G287" s="149">
        <v>7950.1229999999996</v>
      </c>
      <c r="H287" s="149">
        <v>6757.60455</v>
      </c>
      <c r="I287" s="149">
        <v>-3141.38895</v>
      </c>
      <c r="J287" s="149">
        <v>-2198.9722649999999</v>
      </c>
      <c r="K287" s="150">
        <v>0.72299999999999998</v>
      </c>
      <c r="L287" s="23"/>
    </row>
    <row r="288" spans="1:12">
      <c r="A288" s="146" t="s">
        <v>605</v>
      </c>
      <c r="B288" s="149">
        <v>76077.342000000004</v>
      </c>
      <c r="C288" s="149">
        <v>13742.8</v>
      </c>
      <c r="D288" s="149">
        <v>-12130.35</v>
      </c>
      <c r="E288" s="149">
        <v>604.35</v>
      </c>
      <c r="F288" s="149">
        <v>78294.142000000007</v>
      </c>
      <c r="G288" s="149">
        <v>88983.103000000003</v>
      </c>
      <c r="H288" s="149">
        <v>75635.637549999999</v>
      </c>
      <c r="I288" s="149">
        <v>2658.5044500000099</v>
      </c>
      <c r="J288" s="149">
        <v>1860.95311500001</v>
      </c>
      <c r="K288" s="150">
        <v>1.0209999999999999</v>
      </c>
      <c r="L288" s="23"/>
    </row>
    <row r="289" spans="1:12">
      <c r="A289" s="146" t="s">
        <v>606</v>
      </c>
      <c r="B289" s="149">
        <v>32991.868799999997</v>
      </c>
      <c r="C289" s="149">
        <v>16314.9</v>
      </c>
      <c r="D289" s="149">
        <v>-5301.45</v>
      </c>
      <c r="E289" s="149">
        <v>1004.87</v>
      </c>
      <c r="F289" s="149">
        <v>45010.188800000004</v>
      </c>
      <c r="G289" s="149">
        <v>45648.392999999996</v>
      </c>
      <c r="H289" s="149">
        <v>38801.134050000001</v>
      </c>
      <c r="I289" s="149">
        <v>6209.0547500000102</v>
      </c>
      <c r="J289" s="149">
        <v>4346.3383250000097</v>
      </c>
      <c r="K289" s="150">
        <v>1.095</v>
      </c>
      <c r="L289" s="23"/>
    </row>
    <row r="290" spans="1:12">
      <c r="A290" s="146" t="s">
        <v>607</v>
      </c>
      <c r="B290" s="149">
        <v>688692.01500000001</v>
      </c>
      <c r="C290" s="149">
        <v>121294.15</v>
      </c>
      <c r="D290" s="149">
        <v>-28604.2</v>
      </c>
      <c r="E290" s="149">
        <v>18502.8</v>
      </c>
      <c r="F290" s="149">
        <v>799884.76500000001</v>
      </c>
      <c r="G290" s="149">
        <v>893760.37800000003</v>
      </c>
      <c r="H290" s="149">
        <v>759696.32129999995</v>
      </c>
      <c r="I290" s="149">
        <v>40188.4437000002</v>
      </c>
      <c r="J290" s="149">
        <v>28131.910590000101</v>
      </c>
      <c r="K290" s="150">
        <v>1.0309999999999999</v>
      </c>
      <c r="L290" s="23"/>
    </row>
    <row r="291" spans="1:12" ht="18.75" customHeight="1">
      <c r="A291" s="141" t="s">
        <v>608</v>
      </c>
      <c r="B291" s="149"/>
      <c r="C291" s="149"/>
      <c r="D291" s="149"/>
      <c r="E291" s="149"/>
      <c r="F291" s="149"/>
      <c r="G291" s="149"/>
      <c r="H291" s="149"/>
      <c r="I291" s="149"/>
      <c r="J291" s="149"/>
      <c r="K291" s="150"/>
      <c r="L291" s="23"/>
    </row>
    <row r="292" spans="1:12">
      <c r="A292" s="146" t="s">
        <v>609</v>
      </c>
      <c r="B292" s="149">
        <v>1646.9441999999999</v>
      </c>
      <c r="C292" s="149">
        <v>2153.0500000000002</v>
      </c>
      <c r="D292" s="149">
        <v>0</v>
      </c>
      <c r="E292" s="149">
        <v>0</v>
      </c>
      <c r="F292" s="149">
        <v>3799.9942000000001</v>
      </c>
      <c r="G292" s="149">
        <v>2140.5720000000001</v>
      </c>
      <c r="H292" s="149">
        <v>1819.4862000000001</v>
      </c>
      <c r="I292" s="149">
        <v>1980.508</v>
      </c>
      <c r="J292" s="149">
        <v>1386.3556000000001</v>
      </c>
      <c r="K292" s="150">
        <v>1.6479999999999999</v>
      </c>
      <c r="L292" s="23"/>
    </row>
    <row r="293" spans="1:12">
      <c r="A293" s="146" t="s">
        <v>610</v>
      </c>
      <c r="B293" s="149">
        <v>9157.5396000000001</v>
      </c>
      <c r="C293" s="149">
        <v>1188.3</v>
      </c>
      <c r="D293" s="149">
        <v>-58.65</v>
      </c>
      <c r="E293" s="149">
        <v>882.47</v>
      </c>
      <c r="F293" s="149">
        <v>11169.659600000001</v>
      </c>
      <c r="G293" s="149">
        <v>15691.902</v>
      </c>
      <c r="H293" s="149">
        <v>13338.1167</v>
      </c>
      <c r="I293" s="149">
        <v>-2168.4571000000001</v>
      </c>
      <c r="J293" s="149">
        <v>-1517.9199699999999</v>
      </c>
      <c r="K293" s="150">
        <v>0.90300000000000002</v>
      </c>
      <c r="L293" s="23"/>
    </row>
    <row r="294" spans="1:12">
      <c r="A294" s="146" t="s">
        <v>611</v>
      </c>
      <c r="B294" s="149">
        <v>119184.8922</v>
      </c>
      <c r="C294" s="149">
        <v>23494</v>
      </c>
      <c r="D294" s="149">
        <v>-12777.2</v>
      </c>
      <c r="E294" s="149">
        <v>2048.5</v>
      </c>
      <c r="F294" s="149">
        <v>131950.19219999999</v>
      </c>
      <c r="G294" s="149">
        <v>141437.533</v>
      </c>
      <c r="H294" s="149">
        <v>120221.90304999999</v>
      </c>
      <c r="I294" s="149">
        <v>11728.289150000001</v>
      </c>
      <c r="J294" s="149">
        <v>8209.8024050000004</v>
      </c>
      <c r="K294" s="150">
        <v>1.0580000000000001</v>
      </c>
      <c r="L294" s="23"/>
    </row>
    <row r="295" spans="1:12">
      <c r="A295" s="146" t="s">
        <v>612</v>
      </c>
      <c r="B295" s="149">
        <v>5972.5644000000002</v>
      </c>
      <c r="C295" s="149">
        <v>3528.35</v>
      </c>
      <c r="D295" s="149">
        <v>-1538.5</v>
      </c>
      <c r="E295" s="149">
        <v>292.39999999999998</v>
      </c>
      <c r="F295" s="149">
        <v>8254.8143999999993</v>
      </c>
      <c r="G295" s="149">
        <v>16236.684999999999</v>
      </c>
      <c r="H295" s="149">
        <v>13801.18225</v>
      </c>
      <c r="I295" s="149">
        <v>-5546.3678499999996</v>
      </c>
      <c r="J295" s="149">
        <v>-3882.4574950000001</v>
      </c>
      <c r="K295" s="150">
        <v>0.76100000000000001</v>
      </c>
      <c r="L295" s="23"/>
    </row>
    <row r="296" spans="1:12">
      <c r="A296" s="146" t="s">
        <v>613</v>
      </c>
      <c r="B296" s="149">
        <v>34838.977800000001</v>
      </c>
      <c r="C296" s="149">
        <v>10432.049999999999</v>
      </c>
      <c r="D296" s="149">
        <v>-205.7</v>
      </c>
      <c r="E296" s="149">
        <v>1411</v>
      </c>
      <c r="F296" s="149">
        <v>46476.327799999999</v>
      </c>
      <c r="G296" s="149">
        <v>45341.110999999997</v>
      </c>
      <c r="H296" s="149">
        <v>38539.944349999998</v>
      </c>
      <c r="I296" s="149">
        <v>7936.3834500000003</v>
      </c>
      <c r="J296" s="149">
        <v>5555.4684150000003</v>
      </c>
      <c r="K296" s="150">
        <v>1.123</v>
      </c>
      <c r="L296" s="23"/>
    </row>
    <row r="297" spans="1:12">
      <c r="A297" s="146" t="s">
        <v>614</v>
      </c>
      <c r="B297" s="149">
        <v>29028.311399999999</v>
      </c>
      <c r="C297" s="149">
        <v>2500.6999999999998</v>
      </c>
      <c r="D297" s="149">
        <v>-10598.65</v>
      </c>
      <c r="E297" s="149">
        <v>1371.22</v>
      </c>
      <c r="F297" s="149">
        <v>22301.581399999999</v>
      </c>
      <c r="G297" s="149">
        <v>34800.667999999998</v>
      </c>
      <c r="H297" s="149">
        <v>29580.567800000001</v>
      </c>
      <c r="I297" s="149">
        <v>-7278.9863999999998</v>
      </c>
      <c r="J297" s="149">
        <v>-5095.2904799999997</v>
      </c>
      <c r="K297" s="150">
        <v>0.85399999999999998</v>
      </c>
      <c r="L297" s="23"/>
    </row>
    <row r="298" spans="1:12">
      <c r="A298" s="146" t="s">
        <v>615</v>
      </c>
      <c r="B298" s="149">
        <v>34178.139600000002</v>
      </c>
      <c r="C298" s="149">
        <v>4231.3</v>
      </c>
      <c r="D298" s="149">
        <v>-6790.65</v>
      </c>
      <c r="E298" s="149">
        <v>462.57</v>
      </c>
      <c r="F298" s="149">
        <v>32081.3596</v>
      </c>
      <c r="G298" s="149">
        <v>34013.078000000001</v>
      </c>
      <c r="H298" s="149">
        <v>28911.116300000002</v>
      </c>
      <c r="I298" s="149">
        <v>3170.2433000000001</v>
      </c>
      <c r="J298" s="149">
        <v>2219.17031</v>
      </c>
      <c r="K298" s="150">
        <v>1.0649999999999999</v>
      </c>
      <c r="L298" s="23"/>
    </row>
    <row r="299" spans="1:12">
      <c r="A299" s="146" t="s">
        <v>616</v>
      </c>
      <c r="B299" s="149">
        <v>606858.4632</v>
      </c>
      <c r="C299" s="149">
        <v>61739.75</v>
      </c>
      <c r="D299" s="149">
        <v>-57278.95</v>
      </c>
      <c r="E299" s="149">
        <v>14549.79</v>
      </c>
      <c r="F299" s="149">
        <v>625869.05319999997</v>
      </c>
      <c r="G299" s="149">
        <v>707112.49899999995</v>
      </c>
      <c r="H299" s="149">
        <v>601045.62415000005</v>
      </c>
      <c r="I299" s="149">
        <v>24823.429050000199</v>
      </c>
      <c r="J299" s="149">
        <v>17376.4003350001</v>
      </c>
      <c r="K299" s="150">
        <v>1.0249999999999999</v>
      </c>
      <c r="L299" s="23"/>
    </row>
    <row r="300" spans="1:12" ht="12.75" customHeight="1">
      <c r="A300" s="146" t="s">
        <v>617</v>
      </c>
      <c r="B300" s="149">
        <v>7360.4718000000003</v>
      </c>
      <c r="C300" s="149">
        <v>5575.15</v>
      </c>
      <c r="D300" s="149">
        <v>0</v>
      </c>
      <c r="E300" s="149">
        <v>0</v>
      </c>
      <c r="F300" s="149">
        <v>12935.621800000001</v>
      </c>
      <c r="G300" s="149">
        <v>11251.418</v>
      </c>
      <c r="H300" s="149">
        <v>9563.7052999999996</v>
      </c>
      <c r="I300" s="149">
        <v>3371.9164999999998</v>
      </c>
      <c r="J300" s="149">
        <v>2360.3415500000001</v>
      </c>
      <c r="K300" s="150">
        <v>1.21</v>
      </c>
      <c r="L300" s="23"/>
    </row>
    <row r="301" spans="1:12">
      <c r="A301" s="146" t="s">
        <v>618</v>
      </c>
      <c r="B301" s="149">
        <v>25980.213599999999</v>
      </c>
      <c r="C301" s="149">
        <v>8716.75</v>
      </c>
      <c r="D301" s="149">
        <v>-5188.3999999999996</v>
      </c>
      <c r="E301" s="149">
        <v>868.02</v>
      </c>
      <c r="F301" s="149">
        <v>30376.583600000002</v>
      </c>
      <c r="G301" s="149">
        <v>33838.074999999997</v>
      </c>
      <c r="H301" s="149">
        <v>28762.36375</v>
      </c>
      <c r="I301" s="149">
        <v>1614.21985</v>
      </c>
      <c r="J301" s="149">
        <v>1129.9538950000001</v>
      </c>
      <c r="K301" s="150">
        <v>1.0329999999999999</v>
      </c>
    </row>
    <row r="302" spans="1:12">
      <c r="A302" s="146" t="s">
        <v>619</v>
      </c>
      <c r="B302" s="149">
        <v>859260.38879999996</v>
      </c>
      <c r="C302" s="149">
        <v>217844.8</v>
      </c>
      <c r="D302" s="149">
        <v>-106816.1</v>
      </c>
      <c r="E302" s="149">
        <v>25079.08</v>
      </c>
      <c r="F302" s="149">
        <v>995368.16879999998</v>
      </c>
      <c r="G302" s="149">
        <v>1107679.125</v>
      </c>
      <c r="H302" s="149">
        <v>941527.25624999998</v>
      </c>
      <c r="I302" s="149">
        <v>53840.912549999899</v>
      </c>
      <c r="J302" s="149">
        <v>37688.638784999901</v>
      </c>
      <c r="K302" s="150">
        <v>1.034</v>
      </c>
    </row>
    <row r="303" spans="1:12">
      <c r="A303" s="146" t="s">
        <v>620</v>
      </c>
      <c r="B303" s="149">
        <v>63575.872799999997</v>
      </c>
      <c r="C303" s="149">
        <v>3854.75</v>
      </c>
      <c r="D303" s="149">
        <v>-10065.700000000001</v>
      </c>
      <c r="E303" s="149">
        <v>2239.92</v>
      </c>
      <c r="F303" s="149">
        <v>59604.842799999999</v>
      </c>
      <c r="G303" s="149">
        <v>59817.211000000003</v>
      </c>
      <c r="H303" s="149">
        <v>50844.629350000003</v>
      </c>
      <c r="I303" s="149">
        <v>8760.2134499999993</v>
      </c>
      <c r="J303" s="149">
        <v>6132.1494149999999</v>
      </c>
      <c r="K303" s="150">
        <v>1.103</v>
      </c>
    </row>
    <row r="304" spans="1:12">
      <c r="A304" s="146" t="s">
        <v>621</v>
      </c>
      <c r="B304" s="149">
        <v>26237.778600000001</v>
      </c>
      <c r="C304" s="149">
        <v>10498.35</v>
      </c>
      <c r="D304" s="149">
        <v>-140.25</v>
      </c>
      <c r="E304" s="149">
        <v>1177.25</v>
      </c>
      <c r="F304" s="149">
        <v>37773.128599999996</v>
      </c>
      <c r="G304" s="149">
        <v>34765.39</v>
      </c>
      <c r="H304" s="149">
        <v>29550.5815</v>
      </c>
      <c r="I304" s="149">
        <v>8222.5470999999998</v>
      </c>
      <c r="J304" s="149">
        <v>5755.7829700000002</v>
      </c>
      <c r="K304" s="150">
        <v>1.1659999999999999</v>
      </c>
    </row>
    <row r="305" spans="1:12">
      <c r="A305" s="146" t="s">
        <v>622</v>
      </c>
      <c r="B305" s="149">
        <v>105285.213</v>
      </c>
      <c r="C305" s="149">
        <v>11738.5</v>
      </c>
      <c r="D305" s="149">
        <v>-24318.5</v>
      </c>
      <c r="E305" s="149">
        <v>1075.08</v>
      </c>
      <c r="F305" s="149">
        <v>93780.293000000005</v>
      </c>
      <c r="G305" s="149">
        <v>93746.372000000003</v>
      </c>
      <c r="H305" s="149">
        <v>79684.416200000007</v>
      </c>
      <c r="I305" s="149">
        <v>14095.8768</v>
      </c>
      <c r="J305" s="149">
        <v>9867.1137600000002</v>
      </c>
      <c r="K305" s="150">
        <v>1.105</v>
      </c>
    </row>
    <row r="306" spans="1:12">
      <c r="A306" s="146" t="s">
        <v>623</v>
      </c>
      <c r="B306" s="149">
        <v>16993.4028</v>
      </c>
      <c r="C306" s="149">
        <v>4305.25</v>
      </c>
      <c r="D306" s="149">
        <v>0</v>
      </c>
      <c r="E306" s="149">
        <v>1174.7</v>
      </c>
      <c r="F306" s="149">
        <v>22473.352800000001</v>
      </c>
      <c r="G306" s="149">
        <v>14020.67</v>
      </c>
      <c r="H306" s="149">
        <v>11917.5695</v>
      </c>
      <c r="I306" s="149">
        <v>10555.783299999999</v>
      </c>
      <c r="J306" s="149">
        <v>7389.0483100000001</v>
      </c>
      <c r="K306" s="150">
        <v>1.5269999999999999</v>
      </c>
    </row>
    <row r="307" spans="1:12" ht="18.75" customHeight="1">
      <c r="A307" s="141" t="s">
        <v>624</v>
      </c>
      <c r="B307" s="149"/>
      <c r="C307" s="149"/>
      <c r="D307" s="149"/>
      <c r="E307" s="149"/>
      <c r="F307" s="149"/>
      <c r="G307" s="149"/>
      <c r="H307" s="149"/>
      <c r="I307" s="149"/>
      <c r="J307" s="149"/>
      <c r="K307" s="150"/>
      <c r="L307" s="23"/>
    </row>
    <row r="308" spans="1:12">
      <c r="A308" s="146" t="s">
        <v>625</v>
      </c>
      <c r="B308" s="149">
        <v>16518.011399999999</v>
      </c>
      <c r="C308" s="149">
        <v>3405.1</v>
      </c>
      <c r="D308" s="149">
        <v>-3996.7</v>
      </c>
      <c r="E308" s="149">
        <v>745.28</v>
      </c>
      <c r="F308" s="149">
        <v>16671.6914</v>
      </c>
      <c r="G308" s="149">
        <v>10324.124</v>
      </c>
      <c r="H308" s="149">
        <v>8775.5054</v>
      </c>
      <c r="I308" s="149">
        <v>7896.1859999999997</v>
      </c>
      <c r="J308" s="149">
        <v>5527.3302000000003</v>
      </c>
      <c r="K308" s="150">
        <v>1.5349999999999999</v>
      </c>
    </row>
    <row r="309" spans="1:12">
      <c r="A309" s="146" t="s">
        <v>626</v>
      </c>
      <c r="B309" s="149">
        <v>47238.892800000001</v>
      </c>
      <c r="C309" s="149">
        <v>3717.9</v>
      </c>
      <c r="D309" s="149">
        <v>-7886.3</v>
      </c>
      <c r="E309" s="149">
        <v>602.99</v>
      </c>
      <c r="F309" s="149">
        <v>43673.482799999998</v>
      </c>
      <c r="G309" s="149">
        <v>42934.087</v>
      </c>
      <c r="H309" s="149">
        <v>36493.97395</v>
      </c>
      <c r="I309" s="149">
        <v>7179.5088500000002</v>
      </c>
      <c r="J309" s="149">
        <v>5025.6561949999996</v>
      </c>
      <c r="K309" s="150">
        <v>1.117</v>
      </c>
    </row>
    <row r="310" spans="1:12">
      <c r="A310" s="146" t="s">
        <v>627</v>
      </c>
      <c r="B310" s="149">
        <v>224958.74280000001</v>
      </c>
      <c r="C310" s="149">
        <v>24451.95</v>
      </c>
      <c r="D310" s="149">
        <v>-27782.25</v>
      </c>
      <c r="E310" s="149">
        <v>19504.27</v>
      </c>
      <c r="F310" s="149">
        <v>241132.71280000001</v>
      </c>
      <c r="G310" s="149">
        <v>274062.27399999998</v>
      </c>
      <c r="H310" s="149">
        <v>232952.93290000001</v>
      </c>
      <c r="I310" s="149">
        <v>8179.7799000000196</v>
      </c>
      <c r="J310" s="149">
        <v>5725.8459300000204</v>
      </c>
      <c r="K310" s="150">
        <v>1.0209999999999999</v>
      </c>
    </row>
    <row r="311" spans="1:12">
      <c r="A311" s="146" t="s">
        <v>628</v>
      </c>
      <c r="B311" s="149">
        <v>116685.7758</v>
      </c>
      <c r="C311" s="149">
        <v>13228.55</v>
      </c>
      <c r="D311" s="149">
        <v>-16841.05</v>
      </c>
      <c r="E311" s="149">
        <v>2154.2399999999998</v>
      </c>
      <c r="F311" s="149">
        <v>115227.51579999999</v>
      </c>
      <c r="G311" s="149">
        <v>100364.183</v>
      </c>
      <c r="H311" s="149">
        <v>85309.555550000005</v>
      </c>
      <c r="I311" s="149">
        <v>29917.96025</v>
      </c>
      <c r="J311" s="149">
        <v>20942.572175000001</v>
      </c>
      <c r="K311" s="150">
        <v>1.2090000000000001</v>
      </c>
    </row>
    <row r="312" spans="1:12">
      <c r="A312" s="146" t="s">
        <v>629</v>
      </c>
      <c r="B312" s="149">
        <v>76343.737800000003</v>
      </c>
      <c r="C312" s="149">
        <v>5414.5</v>
      </c>
      <c r="D312" s="149">
        <v>-18008.95</v>
      </c>
      <c r="E312" s="149">
        <v>3513.56</v>
      </c>
      <c r="F312" s="149">
        <v>67262.847800000003</v>
      </c>
      <c r="G312" s="149">
        <v>103504.201</v>
      </c>
      <c r="H312" s="149">
        <v>87978.570850000004</v>
      </c>
      <c r="I312" s="149">
        <v>-20715.723050000001</v>
      </c>
      <c r="J312" s="149">
        <v>-14501.006135</v>
      </c>
      <c r="K312" s="150">
        <v>0.86</v>
      </c>
    </row>
    <row r="313" spans="1:12">
      <c r="A313" s="146" t="s">
        <v>630</v>
      </c>
      <c r="B313" s="149">
        <v>18338.628000000001</v>
      </c>
      <c r="C313" s="149">
        <v>1586.1</v>
      </c>
      <c r="D313" s="149">
        <v>-1841.95</v>
      </c>
      <c r="E313" s="149">
        <v>749.7</v>
      </c>
      <c r="F313" s="149">
        <v>18832.477999999999</v>
      </c>
      <c r="G313" s="149">
        <v>20508.737000000001</v>
      </c>
      <c r="H313" s="149">
        <v>17432.426449999999</v>
      </c>
      <c r="I313" s="149">
        <v>1400.0515499999999</v>
      </c>
      <c r="J313" s="149">
        <v>980.03608499999996</v>
      </c>
      <c r="K313" s="150">
        <v>1.048</v>
      </c>
    </row>
    <row r="314" spans="1:12">
      <c r="A314" s="146" t="s">
        <v>631</v>
      </c>
      <c r="B314" s="149">
        <v>76557.148799999995</v>
      </c>
      <c r="C314" s="149">
        <v>8303.65</v>
      </c>
      <c r="D314" s="149">
        <v>-13010.1</v>
      </c>
      <c r="E314" s="149">
        <v>4548.5200000000004</v>
      </c>
      <c r="F314" s="149">
        <v>76399.218800000002</v>
      </c>
      <c r="G314" s="149">
        <v>133849.777</v>
      </c>
      <c r="H314" s="149">
        <v>113772.31045</v>
      </c>
      <c r="I314" s="149">
        <v>-37373.091650000002</v>
      </c>
      <c r="J314" s="149">
        <v>-26161.164154999999</v>
      </c>
      <c r="K314" s="150">
        <v>0.80500000000000005</v>
      </c>
    </row>
    <row r="315" spans="1:12">
      <c r="A315" s="146" t="s">
        <v>632</v>
      </c>
      <c r="B315" s="149">
        <v>116002.8606</v>
      </c>
      <c r="C315" s="149">
        <v>17138.55</v>
      </c>
      <c r="D315" s="149">
        <v>-21047.7</v>
      </c>
      <c r="E315" s="149">
        <v>15111.47</v>
      </c>
      <c r="F315" s="149">
        <v>127205.18060000001</v>
      </c>
      <c r="G315" s="149">
        <v>156680.85500000001</v>
      </c>
      <c r="H315" s="149">
        <v>133178.72675</v>
      </c>
      <c r="I315" s="149">
        <v>-5973.5461499999901</v>
      </c>
      <c r="J315" s="149">
        <v>-4181.4823050000005</v>
      </c>
      <c r="K315" s="150">
        <v>0.97299999999999998</v>
      </c>
    </row>
    <row r="316" spans="1:12">
      <c r="A316" s="146" t="s">
        <v>633</v>
      </c>
      <c r="B316" s="149">
        <v>417481.9572</v>
      </c>
      <c r="C316" s="149">
        <v>79273.55</v>
      </c>
      <c r="D316" s="149">
        <v>-35810.5</v>
      </c>
      <c r="E316" s="149">
        <v>29143.439999999999</v>
      </c>
      <c r="F316" s="149">
        <v>490088.4472</v>
      </c>
      <c r="G316" s="149">
        <v>603660.68799999997</v>
      </c>
      <c r="H316" s="149">
        <v>513111.58480000001</v>
      </c>
      <c r="I316" s="149">
        <v>-23023.137599999998</v>
      </c>
      <c r="J316" s="149">
        <v>-16116.196319999999</v>
      </c>
      <c r="K316" s="150">
        <v>0.97299999999999998</v>
      </c>
    </row>
    <row r="317" spans="1:12">
      <c r="A317" s="146" t="s">
        <v>634</v>
      </c>
      <c r="B317" s="149">
        <v>37645.700400000002</v>
      </c>
      <c r="C317" s="149">
        <v>5023.5</v>
      </c>
      <c r="D317" s="149">
        <v>-11949.3</v>
      </c>
      <c r="E317" s="149">
        <v>2041.36</v>
      </c>
      <c r="F317" s="149">
        <v>32761.260399999999</v>
      </c>
      <c r="G317" s="149">
        <v>41802.557000000001</v>
      </c>
      <c r="H317" s="149">
        <v>35532.173450000002</v>
      </c>
      <c r="I317" s="149">
        <v>-2770.9130500000001</v>
      </c>
      <c r="J317" s="149">
        <v>-1939.6391349999999</v>
      </c>
      <c r="K317" s="150">
        <v>0.95399999999999996</v>
      </c>
    </row>
    <row r="318" spans="1:12">
      <c r="A318" s="146" t="s">
        <v>635</v>
      </c>
      <c r="B318" s="149">
        <v>295387.31640000001</v>
      </c>
      <c r="C318" s="149">
        <v>36739.550000000003</v>
      </c>
      <c r="D318" s="149">
        <v>-81142.7</v>
      </c>
      <c r="E318" s="149">
        <v>10541.87</v>
      </c>
      <c r="F318" s="149">
        <v>261526.03640000001</v>
      </c>
      <c r="G318" s="149">
        <v>339237.93900000001</v>
      </c>
      <c r="H318" s="149">
        <v>288352.24815</v>
      </c>
      <c r="I318" s="149">
        <v>-26826.211749999999</v>
      </c>
      <c r="J318" s="149">
        <v>-18778.348225000002</v>
      </c>
      <c r="K318" s="150">
        <v>0.94499999999999995</v>
      </c>
    </row>
    <row r="319" spans="1:12">
      <c r="A319" s="146" t="s">
        <v>636</v>
      </c>
      <c r="B319" s="149">
        <v>75859.515599999999</v>
      </c>
      <c r="C319" s="149">
        <v>5220.7</v>
      </c>
      <c r="D319" s="149">
        <v>-21182.85</v>
      </c>
      <c r="E319" s="149">
        <v>2252.5</v>
      </c>
      <c r="F319" s="149">
        <v>62149.865599999997</v>
      </c>
      <c r="G319" s="149">
        <v>65597.354000000007</v>
      </c>
      <c r="H319" s="149">
        <v>55757.750899999999</v>
      </c>
      <c r="I319" s="149">
        <v>6392.1147000000101</v>
      </c>
      <c r="J319" s="149">
        <v>4474.4802900000004</v>
      </c>
      <c r="K319" s="150">
        <v>1.0680000000000001</v>
      </c>
    </row>
    <row r="320" spans="1:12">
      <c r="A320" s="147" t="s">
        <v>637</v>
      </c>
      <c r="B320" s="149">
        <v>22112.323199999999</v>
      </c>
      <c r="C320" s="149">
        <v>4926.6000000000004</v>
      </c>
      <c r="D320" s="149">
        <v>-7202.05</v>
      </c>
      <c r="E320" s="149">
        <v>1279.76</v>
      </c>
      <c r="F320" s="149">
        <v>21116.6332</v>
      </c>
      <c r="G320" s="149">
        <v>26246.003000000001</v>
      </c>
      <c r="H320" s="149">
        <v>22309.10255</v>
      </c>
      <c r="I320" s="149">
        <v>-1192.4693500000001</v>
      </c>
      <c r="J320" s="149">
        <v>-834.72854500000199</v>
      </c>
      <c r="K320" s="150">
        <v>0.96799999999999997</v>
      </c>
    </row>
    <row r="321" spans="1:11" ht="13.8" thickBot="1">
      <c r="A321" s="148" t="s">
        <v>638</v>
      </c>
      <c r="B321" s="151">
        <v>25656.417600000001</v>
      </c>
      <c r="C321" s="151">
        <v>4096.1499999999996</v>
      </c>
      <c r="D321" s="151">
        <v>-1974.55</v>
      </c>
      <c r="E321" s="151">
        <v>1413.38</v>
      </c>
      <c r="F321" s="151">
        <v>29191.3976</v>
      </c>
      <c r="G321" s="151">
        <v>45751.745000000003</v>
      </c>
      <c r="H321" s="151">
        <v>38888.983249999997</v>
      </c>
      <c r="I321" s="151">
        <v>-9697.5856500000009</v>
      </c>
      <c r="J321" s="151">
        <v>-6788.3099549999997</v>
      </c>
      <c r="K321" s="152">
        <v>0.85199999999999998</v>
      </c>
    </row>
    <row r="322" spans="1:11">
      <c r="A322" s="22"/>
    </row>
    <row r="323" spans="1:11">
      <c r="A323" s="22"/>
    </row>
    <row r="324" spans="1:11">
      <c r="A324" s="22"/>
    </row>
  </sheetData>
  <mergeCells count="1">
    <mergeCell ref="B3:F3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&amp;LStatistiska centralbyrån
Offentlig ekonomi och mikrosimuleringar</oddHeader>
    <oddFooter xml:space="preserve">&amp;L1) Antalsuppgifter som uppgår till 1, 2 eller 3 anges av sekretesskäl med ett kryss.
2) Inklusive de insatser som (a) ges till boende i bostad med särskild service för vuxna, (b) inte får tillgodoräknas vid beräkning av grundläggande standardkostnad. </oddFooter>
  </headerFooter>
  <rowBreaks count="5" manualBreakCount="5">
    <brk id="53" max="16383" man="1"/>
    <brk id="87" max="16383" man="1"/>
    <brk id="138" max="16383" man="1"/>
    <brk id="231" max="16383" man="1"/>
    <brk id="27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6"/>
  <dimension ref="A1:K322"/>
  <sheetViews>
    <sheetView showGridLines="0" zoomScaleNormal="100" workbookViewId="0">
      <pane ySplit="10" topLeftCell="A11" activePane="bottomLeft" state="frozen"/>
      <selection pane="bottomLeft"/>
    </sheetView>
  </sheetViews>
  <sheetFormatPr defaultColWidth="0" defaultRowHeight="13.2" zeroHeight="1"/>
  <cols>
    <col min="1" max="1" width="19" style="11" customWidth="1"/>
    <col min="2" max="2" width="9.33203125" style="11" bestFit="1" customWidth="1"/>
    <col min="3" max="3" width="9.6640625" style="11" bestFit="1" customWidth="1"/>
    <col min="4" max="10" width="9.33203125" style="11" bestFit="1" customWidth="1"/>
    <col min="11" max="11" width="5" style="11" customWidth="1"/>
    <col min="12" max="16384" width="9.33203125" style="11" hidden="1"/>
  </cols>
  <sheetData>
    <row r="1" spans="1:10"/>
    <row r="2" spans="1:10" ht="15.6">
      <c r="A2" s="8" t="s">
        <v>115</v>
      </c>
    </row>
    <row r="3" spans="1:10" ht="16.2" thickBot="1">
      <c r="A3" s="8" t="s">
        <v>654</v>
      </c>
    </row>
    <row r="4" spans="1:10">
      <c r="A4" s="12" t="s">
        <v>5</v>
      </c>
      <c r="B4" s="45" t="s">
        <v>116</v>
      </c>
      <c r="C4" s="45" t="s">
        <v>117</v>
      </c>
      <c r="D4" s="45" t="s">
        <v>118</v>
      </c>
      <c r="E4" s="45" t="s">
        <v>119</v>
      </c>
      <c r="F4" s="45" t="s">
        <v>119</v>
      </c>
      <c r="G4" s="45" t="s">
        <v>120</v>
      </c>
      <c r="H4" s="45" t="s">
        <v>121</v>
      </c>
      <c r="I4" s="45" t="s">
        <v>121</v>
      </c>
      <c r="J4" s="13" t="s">
        <v>122</v>
      </c>
    </row>
    <row r="5" spans="1:10">
      <c r="B5" s="52" t="s">
        <v>123</v>
      </c>
      <c r="C5" s="39" t="s">
        <v>124</v>
      </c>
      <c r="D5" s="39" t="s">
        <v>125</v>
      </c>
      <c r="E5" s="34" t="s">
        <v>126</v>
      </c>
      <c r="F5" s="34" t="s">
        <v>126</v>
      </c>
      <c r="G5" s="50" t="s">
        <v>127</v>
      </c>
      <c r="H5" s="50" t="s">
        <v>128</v>
      </c>
      <c r="I5" s="50" t="s">
        <v>129</v>
      </c>
      <c r="J5" s="34" t="s">
        <v>130</v>
      </c>
    </row>
    <row r="6" spans="1:10">
      <c r="A6" s="11" t="s">
        <v>16</v>
      </c>
      <c r="B6" s="35"/>
      <c r="C6" s="52" t="s">
        <v>131</v>
      </c>
      <c r="D6" s="52" t="s">
        <v>132</v>
      </c>
      <c r="E6" s="50" t="s">
        <v>133</v>
      </c>
      <c r="F6" s="50" t="s">
        <v>133</v>
      </c>
      <c r="G6" s="52"/>
      <c r="H6" s="50" t="s">
        <v>134</v>
      </c>
      <c r="I6" s="50" t="s">
        <v>134</v>
      </c>
      <c r="J6" s="34" t="s">
        <v>52</v>
      </c>
    </row>
    <row r="7" spans="1:10">
      <c r="B7" s="64"/>
      <c r="C7" s="50" t="s">
        <v>135</v>
      </c>
      <c r="D7" s="50" t="s">
        <v>136</v>
      </c>
      <c r="E7" s="50" t="s">
        <v>137</v>
      </c>
      <c r="F7" s="50" t="s">
        <v>137</v>
      </c>
      <c r="G7" s="52"/>
      <c r="H7" s="50" t="s">
        <v>138</v>
      </c>
      <c r="I7" s="50" t="s">
        <v>138</v>
      </c>
      <c r="J7" s="34" t="s">
        <v>139</v>
      </c>
    </row>
    <row r="8" spans="1:10">
      <c r="A8" s="54"/>
      <c r="B8" s="52"/>
      <c r="C8" s="50" t="s">
        <v>140</v>
      </c>
      <c r="D8" s="50" t="s">
        <v>133</v>
      </c>
      <c r="E8" s="50" t="s">
        <v>141</v>
      </c>
      <c r="F8" s="50" t="s">
        <v>142</v>
      </c>
      <c r="G8" s="47"/>
      <c r="H8" s="50" t="s">
        <v>54</v>
      </c>
      <c r="I8" s="50" t="s">
        <v>54</v>
      </c>
      <c r="J8" s="34" t="s">
        <v>143</v>
      </c>
    </row>
    <row r="9" spans="1:10">
      <c r="A9" s="54"/>
      <c r="B9" s="52"/>
      <c r="C9" s="50"/>
      <c r="D9" s="50" t="s">
        <v>144</v>
      </c>
      <c r="E9" s="50" t="s">
        <v>145</v>
      </c>
      <c r="F9" s="50" t="s">
        <v>145</v>
      </c>
      <c r="G9" s="52"/>
      <c r="H9" s="50"/>
      <c r="I9" s="52"/>
      <c r="J9" s="34" t="s">
        <v>146</v>
      </c>
    </row>
    <row r="10" spans="1:10">
      <c r="A10" s="42"/>
      <c r="B10" s="43"/>
      <c r="C10" s="59"/>
      <c r="D10" s="59"/>
      <c r="E10" s="65"/>
      <c r="F10" s="43"/>
      <c r="G10" s="43"/>
      <c r="H10" s="65"/>
      <c r="I10" s="65"/>
      <c r="J10" s="65" t="s">
        <v>147</v>
      </c>
    </row>
    <row r="11" spans="1:10" ht="18.75" customHeight="1">
      <c r="A11" s="153" t="s">
        <v>329</v>
      </c>
      <c r="B11" s="52"/>
      <c r="C11" s="50"/>
      <c r="D11" s="50"/>
      <c r="E11" s="34"/>
      <c r="F11" s="52"/>
      <c r="G11" s="52"/>
      <c r="H11" s="34"/>
      <c r="I11" s="34"/>
      <c r="J11" s="34"/>
    </row>
    <row r="12" spans="1:10" ht="13.5" customHeight="1">
      <c r="A12" s="154" t="s">
        <v>310</v>
      </c>
      <c r="B12" s="23">
        <v>280584</v>
      </c>
      <c r="C12" s="23">
        <v>177541</v>
      </c>
      <c r="D12" s="23">
        <v>21037</v>
      </c>
      <c r="E12" s="23">
        <v>0</v>
      </c>
      <c r="F12" s="23">
        <v>35321</v>
      </c>
      <c r="G12" s="23">
        <v>96</v>
      </c>
      <c r="H12" s="23">
        <v>54175</v>
      </c>
      <c r="I12" s="23">
        <v>59863</v>
      </c>
      <c r="J12" s="23">
        <v>2011</v>
      </c>
    </row>
    <row r="13" spans="1:10">
      <c r="A13" s="154" t="s">
        <v>330</v>
      </c>
      <c r="B13" s="23">
        <v>33024</v>
      </c>
      <c r="C13" s="23">
        <v>136387</v>
      </c>
      <c r="D13" s="23">
        <v>35419</v>
      </c>
      <c r="E13" s="23">
        <v>0</v>
      </c>
      <c r="F13" s="23">
        <v>4564</v>
      </c>
      <c r="G13" s="23">
        <v>30148</v>
      </c>
      <c r="H13" s="23">
        <v>8127</v>
      </c>
      <c r="I13" s="23">
        <v>6567</v>
      </c>
      <c r="J13" s="23">
        <v>1694</v>
      </c>
    </row>
    <row r="14" spans="1:10">
      <c r="A14" s="154" t="s">
        <v>331</v>
      </c>
      <c r="B14" s="23">
        <v>78942</v>
      </c>
      <c r="C14" s="23">
        <v>89977</v>
      </c>
      <c r="D14" s="23">
        <v>6380</v>
      </c>
      <c r="E14" s="23">
        <v>0</v>
      </c>
      <c r="F14" s="23">
        <v>14349</v>
      </c>
      <c r="G14" s="23">
        <v>4659</v>
      </c>
      <c r="H14" s="23">
        <v>6894</v>
      </c>
      <c r="I14" s="23">
        <v>4516</v>
      </c>
      <c r="J14" s="23">
        <v>25</v>
      </c>
    </row>
    <row r="15" spans="1:10">
      <c r="A15" s="154" t="s">
        <v>332</v>
      </c>
      <c r="B15" s="23">
        <v>220412</v>
      </c>
      <c r="C15" s="23">
        <v>230755</v>
      </c>
      <c r="D15" s="23">
        <v>234357</v>
      </c>
      <c r="E15" s="23">
        <v>0</v>
      </c>
      <c r="F15" s="23">
        <v>7498</v>
      </c>
      <c r="G15" s="23">
        <v>223603</v>
      </c>
      <c r="H15" s="23">
        <v>73819</v>
      </c>
      <c r="I15" s="23">
        <v>46422</v>
      </c>
      <c r="J15" s="23">
        <v>450</v>
      </c>
    </row>
    <row r="16" spans="1:10">
      <c r="A16" s="154" t="s">
        <v>333</v>
      </c>
      <c r="B16" s="23">
        <v>231212</v>
      </c>
      <c r="C16" s="23">
        <v>198091</v>
      </c>
      <c r="D16" s="23">
        <v>269744</v>
      </c>
      <c r="E16" s="23">
        <v>0</v>
      </c>
      <c r="F16" s="23">
        <v>29085</v>
      </c>
      <c r="G16" s="23">
        <v>269261</v>
      </c>
      <c r="H16" s="23">
        <v>49396</v>
      </c>
      <c r="I16" s="23">
        <v>47695</v>
      </c>
      <c r="J16" s="23">
        <v>2747</v>
      </c>
    </row>
    <row r="17" spans="1:10">
      <c r="A17" s="154" t="s">
        <v>334</v>
      </c>
      <c r="B17" s="23">
        <v>84618</v>
      </c>
      <c r="C17" s="23">
        <v>304274</v>
      </c>
      <c r="D17" s="23">
        <v>97423</v>
      </c>
      <c r="E17" s="23">
        <v>0</v>
      </c>
      <c r="F17" s="23">
        <v>7182</v>
      </c>
      <c r="G17" s="23">
        <v>89711</v>
      </c>
      <c r="H17" s="23">
        <v>0</v>
      </c>
      <c r="I17" s="23">
        <v>32117</v>
      </c>
      <c r="J17" s="23">
        <v>0</v>
      </c>
    </row>
    <row r="18" spans="1:10">
      <c r="A18" s="154" t="s">
        <v>335</v>
      </c>
      <c r="B18" s="23">
        <v>104704</v>
      </c>
      <c r="C18" s="23">
        <v>67803</v>
      </c>
      <c r="D18" s="23">
        <v>29685</v>
      </c>
      <c r="E18" s="23">
        <v>0</v>
      </c>
      <c r="F18" s="23">
        <v>4442</v>
      </c>
      <c r="G18" s="23">
        <v>10168</v>
      </c>
      <c r="H18" s="23">
        <v>0</v>
      </c>
      <c r="I18" s="23">
        <v>16234</v>
      </c>
      <c r="J18" s="23">
        <v>2342</v>
      </c>
    </row>
    <row r="19" spans="1:10">
      <c r="A19" s="154" t="s">
        <v>336</v>
      </c>
      <c r="B19" s="23">
        <v>136685</v>
      </c>
      <c r="C19" s="23">
        <v>346395</v>
      </c>
      <c r="D19" s="23">
        <v>47523</v>
      </c>
      <c r="E19" s="23">
        <v>26916</v>
      </c>
      <c r="F19" s="23">
        <v>0</v>
      </c>
      <c r="G19" s="23">
        <v>25008</v>
      </c>
      <c r="H19" s="23">
        <v>34898</v>
      </c>
      <c r="I19" s="23">
        <v>39631</v>
      </c>
      <c r="J19" s="23">
        <v>8766</v>
      </c>
    </row>
    <row r="20" spans="1:10">
      <c r="A20" s="154" t="s">
        <v>337</v>
      </c>
      <c r="B20" s="23">
        <v>0</v>
      </c>
      <c r="C20" s="23">
        <v>384085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26808</v>
      </c>
      <c r="J20" s="23">
        <v>0</v>
      </c>
    </row>
    <row r="21" spans="1:10">
      <c r="A21" s="154" t="s">
        <v>338</v>
      </c>
      <c r="B21" s="23">
        <v>29540</v>
      </c>
      <c r="C21" s="23">
        <v>21782</v>
      </c>
      <c r="D21" s="23">
        <v>37586</v>
      </c>
      <c r="E21" s="23">
        <v>0</v>
      </c>
      <c r="F21" s="23">
        <v>5322</v>
      </c>
      <c r="G21" s="23">
        <v>36823</v>
      </c>
      <c r="H21" s="23">
        <v>0</v>
      </c>
      <c r="I21" s="23">
        <v>4606</v>
      </c>
      <c r="J21" s="23">
        <v>1006</v>
      </c>
    </row>
    <row r="22" spans="1:10">
      <c r="A22" s="154" t="s">
        <v>339</v>
      </c>
      <c r="B22" s="23">
        <v>48242</v>
      </c>
      <c r="C22" s="23">
        <v>34791</v>
      </c>
      <c r="D22" s="23">
        <v>96100</v>
      </c>
      <c r="E22" s="23">
        <v>0</v>
      </c>
      <c r="F22" s="23">
        <v>8674</v>
      </c>
      <c r="G22" s="23">
        <v>88643</v>
      </c>
      <c r="H22" s="23">
        <v>0</v>
      </c>
      <c r="I22" s="23">
        <v>14367</v>
      </c>
      <c r="J22" s="23">
        <v>532</v>
      </c>
    </row>
    <row r="23" spans="1:10">
      <c r="A23" s="154" t="s">
        <v>340</v>
      </c>
      <c r="B23" s="23">
        <v>43432</v>
      </c>
      <c r="C23" s="23">
        <v>26174</v>
      </c>
      <c r="D23" s="23">
        <v>16874</v>
      </c>
      <c r="E23" s="23">
        <v>0</v>
      </c>
      <c r="F23" s="23">
        <v>5548</v>
      </c>
      <c r="G23" s="23">
        <v>16764</v>
      </c>
      <c r="H23" s="23">
        <v>13261</v>
      </c>
      <c r="I23" s="23">
        <v>8406</v>
      </c>
      <c r="J23" s="23">
        <v>47</v>
      </c>
    </row>
    <row r="24" spans="1:10">
      <c r="A24" s="154" t="s">
        <v>341</v>
      </c>
      <c r="B24" s="23">
        <v>105331</v>
      </c>
      <c r="C24" s="23">
        <v>124653</v>
      </c>
      <c r="D24" s="23">
        <v>6425</v>
      </c>
      <c r="E24" s="23">
        <v>0</v>
      </c>
      <c r="F24" s="23">
        <v>15438</v>
      </c>
      <c r="G24" s="23">
        <v>5772</v>
      </c>
      <c r="H24" s="23">
        <v>18348</v>
      </c>
      <c r="I24" s="23">
        <v>20294</v>
      </c>
      <c r="J24" s="23">
        <v>478</v>
      </c>
    </row>
    <row r="25" spans="1:10">
      <c r="A25" s="154" t="s">
        <v>342</v>
      </c>
      <c r="B25" s="23">
        <v>13728</v>
      </c>
      <c r="C25" s="23">
        <v>349862</v>
      </c>
      <c r="D25" s="23">
        <v>4240</v>
      </c>
      <c r="E25" s="23">
        <v>0</v>
      </c>
      <c r="F25" s="23">
        <v>3185</v>
      </c>
      <c r="G25" s="23">
        <v>59</v>
      </c>
      <c r="H25" s="23">
        <v>0</v>
      </c>
      <c r="I25" s="23">
        <v>32652</v>
      </c>
      <c r="J25" s="23">
        <v>0</v>
      </c>
    </row>
    <row r="26" spans="1:10">
      <c r="A26" s="154" t="s">
        <v>343</v>
      </c>
      <c r="B26" s="23">
        <v>56446</v>
      </c>
      <c r="C26" s="23">
        <v>178258</v>
      </c>
      <c r="D26" s="23">
        <v>1998</v>
      </c>
      <c r="E26" s="23">
        <v>0</v>
      </c>
      <c r="F26" s="23">
        <v>5992</v>
      </c>
      <c r="G26" s="23">
        <v>0</v>
      </c>
      <c r="H26" s="23">
        <v>16418</v>
      </c>
      <c r="I26" s="23">
        <v>20520</v>
      </c>
      <c r="J26" s="23">
        <v>1043</v>
      </c>
    </row>
    <row r="27" spans="1:10">
      <c r="A27" s="154" t="s">
        <v>344</v>
      </c>
      <c r="B27" s="23">
        <v>1186444</v>
      </c>
      <c r="C27" s="23">
        <v>2565318</v>
      </c>
      <c r="D27" s="23">
        <v>262559</v>
      </c>
      <c r="E27" s="23">
        <v>0</v>
      </c>
      <c r="F27" s="23">
        <v>132597</v>
      </c>
      <c r="G27" s="23">
        <v>272111</v>
      </c>
      <c r="H27" s="23">
        <v>141107</v>
      </c>
      <c r="I27" s="23">
        <v>369637</v>
      </c>
      <c r="J27" s="23">
        <v>17020</v>
      </c>
    </row>
    <row r="28" spans="1:10">
      <c r="A28" s="154" t="s">
        <v>345</v>
      </c>
      <c r="B28" s="23">
        <v>79254</v>
      </c>
      <c r="C28" s="23">
        <v>72581</v>
      </c>
      <c r="D28" s="23">
        <v>5891</v>
      </c>
      <c r="E28" s="23">
        <v>0</v>
      </c>
      <c r="F28" s="23">
        <v>8875</v>
      </c>
      <c r="G28" s="23">
        <v>51</v>
      </c>
      <c r="H28" s="23">
        <v>6819</v>
      </c>
      <c r="I28" s="23">
        <v>18471</v>
      </c>
      <c r="J28" s="23">
        <v>0</v>
      </c>
    </row>
    <row r="29" spans="1:10">
      <c r="A29" s="154" t="s">
        <v>346</v>
      </c>
      <c r="B29" s="23">
        <v>220109</v>
      </c>
      <c r="C29" s="23">
        <v>442617</v>
      </c>
      <c r="D29" s="23">
        <v>255130</v>
      </c>
      <c r="E29" s="23">
        <v>0</v>
      </c>
      <c r="F29" s="23">
        <v>22518</v>
      </c>
      <c r="G29" s="23">
        <v>260315</v>
      </c>
      <c r="H29" s="23">
        <v>34451</v>
      </c>
      <c r="I29" s="23">
        <v>58672</v>
      </c>
      <c r="J29" s="23">
        <v>1082</v>
      </c>
    </row>
    <row r="30" spans="1:10">
      <c r="A30" s="154" t="s">
        <v>347</v>
      </c>
      <c r="B30" s="23">
        <v>92071</v>
      </c>
      <c r="C30" s="23">
        <v>90953</v>
      </c>
      <c r="D30" s="23">
        <v>9480</v>
      </c>
      <c r="E30" s="23">
        <v>0</v>
      </c>
      <c r="F30" s="23">
        <v>17308</v>
      </c>
      <c r="G30" s="23">
        <v>1731</v>
      </c>
      <c r="H30" s="23">
        <v>0</v>
      </c>
      <c r="I30" s="23">
        <v>27662</v>
      </c>
      <c r="J30" s="23">
        <v>0</v>
      </c>
    </row>
    <row r="31" spans="1:10">
      <c r="A31" s="154" t="s">
        <v>348</v>
      </c>
      <c r="B31" s="23">
        <v>119276</v>
      </c>
      <c r="C31" s="23">
        <v>180710</v>
      </c>
      <c r="D31" s="23">
        <v>187865</v>
      </c>
      <c r="E31" s="23">
        <v>0</v>
      </c>
      <c r="F31" s="23">
        <v>5231</v>
      </c>
      <c r="G31" s="23">
        <v>173854</v>
      </c>
      <c r="H31" s="23">
        <v>0</v>
      </c>
      <c r="I31" s="23">
        <v>30758</v>
      </c>
      <c r="J31" s="23">
        <v>9502</v>
      </c>
    </row>
    <row r="32" spans="1:10">
      <c r="A32" s="154" t="s">
        <v>349</v>
      </c>
      <c r="B32" s="23">
        <v>114932</v>
      </c>
      <c r="C32" s="23">
        <v>124484</v>
      </c>
      <c r="D32" s="23">
        <v>149825</v>
      </c>
      <c r="E32" s="23">
        <v>0</v>
      </c>
      <c r="F32" s="23">
        <v>19358</v>
      </c>
      <c r="G32" s="23">
        <v>149000</v>
      </c>
      <c r="H32" s="23">
        <v>16957</v>
      </c>
      <c r="I32" s="23">
        <v>23824</v>
      </c>
      <c r="J32" s="23">
        <v>549</v>
      </c>
    </row>
    <row r="33" spans="1:10">
      <c r="A33" s="154" t="s">
        <v>350</v>
      </c>
      <c r="B33" s="23">
        <v>61547</v>
      </c>
      <c r="C33" s="23">
        <v>42806</v>
      </c>
      <c r="D33" s="23">
        <v>10028</v>
      </c>
      <c r="E33" s="23">
        <v>0</v>
      </c>
      <c r="F33" s="23">
        <v>7913</v>
      </c>
      <c r="G33" s="23">
        <v>1852</v>
      </c>
      <c r="H33" s="23">
        <v>0</v>
      </c>
      <c r="I33" s="23">
        <v>14293</v>
      </c>
      <c r="J33" s="23">
        <v>0</v>
      </c>
    </row>
    <row r="34" spans="1:10">
      <c r="A34" s="154" t="s">
        <v>351</v>
      </c>
      <c r="B34" s="23">
        <v>62903</v>
      </c>
      <c r="C34" s="23">
        <v>104009</v>
      </c>
      <c r="D34" s="23">
        <v>11628</v>
      </c>
      <c r="E34" s="23">
        <v>0</v>
      </c>
      <c r="F34" s="23">
        <v>7817</v>
      </c>
      <c r="G34" s="23">
        <v>10161</v>
      </c>
      <c r="H34" s="23">
        <v>0</v>
      </c>
      <c r="I34" s="23">
        <v>12000</v>
      </c>
      <c r="J34" s="23">
        <v>144</v>
      </c>
    </row>
    <row r="35" spans="1:10">
      <c r="A35" s="154" t="s">
        <v>352</v>
      </c>
      <c r="B35" s="23">
        <v>1880</v>
      </c>
      <c r="C35" s="23">
        <v>38357</v>
      </c>
      <c r="D35" s="23">
        <v>0</v>
      </c>
      <c r="E35" s="23">
        <v>0</v>
      </c>
      <c r="F35" s="23">
        <v>850</v>
      </c>
      <c r="G35" s="23">
        <v>0</v>
      </c>
      <c r="H35" s="23">
        <v>0</v>
      </c>
      <c r="I35" s="23">
        <v>2103</v>
      </c>
      <c r="J35" s="23">
        <v>0</v>
      </c>
    </row>
    <row r="36" spans="1:10">
      <c r="A36" s="154" t="s">
        <v>353</v>
      </c>
      <c r="B36" s="23">
        <v>94515</v>
      </c>
      <c r="C36" s="23">
        <v>91798</v>
      </c>
      <c r="D36" s="23">
        <v>113542</v>
      </c>
      <c r="E36" s="23">
        <v>0</v>
      </c>
      <c r="F36" s="23">
        <v>14984</v>
      </c>
      <c r="G36" s="23">
        <v>108137</v>
      </c>
      <c r="H36" s="23">
        <v>36436</v>
      </c>
      <c r="I36" s="23">
        <v>19971</v>
      </c>
      <c r="J36" s="23">
        <v>333</v>
      </c>
    </row>
    <row r="37" spans="1:10">
      <c r="A37" s="154" t="s">
        <v>354</v>
      </c>
      <c r="B37" s="23">
        <v>112905</v>
      </c>
      <c r="C37" s="23">
        <v>118809</v>
      </c>
      <c r="D37" s="23">
        <v>138880</v>
      </c>
      <c r="E37" s="23">
        <v>0</v>
      </c>
      <c r="F37" s="23">
        <v>3803</v>
      </c>
      <c r="G37" s="23">
        <v>129707</v>
      </c>
      <c r="H37" s="23">
        <v>16221</v>
      </c>
      <c r="I37" s="23">
        <v>10339</v>
      </c>
      <c r="J37" s="23">
        <v>10602</v>
      </c>
    </row>
    <row r="38" spans="1:10" ht="19.5" customHeight="1">
      <c r="A38" s="153" t="s">
        <v>355</v>
      </c>
      <c r="B38" s="23"/>
      <c r="C38" s="23"/>
      <c r="D38" s="23"/>
      <c r="E38" s="23"/>
      <c r="F38" s="23"/>
      <c r="G38" s="23"/>
      <c r="H38" s="23"/>
      <c r="I38" s="23"/>
      <c r="J38" s="23"/>
    </row>
    <row r="39" spans="1:10">
      <c r="A39" s="154" t="s">
        <v>356</v>
      </c>
      <c r="B39" s="23">
        <v>160164</v>
      </c>
      <c r="C39" s="23">
        <v>67090</v>
      </c>
      <c r="D39" s="23">
        <v>2496</v>
      </c>
      <c r="E39" s="23">
        <v>0</v>
      </c>
      <c r="F39" s="23">
        <v>14602</v>
      </c>
      <c r="G39" s="23">
        <v>1</v>
      </c>
      <c r="H39" s="23">
        <v>11484</v>
      </c>
      <c r="I39" s="23">
        <v>18998</v>
      </c>
      <c r="J39" s="23">
        <v>1689</v>
      </c>
    </row>
    <row r="40" spans="1:10">
      <c r="A40" s="154" t="s">
        <v>357</v>
      </c>
      <c r="B40" s="23">
        <v>34151</v>
      </c>
      <c r="C40" s="23">
        <v>14355</v>
      </c>
      <c r="D40" s="23">
        <v>524</v>
      </c>
      <c r="E40" s="23">
        <v>0</v>
      </c>
      <c r="F40" s="23">
        <v>3642</v>
      </c>
      <c r="G40" s="23">
        <v>1004</v>
      </c>
      <c r="H40" s="23">
        <v>0</v>
      </c>
      <c r="I40" s="23">
        <v>6907</v>
      </c>
      <c r="J40" s="23">
        <v>736</v>
      </c>
    </row>
    <row r="41" spans="1:10">
      <c r="A41" s="154" t="s">
        <v>358</v>
      </c>
      <c r="B41" s="23">
        <v>83958</v>
      </c>
      <c r="C41" s="23">
        <v>13775</v>
      </c>
      <c r="D41" s="23">
        <v>9098</v>
      </c>
      <c r="E41" s="23">
        <v>0</v>
      </c>
      <c r="F41" s="23">
        <v>7558</v>
      </c>
      <c r="G41" s="23">
        <v>12236</v>
      </c>
      <c r="H41" s="23">
        <v>21557</v>
      </c>
      <c r="I41" s="23">
        <v>8178</v>
      </c>
      <c r="J41" s="23">
        <v>7</v>
      </c>
    </row>
    <row r="42" spans="1:10">
      <c r="A42" s="154" t="s">
        <v>359</v>
      </c>
      <c r="B42" s="23">
        <v>22393</v>
      </c>
      <c r="C42" s="23">
        <v>64471</v>
      </c>
      <c r="D42" s="23">
        <v>1730</v>
      </c>
      <c r="E42" s="23">
        <v>0</v>
      </c>
      <c r="F42" s="23">
        <v>2850</v>
      </c>
      <c r="G42" s="23">
        <v>15</v>
      </c>
      <c r="H42" s="23">
        <v>8364</v>
      </c>
      <c r="I42" s="23">
        <v>5159</v>
      </c>
      <c r="J42" s="23">
        <v>305</v>
      </c>
    </row>
    <row r="43" spans="1:10">
      <c r="A43" s="154" t="s">
        <v>360</v>
      </c>
      <c r="B43" s="23">
        <v>87226</v>
      </c>
      <c r="C43" s="23">
        <v>12354</v>
      </c>
      <c r="D43" s="23">
        <v>1789</v>
      </c>
      <c r="E43" s="23">
        <v>0</v>
      </c>
      <c r="F43" s="23">
        <v>6824</v>
      </c>
      <c r="G43" s="23">
        <v>3487</v>
      </c>
      <c r="H43" s="23">
        <v>10754</v>
      </c>
      <c r="I43" s="23">
        <v>7524</v>
      </c>
      <c r="J43" s="23">
        <v>0</v>
      </c>
    </row>
    <row r="44" spans="1:10">
      <c r="A44" s="154" t="s">
        <v>361</v>
      </c>
      <c r="B44" s="23">
        <v>604060</v>
      </c>
      <c r="C44" s="23">
        <v>516233</v>
      </c>
      <c r="D44" s="23">
        <v>799285</v>
      </c>
      <c r="E44" s="23">
        <v>29247</v>
      </c>
      <c r="F44" s="23">
        <v>18975</v>
      </c>
      <c r="G44" s="23">
        <v>779996</v>
      </c>
      <c r="H44" s="23">
        <v>83123</v>
      </c>
      <c r="I44" s="23">
        <v>108568</v>
      </c>
      <c r="J44" s="23">
        <v>2180</v>
      </c>
    </row>
    <row r="45" spans="1:10">
      <c r="A45" s="154" t="s">
        <v>362</v>
      </c>
      <c r="B45" s="23">
        <v>33699</v>
      </c>
      <c r="C45" s="23">
        <v>3829</v>
      </c>
      <c r="D45" s="23">
        <v>155</v>
      </c>
      <c r="E45" s="23">
        <v>0</v>
      </c>
      <c r="F45" s="23">
        <v>3445</v>
      </c>
      <c r="G45" s="23">
        <v>148</v>
      </c>
      <c r="H45" s="23">
        <v>18490</v>
      </c>
      <c r="I45" s="23">
        <v>6337</v>
      </c>
      <c r="J45" s="23">
        <v>0</v>
      </c>
    </row>
    <row r="46" spans="1:10">
      <c r="A46" s="154" t="s">
        <v>363</v>
      </c>
      <c r="B46" s="23">
        <v>72507</v>
      </c>
      <c r="C46" s="23">
        <v>24491</v>
      </c>
      <c r="D46" s="23">
        <v>65492</v>
      </c>
      <c r="E46" s="23">
        <v>0</v>
      </c>
      <c r="F46" s="23">
        <v>8256</v>
      </c>
      <c r="G46" s="23">
        <v>65738</v>
      </c>
      <c r="H46" s="23">
        <v>21058</v>
      </c>
      <c r="I46" s="23">
        <v>6404</v>
      </c>
      <c r="J46" s="23">
        <v>443</v>
      </c>
    </row>
    <row r="47" spans="1:10" ht="22.5" customHeight="1">
      <c r="A47" s="153" t="s">
        <v>364</v>
      </c>
      <c r="B47" s="23"/>
      <c r="C47" s="23"/>
      <c r="D47" s="23"/>
      <c r="E47" s="23"/>
      <c r="F47" s="23"/>
      <c r="G47" s="23"/>
      <c r="H47" s="23"/>
      <c r="I47" s="23"/>
      <c r="J47" s="23"/>
    </row>
    <row r="48" spans="1:10">
      <c r="A48" s="154" t="s">
        <v>365</v>
      </c>
      <c r="B48" s="23">
        <v>410382</v>
      </c>
      <c r="C48" s="23">
        <v>58526</v>
      </c>
      <c r="D48" s="23">
        <v>19556</v>
      </c>
      <c r="E48" s="23">
        <v>0</v>
      </c>
      <c r="F48" s="23">
        <v>41176</v>
      </c>
      <c r="G48" s="23">
        <v>3522</v>
      </c>
      <c r="H48" s="23">
        <v>128280</v>
      </c>
      <c r="I48" s="23">
        <v>72915</v>
      </c>
      <c r="J48" s="23">
        <v>344</v>
      </c>
    </row>
    <row r="49" spans="1:10">
      <c r="A49" s="154" t="s">
        <v>366</v>
      </c>
      <c r="B49" s="23">
        <v>75992</v>
      </c>
      <c r="C49" s="23">
        <v>15788</v>
      </c>
      <c r="D49" s="23">
        <v>668</v>
      </c>
      <c r="E49" s="23">
        <v>0</v>
      </c>
      <c r="F49" s="23">
        <v>11045</v>
      </c>
      <c r="G49" s="23">
        <v>556</v>
      </c>
      <c r="H49" s="23">
        <v>23748</v>
      </c>
      <c r="I49" s="23">
        <v>6793</v>
      </c>
      <c r="J49" s="23">
        <v>0</v>
      </c>
    </row>
    <row r="50" spans="1:10">
      <c r="A50" s="154" t="s">
        <v>367</v>
      </c>
      <c r="B50" s="23">
        <v>32274</v>
      </c>
      <c r="C50" s="23">
        <v>28229</v>
      </c>
      <c r="D50" s="23">
        <v>36433</v>
      </c>
      <c r="E50" s="23">
        <v>0</v>
      </c>
      <c r="F50" s="23">
        <v>5883</v>
      </c>
      <c r="G50" s="23">
        <v>37795</v>
      </c>
      <c r="H50" s="23">
        <v>4027</v>
      </c>
      <c r="I50" s="23">
        <v>3334</v>
      </c>
      <c r="J50" s="23">
        <v>753</v>
      </c>
    </row>
    <row r="51" spans="1:10">
      <c r="A51" s="154" t="s">
        <v>368</v>
      </c>
      <c r="B51" s="23">
        <v>164160</v>
      </c>
      <c r="C51" s="23">
        <v>35448</v>
      </c>
      <c r="D51" s="23">
        <v>5448</v>
      </c>
      <c r="E51" s="23">
        <v>0</v>
      </c>
      <c r="F51" s="23">
        <v>14393</v>
      </c>
      <c r="G51" s="23">
        <v>3255</v>
      </c>
      <c r="H51" s="23">
        <v>20631</v>
      </c>
      <c r="I51" s="23">
        <v>21798</v>
      </c>
      <c r="J51" s="23">
        <v>873</v>
      </c>
    </row>
    <row r="52" spans="1:10">
      <c r="A52" s="154" t="s">
        <v>369</v>
      </c>
      <c r="B52" s="23">
        <v>196722</v>
      </c>
      <c r="C52" s="23">
        <v>122878</v>
      </c>
      <c r="D52" s="23">
        <v>8176</v>
      </c>
      <c r="E52" s="23">
        <v>0</v>
      </c>
      <c r="F52" s="23">
        <v>15802</v>
      </c>
      <c r="G52" s="23">
        <v>1775</v>
      </c>
      <c r="H52" s="23">
        <v>20171</v>
      </c>
      <c r="I52" s="23">
        <v>22995</v>
      </c>
      <c r="J52" s="23">
        <v>0</v>
      </c>
    </row>
    <row r="53" spans="1:10">
      <c r="A53" s="154" t="s">
        <v>370</v>
      </c>
      <c r="B53" s="23">
        <v>26821</v>
      </c>
      <c r="C53" s="23">
        <v>12040</v>
      </c>
      <c r="D53" s="23">
        <v>273</v>
      </c>
      <c r="E53" s="23">
        <v>526</v>
      </c>
      <c r="F53" s="23">
        <v>3784</v>
      </c>
      <c r="G53" s="23">
        <v>563</v>
      </c>
      <c r="H53" s="23">
        <v>0</v>
      </c>
      <c r="I53" s="23">
        <v>5029</v>
      </c>
      <c r="J53" s="23">
        <v>0</v>
      </c>
    </row>
    <row r="54" spans="1:10">
      <c r="A54" s="154" t="s">
        <v>371</v>
      </c>
      <c r="B54" s="23">
        <v>74367</v>
      </c>
      <c r="C54" s="23">
        <v>58764</v>
      </c>
      <c r="D54" s="23">
        <v>33627</v>
      </c>
      <c r="E54" s="23">
        <v>350</v>
      </c>
      <c r="F54" s="23">
        <v>12181</v>
      </c>
      <c r="G54" s="23">
        <v>3355</v>
      </c>
      <c r="H54" s="23">
        <v>10461</v>
      </c>
      <c r="I54" s="23">
        <v>10138</v>
      </c>
      <c r="J54" s="23">
        <v>122</v>
      </c>
    </row>
    <row r="55" spans="1:10">
      <c r="A55" s="154" t="s">
        <v>372</v>
      </c>
      <c r="B55" s="23">
        <v>16779</v>
      </c>
      <c r="C55" s="23">
        <v>45412</v>
      </c>
      <c r="D55" s="23">
        <v>243</v>
      </c>
      <c r="E55" s="23">
        <v>0</v>
      </c>
      <c r="F55" s="23">
        <v>1880</v>
      </c>
      <c r="G55" s="23">
        <v>25</v>
      </c>
      <c r="H55" s="23">
        <v>1</v>
      </c>
      <c r="I55" s="23">
        <v>5611</v>
      </c>
      <c r="J55" s="23">
        <v>184</v>
      </c>
    </row>
    <row r="56" spans="1:10">
      <c r="A56" s="154" t="s">
        <v>373</v>
      </c>
      <c r="B56" s="23">
        <v>37614</v>
      </c>
      <c r="C56" s="23">
        <v>7135</v>
      </c>
      <c r="D56" s="23">
        <v>932</v>
      </c>
      <c r="E56" s="23">
        <v>0</v>
      </c>
      <c r="F56" s="23">
        <v>6061</v>
      </c>
      <c r="G56" s="23">
        <v>241</v>
      </c>
      <c r="H56" s="23">
        <v>14889</v>
      </c>
      <c r="I56" s="23">
        <v>7483</v>
      </c>
      <c r="J56" s="23">
        <v>6</v>
      </c>
    </row>
    <row r="57" spans="1:10" ht="22.5" customHeight="1">
      <c r="A57" s="153" t="s">
        <v>374</v>
      </c>
      <c r="B57" s="23"/>
      <c r="C57" s="23"/>
      <c r="D57" s="23"/>
      <c r="E57" s="23"/>
      <c r="F57" s="23"/>
      <c r="G57" s="23"/>
      <c r="H57" s="23"/>
      <c r="I57" s="23"/>
      <c r="J57" s="23"/>
    </row>
    <row r="58" spans="1:10">
      <c r="A58" s="154" t="s">
        <v>375</v>
      </c>
      <c r="B58" s="23">
        <v>23825</v>
      </c>
      <c r="C58" s="23">
        <v>557</v>
      </c>
      <c r="D58" s="23">
        <v>1709</v>
      </c>
      <c r="E58" s="23">
        <v>0</v>
      </c>
      <c r="F58" s="23">
        <v>0</v>
      </c>
      <c r="G58" s="23">
        <v>912</v>
      </c>
      <c r="H58" s="23">
        <v>2967</v>
      </c>
      <c r="I58" s="23">
        <v>1442</v>
      </c>
      <c r="J58" s="23">
        <v>1014</v>
      </c>
    </row>
    <row r="59" spans="1:10">
      <c r="A59" s="154" t="s">
        <v>376</v>
      </c>
      <c r="B59" s="23">
        <v>87966</v>
      </c>
      <c r="C59" s="23">
        <v>18990</v>
      </c>
      <c r="D59" s="23">
        <v>2833</v>
      </c>
      <c r="E59" s="23">
        <v>0</v>
      </c>
      <c r="F59" s="23">
        <v>7393</v>
      </c>
      <c r="G59" s="23">
        <v>1084</v>
      </c>
      <c r="H59" s="23">
        <v>5335</v>
      </c>
      <c r="I59" s="23">
        <v>9934</v>
      </c>
      <c r="J59" s="23">
        <v>0</v>
      </c>
    </row>
    <row r="60" spans="1:10">
      <c r="A60" s="154" t="s">
        <v>377</v>
      </c>
      <c r="B60" s="23">
        <v>38160</v>
      </c>
      <c r="C60" s="23">
        <v>3097</v>
      </c>
      <c r="D60" s="23">
        <v>593</v>
      </c>
      <c r="E60" s="23">
        <v>0</v>
      </c>
      <c r="F60" s="23">
        <v>4471</v>
      </c>
      <c r="G60" s="23">
        <v>0</v>
      </c>
      <c r="H60" s="23">
        <v>9864</v>
      </c>
      <c r="I60" s="23">
        <v>2553</v>
      </c>
      <c r="J60" s="23">
        <v>885</v>
      </c>
    </row>
    <row r="61" spans="1:10">
      <c r="A61" s="154" t="s">
        <v>378</v>
      </c>
      <c r="B61" s="23">
        <v>339859</v>
      </c>
      <c r="C61" s="23">
        <v>348102</v>
      </c>
      <c r="D61" s="23">
        <v>444097</v>
      </c>
      <c r="E61" s="23">
        <v>0</v>
      </c>
      <c r="F61" s="23">
        <v>15778</v>
      </c>
      <c r="G61" s="23">
        <v>422499</v>
      </c>
      <c r="H61" s="23">
        <v>40742</v>
      </c>
      <c r="I61" s="23">
        <v>68045</v>
      </c>
      <c r="J61" s="23">
        <v>6797</v>
      </c>
    </row>
    <row r="62" spans="1:10">
      <c r="A62" s="154" t="s">
        <v>379</v>
      </c>
      <c r="B62" s="23">
        <v>77251</v>
      </c>
      <c r="C62" s="23">
        <v>46530</v>
      </c>
      <c r="D62" s="23">
        <v>3821</v>
      </c>
      <c r="E62" s="23">
        <v>0</v>
      </c>
      <c r="F62" s="23">
        <v>5866</v>
      </c>
      <c r="G62" s="23">
        <v>246</v>
      </c>
      <c r="H62" s="23">
        <v>265</v>
      </c>
      <c r="I62" s="23">
        <v>10033</v>
      </c>
      <c r="J62" s="23">
        <v>0</v>
      </c>
    </row>
    <row r="63" spans="1:10">
      <c r="A63" s="154" t="s">
        <v>380</v>
      </c>
      <c r="B63" s="23">
        <v>163240</v>
      </c>
      <c r="C63" s="23">
        <v>50418</v>
      </c>
      <c r="D63" s="23">
        <v>3701</v>
      </c>
      <c r="E63" s="23">
        <v>0</v>
      </c>
      <c r="F63" s="23">
        <v>14098</v>
      </c>
      <c r="G63" s="23">
        <v>631</v>
      </c>
      <c r="H63" s="23">
        <v>22698</v>
      </c>
      <c r="I63" s="23">
        <v>28404</v>
      </c>
      <c r="J63" s="23">
        <v>1237</v>
      </c>
    </row>
    <row r="64" spans="1:10">
      <c r="A64" s="154" t="s">
        <v>381</v>
      </c>
      <c r="B64" s="23">
        <v>533321</v>
      </c>
      <c r="C64" s="23">
        <v>153554</v>
      </c>
      <c r="D64" s="23">
        <v>87929</v>
      </c>
      <c r="E64" s="23">
        <v>0</v>
      </c>
      <c r="F64" s="23">
        <v>17554</v>
      </c>
      <c r="G64" s="23">
        <v>52023</v>
      </c>
      <c r="H64" s="23">
        <v>30950</v>
      </c>
      <c r="I64" s="23">
        <v>59804</v>
      </c>
      <c r="J64" s="23">
        <v>134</v>
      </c>
    </row>
    <row r="65" spans="1:10">
      <c r="A65" s="154" t="s">
        <v>382</v>
      </c>
      <c r="B65" s="23">
        <v>53142</v>
      </c>
      <c r="C65" s="23">
        <v>35754</v>
      </c>
      <c r="D65" s="23">
        <v>1205</v>
      </c>
      <c r="E65" s="23">
        <v>0</v>
      </c>
      <c r="F65" s="23">
        <v>9307</v>
      </c>
      <c r="G65" s="23">
        <v>42</v>
      </c>
      <c r="H65" s="23">
        <v>3212</v>
      </c>
      <c r="I65" s="23">
        <v>8008</v>
      </c>
      <c r="J65" s="23">
        <v>137</v>
      </c>
    </row>
    <row r="66" spans="1:10">
      <c r="A66" s="154" t="s">
        <v>383</v>
      </c>
      <c r="B66" s="23">
        <v>41063</v>
      </c>
      <c r="C66" s="23">
        <v>14528</v>
      </c>
      <c r="D66" s="23">
        <v>3752</v>
      </c>
      <c r="E66" s="23">
        <v>0</v>
      </c>
      <c r="F66" s="23">
        <v>4676</v>
      </c>
      <c r="G66" s="23">
        <v>3353</v>
      </c>
      <c r="H66" s="23">
        <v>30537</v>
      </c>
      <c r="I66" s="23">
        <v>6477</v>
      </c>
      <c r="J66" s="23">
        <v>6477</v>
      </c>
    </row>
    <row r="67" spans="1:10">
      <c r="A67" s="154" t="s">
        <v>384</v>
      </c>
      <c r="B67" s="23">
        <v>35385</v>
      </c>
      <c r="C67" s="23">
        <v>10325</v>
      </c>
      <c r="D67" s="23">
        <v>169</v>
      </c>
      <c r="E67" s="23">
        <v>0</v>
      </c>
      <c r="F67" s="23">
        <v>3626</v>
      </c>
      <c r="G67" s="23">
        <v>0</v>
      </c>
      <c r="H67" s="23">
        <v>4685</v>
      </c>
      <c r="I67" s="23">
        <v>2212</v>
      </c>
      <c r="J67" s="23">
        <v>0</v>
      </c>
    </row>
    <row r="68" spans="1:10">
      <c r="A68" s="154" t="s">
        <v>385</v>
      </c>
      <c r="B68" s="23">
        <v>2214</v>
      </c>
      <c r="C68" s="23">
        <v>11707</v>
      </c>
      <c r="D68" s="23">
        <v>4</v>
      </c>
      <c r="E68" s="23">
        <v>0</v>
      </c>
      <c r="F68" s="23">
        <v>246</v>
      </c>
      <c r="G68" s="23">
        <v>0</v>
      </c>
      <c r="H68" s="23">
        <v>0</v>
      </c>
      <c r="I68" s="23">
        <v>638</v>
      </c>
      <c r="J68" s="23">
        <v>36</v>
      </c>
    </row>
    <row r="69" spans="1:10">
      <c r="A69" s="154" t="s">
        <v>386</v>
      </c>
      <c r="B69" s="23">
        <v>38992</v>
      </c>
      <c r="C69" s="23">
        <v>11470</v>
      </c>
      <c r="D69" s="23">
        <v>601</v>
      </c>
      <c r="E69" s="23">
        <v>0</v>
      </c>
      <c r="F69" s="23">
        <v>3931</v>
      </c>
      <c r="G69" s="23">
        <v>74</v>
      </c>
      <c r="H69" s="23">
        <v>8425</v>
      </c>
      <c r="I69" s="23">
        <v>3023</v>
      </c>
      <c r="J69" s="23">
        <v>0</v>
      </c>
    </row>
    <row r="70" spans="1:10">
      <c r="A70" s="154" t="s">
        <v>387</v>
      </c>
      <c r="B70" s="23">
        <v>17264</v>
      </c>
      <c r="C70" s="23">
        <v>10375</v>
      </c>
      <c r="D70" s="23">
        <v>99</v>
      </c>
      <c r="E70" s="23">
        <v>1376</v>
      </c>
      <c r="F70" s="23">
        <v>0</v>
      </c>
      <c r="G70" s="23">
        <v>47</v>
      </c>
      <c r="H70" s="23">
        <v>4232</v>
      </c>
      <c r="I70" s="23">
        <v>1443</v>
      </c>
      <c r="J70" s="23">
        <v>0</v>
      </c>
    </row>
    <row r="71" spans="1:10" ht="25.5" customHeight="1">
      <c r="A71" s="153" t="s">
        <v>388</v>
      </c>
      <c r="B71" s="23"/>
      <c r="C71" s="23"/>
      <c r="D71" s="23"/>
      <c r="E71" s="23"/>
      <c r="F71" s="23"/>
      <c r="G71" s="23"/>
      <c r="H71" s="23"/>
      <c r="I71" s="23"/>
      <c r="J71" s="23"/>
    </row>
    <row r="72" spans="1:10">
      <c r="A72" s="154" t="s">
        <v>389</v>
      </c>
      <c r="B72" s="23">
        <v>21385</v>
      </c>
      <c r="C72" s="23">
        <v>8092</v>
      </c>
      <c r="D72" s="23">
        <v>640</v>
      </c>
      <c r="E72" s="23">
        <v>0</v>
      </c>
      <c r="F72" s="23">
        <v>1579</v>
      </c>
      <c r="G72" s="23">
        <v>0</v>
      </c>
      <c r="H72" s="23">
        <v>3175</v>
      </c>
      <c r="I72" s="23">
        <v>3733</v>
      </c>
      <c r="J72" s="23">
        <v>0</v>
      </c>
    </row>
    <row r="73" spans="1:10">
      <c r="A73" s="154" t="s">
        <v>390</v>
      </c>
      <c r="B73" s="23">
        <v>127829</v>
      </c>
      <c r="C73" s="23">
        <v>20598</v>
      </c>
      <c r="D73" s="23">
        <v>1601</v>
      </c>
      <c r="E73" s="23">
        <v>0</v>
      </c>
      <c r="F73" s="23">
        <v>8515</v>
      </c>
      <c r="G73" s="23">
        <v>711</v>
      </c>
      <c r="H73" s="23">
        <v>74605</v>
      </c>
      <c r="I73" s="23">
        <v>15639</v>
      </c>
      <c r="J73" s="23">
        <v>2167</v>
      </c>
    </row>
    <row r="74" spans="1:10">
      <c r="A74" s="154" t="s">
        <v>391</v>
      </c>
      <c r="B74" s="23">
        <v>79602</v>
      </c>
      <c r="C74" s="23">
        <v>87082</v>
      </c>
      <c r="D74" s="23">
        <v>5187</v>
      </c>
      <c r="E74" s="23">
        <v>0</v>
      </c>
      <c r="F74" s="23">
        <v>9773</v>
      </c>
      <c r="G74" s="23">
        <v>83</v>
      </c>
      <c r="H74" s="23">
        <v>14609</v>
      </c>
      <c r="I74" s="23">
        <v>7936</v>
      </c>
      <c r="J74" s="23">
        <v>183</v>
      </c>
    </row>
    <row r="75" spans="1:10">
      <c r="A75" s="154" t="s">
        <v>392</v>
      </c>
      <c r="B75" s="23">
        <v>0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  <c r="H75" s="23">
        <v>0</v>
      </c>
      <c r="I75" s="23">
        <v>2338.692</v>
      </c>
      <c r="J75" s="23">
        <v>0</v>
      </c>
    </row>
    <row r="76" spans="1:10">
      <c r="A76" s="154" t="s">
        <v>393</v>
      </c>
      <c r="B76" s="23">
        <v>31564</v>
      </c>
      <c r="C76" s="23">
        <v>7104</v>
      </c>
      <c r="D76" s="23">
        <v>2209</v>
      </c>
      <c r="E76" s="23">
        <v>0</v>
      </c>
      <c r="F76" s="23">
        <v>2335</v>
      </c>
      <c r="G76" s="23">
        <v>22</v>
      </c>
      <c r="H76" s="23">
        <v>1401</v>
      </c>
      <c r="I76" s="23">
        <v>3168</v>
      </c>
      <c r="J76" s="23">
        <v>875</v>
      </c>
    </row>
    <row r="77" spans="1:10">
      <c r="A77" s="154" t="s">
        <v>394</v>
      </c>
      <c r="B77" s="23">
        <v>615185</v>
      </c>
      <c r="C77" s="23">
        <v>174834</v>
      </c>
      <c r="D77" s="23">
        <v>34346</v>
      </c>
      <c r="E77" s="23">
        <v>0</v>
      </c>
      <c r="F77" s="23">
        <v>25539</v>
      </c>
      <c r="G77" s="23">
        <v>2851</v>
      </c>
      <c r="H77" s="23">
        <v>83473</v>
      </c>
      <c r="I77" s="23">
        <v>52980</v>
      </c>
      <c r="J77" s="23">
        <v>0</v>
      </c>
    </row>
    <row r="78" spans="1:10">
      <c r="A78" s="154" t="s">
        <v>395</v>
      </c>
      <c r="B78" s="23">
        <v>18346</v>
      </c>
      <c r="C78" s="23">
        <v>8908</v>
      </c>
      <c r="D78" s="23">
        <v>419</v>
      </c>
      <c r="E78" s="23">
        <v>0</v>
      </c>
      <c r="F78" s="23">
        <v>2016</v>
      </c>
      <c r="G78" s="23">
        <v>51</v>
      </c>
      <c r="H78" s="23">
        <v>2996</v>
      </c>
      <c r="I78" s="23">
        <v>2017</v>
      </c>
      <c r="J78" s="23">
        <v>38</v>
      </c>
    </row>
    <row r="79" spans="1:10">
      <c r="A79" s="154" t="s">
        <v>396</v>
      </c>
      <c r="B79" s="23">
        <v>181168</v>
      </c>
      <c r="C79" s="23">
        <v>31151</v>
      </c>
      <c r="D79" s="23">
        <v>4442</v>
      </c>
      <c r="E79" s="23">
        <v>0</v>
      </c>
      <c r="F79" s="23">
        <v>10163</v>
      </c>
      <c r="G79" s="23">
        <v>1262</v>
      </c>
      <c r="H79" s="23">
        <v>51402</v>
      </c>
      <c r="I79" s="23">
        <v>18593</v>
      </c>
      <c r="J79" s="23">
        <v>262</v>
      </c>
    </row>
    <row r="80" spans="1:10">
      <c r="A80" s="154" t="s">
        <v>397</v>
      </c>
      <c r="B80" s="23">
        <v>54720</v>
      </c>
      <c r="C80" s="23">
        <v>8411</v>
      </c>
      <c r="D80" s="23">
        <v>940</v>
      </c>
      <c r="E80" s="23">
        <v>0</v>
      </c>
      <c r="F80" s="23">
        <v>4726</v>
      </c>
      <c r="G80" s="23">
        <v>12</v>
      </c>
      <c r="H80" s="23">
        <v>19178</v>
      </c>
      <c r="I80" s="23">
        <v>5087</v>
      </c>
      <c r="J80" s="23">
        <v>421</v>
      </c>
    </row>
    <row r="81" spans="1:10">
      <c r="A81" s="154" t="s">
        <v>398</v>
      </c>
      <c r="B81" s="23">
        <v>89437</v>
      </c>
      <c r="C81" s="23">
        <v>14982</v>
      </c>
      <c r="D81" s="23">
        <v>1767</v>
      </c>
      <c r="E81" s="23">
        <v>0</v>
      </c>
      <c r="F81" s="23">
        <v>7155</v>
      </c>
      <c r="G81" s="23">
        <v>3</v>
      </c>
      <c r="H81" s="23">
        <v>32722</v>
      </c>
      <c r="I81" s="23">
        <v>8276</v>
      </c>
      <c r="J81" s="23">
        <v>2</v>
      </c>
    </row>
    <row r="82" spans="1:10">
      <c r="A82" s="154" t="s">
        <v>399</v>
      </c>
      <c r="B82" s="23">
        <v>48233</v>
      </c>
      <c r="C82" s="23">
        <v>12231</v>
      </c>
      <c r="D82" s="23">
        <v>846</v>
      </c>
      <c r="E82" s="23">
        <v>0</v>
      </c>
      <c r="F82" s="23">
        <v>5307</v>
      </c>
      <c r="G82" s="23">
        <v>130</v>
      </c>
      <c r="H82" s="23">
        <v>0</v>
      </c>
      <c r="I82" s="23">
        <v>4040</v>
      </c>
      <c r="J82" s="23">
        <v>0</v>
      </c>
    </row>
    <row r="83" spans="1:10">
      <c r="A83" s="154" t="s">
        <v>400</v>
      </c>
      <c r="B83" s="23">
        <v>91457</v>
      </c>
      <c r="C83" s="23">
        <v>45976</v>
      </c>
      <c r="D83" s="23">
        <v>9058</v>
      </c>
      <c r="E83" s="23">
        <v>0</v>
      </c>
      <c r="F83" s="23">
        <v>5367</v>
      </c>
      <c r="G83" s="23">
        <v>1712</v>
      </c>
      <c r="H83" s="23">
        <v>23819</v>
      </c>
      <c r="I83" s="23">
        <v>11818</v>
      </c>
      <c r="J83" s="23">
        <v>546</v>
      </c>
    </row>
    <row r="84" spans="1:10">
      <c r="A84" s="154" t="s">
        <v>401</v>
      </c>
      <c r="B84" s="23">
        <v>120319</v>
      </c>
      <c r="C84" s="23">
        <v>53488</v>
      </c>
      <c r="D84" s="23">
        <v>8580</v>
      </c>
      <c r="E84" s="23">
        <v>0</v>
      </c>
      <c r="F84" s="23">
        <v>11351</v>
      </c>
      <c r="G84" s="23">
        <v>477</v>
      </c>
      <c r="H84" s="23">
        <v>6297</v>
      </c>
      <c r="I84" s="23">
        <v>6452</v>
      </c>
      <c r="J84" s="23">
        <v>552</v>
      </c>
    </row>
    <row r="85" spans="1:10" ht="24" customHeight="1">
      <c r="A85" s="153" t="s">
        <v>402</v>
      </c>
      <c r="B85" s="23"/>
      <c r="C85" s="23"/>
      <c r="D85" s="23"/>
      <c r="E85" s="23"/>
      <c r="F85" s="23"/>
      <c r="G85" s="23"/>
      <c r="H85" s="23"/>
      <c r="I85" s="23"/>
      <c r="J85" s="23"/>
    </row>
    <row r="86" spans="1:10">
      <c r="A86" s="154" t="s">
        <v>403</v>
      </c>
      <c r="B86" s="23">
        <v>79117</v>
      </c>
      <c r="C86" s="23">
        <v>30452</v>
      </c>
      <c r="D86" s="23">
        <v>2143</v>
      </c>
      <c r="E86" s="23">
        <v>0</v>
      </c>
      <c r="F86" s="23">
        <v>5585</v>
      </c>
      <c r="G86" s="23">
        <v>759</v>
      </c>
      <c r="H86" s="23">
        <v>16178</v>
      </c>
      <c r="I86" s="23">
        <v>6978</v>
      </c>
      <c r="J86" s="23">
        <v>217</v>
      </c>
    </row>
    <row r="87" spans="1:10">
      <c r="A87" s="154" t="s">
        <v>404</v>
      </c>
      <c r="B87" s="23">
        <v>34752</v>
      </c>
      <c r="C87" s="23">
        <v>15999</v>
      </c>
      <c r="D87" s="23">
        <v>1711</v>
      </c>
      <c r="E87" s="23">
        <v>0</v>
      </c>
      <c r="F87" s="23">
        <v>2487</v>
      </c>
      <c r="G87" s="23">
        <v>18</v>
      </c>
      <c r="H87" s="23">
        <v>5043</v>
      </c>
      <c r="I87" s="23">
        <v>3048</v>
      </c>
      <c r="J87" s="23">
        <v>0</v>
      </c>
    </row>
    <row r="88" spans="1:10">
      <c r="A88" s="154" t="s">
        <v>405</v>
      </c>
      <c r="B88" s="23">
        <v>136761</v>
      </c>
      <c r="C88" s="23">
        <v>43965</v>
      </c>
      <c r="D88" s="23">
        <v>3492</v>
      </c>
      <c r="E88" s="23">
        <v>0</v>
      </c>
      <c r="F88" s="23">
        <v>8459</v>
      </c>
      <c r="G88" s="23">
        <v>3744</v>
      </c>
      <c r="H88" s="23">
        <v>40616</v>
      </c>
      <c r="I88" s="23">
        <v>12521</v>
      </c>
      <c r="J88" s="23">
        <v>44</v>
      </c>
    </row>
    <row r="89" spans="1:10">
      <c r="A89" s="154" t="s">
        <v>406</v>
      </c>
      <c r="B89" s="23">
        <v>42681</v>
      </c>
      <c r="C89" s="23">
        <v>11144</v>
      </c>
      <c r="D89" s="23">
        <v>808</v>
      </c>
      <c r="E89" s="23">
        <v>3165</v>
      </c>
      <c r="F89" s="23">
        <v>3</v>
      </c>
      <c r="G89" s="23">
        <v>1163</v>
      </c>
      <c r="H89" s="23">
        <v>3037</v>
      </c>
      <c r="I89" s="23">
        <v>1836</v>
      </c>
      <c r="J89" s="23">
        <v>110</v>
      </c>
    </row>
    <row r="90" spans="1:10">
      <c r="A90" s="154" t="s">
        <v>407</v>
      </c>
      <c r="B90" s="23">
        <v>57968</v>
      </c>
      <c r="C90" s="23">
        <v>14684</v>
      </c>
      <c r="D90" s="23">
        <v>2427</v>
      </c>
      <c r="E90" s="23">
        <v>0</v>
      </c>
      <c r="F90" s="23">
        <v>4318</v>
      </c>
      <c r="G90" s="23">
        <v>123</v>
      </c>
      <c r="H90" s="23">
        <v>12211</v>
      </c>
      <c r="I90" s="23">
        <v>4982</v>
      </c>
      <c r="J90" s="23">
        <v>0</v>
      </c>
    </row>
    <row r="91" spans="1:10">
      <c r="A91" s="154" t="s">
        <v>408</v>
      </c>
      <c r="B91" s="23">
        <v>36378</v>
      </c>
      <c r="C91" s="23">
        <v>5156</v>
      </c>
      <c r="D91" s="23">
        <v>428</v>
      </c>
      <c r="E91" s="23">
        <v>1388</v>
      </c>
      <c r="F91" s="23">
        <v>3526</v>
      </c>
      <c r="G91" s="23">
        <v>29</v>
      </c>
      <c r="H91" s="23">
        <v>3863</v>
      </c>
      <c r="I91" s="23">
        <v>2294</v>
      </c>
      <c r="J91" s="23">
        <v>144</v>
      </c>
    </row>
    <row r="92" spans="1:10">
      <c r="A92" s="154" t="s">
        <v>409</v>
      </c>
      <c r="B92" s="23">
        <v>339305</v>
      </c>
      <c r="C92" s="23">
        <v>144072</v>
      </c>
      <c r="D92" s="23">
        <v>21015</v>
      </c>
      <c r="E92" s="23">
        <v>0</v>
      </c>
      <c r="F92" s="23">
        <v>21231</v>
      </c>
      <c r="G92" s="23">
        <v>2097</v>
      </c>
      <c r="H92" s="23">
        <v>51247</v>
      </c>
      <c r="I92" s="23">
        <v>41233</v>
      </c>
      <c r="J92" s="23">
        <v>737</v>
      </c>
    </row>
    <row r="93" spans="1:10">
      <c r="A93" s="154" t="s">
        <v>410</v>
      </c>
      <c r="B93" s="23">
        <v>72705</v>
      </c>
      <c r="C93" s="23">
        <v>4005</v>
      </c>
      <c r="D93" s="23">
        <v>1933</v>
      </c>
      <c r="E93" s="23">
        <v>0</v>
      </c>
      <c r="F93" s="23">
        <v>6344</v>
      </c>
      <c r="G93" s="23">
        <v>83</v>
      </c>
      <c r="H93" s="23">
        <v>17081</v>
      </c>
      <c r="I93" s="23">
        <v>6098</v>
      </c>
      <c r="J93" s="23">
        <v>4</v>
      </c>
    </row>
    <row r="94" spans="1:10" ht="24" customHeight="1">
      <c r="A94" s="153" t="s">
        <v>411</v>
      </c>
      <c r="B94" s="23"/>
      <c r="C94" s="23"/>
      <c r="D94" s="23"/>
      <c r="E94" s="23"/>
      <c r="F94" s="23"/>
      <c r="G94" s="23"/>
      <c r="H94" s="23"/>
      <c r="I94" s="23"/>
      <c r="J94" s="23"/>
    </row>
    <row r="95" spans="1:10">
      <c r="A95" s="154" t="s">
        <v>412</v>
      </c>
      <c r="B95" s="23">
        <v>48163</v>
      </c>
      <c r="C95" s="23">
        <v>5132</v>
      </c>
      <c r="D95" s="23">
        <v>1817</v>
      </c>
      <c r="E95" s="23">
        <v>0</v>
      </c>
      <c r="F95" s="23">
        <v>3589</v>
      </c>
      <c r="G95" s="23">
        <v>0</v>
      </c>
      <c r="H95" s="23">
        <v>10512</v>
      </c>
      <c r="I95" s="23">
        <v>3628</v>
      </c>
      <c r="J95" s="23">
        <v>0</v>
      </c>
    </row>
    <row r="96" spans="1:10">
      <c r="A96" s="154" t="s">
        <v>413</v>
      </c>
      <c r="B96" s="23">
        <v>58673</v>
      </c>
      <c r="C96" s="23">
        <v>3056</v>
      </c>
      <c r="D96" s="23">
        <v>111</v>
      </c>
      <c r="E96" s="23">
        <v>0</v>
      </c>
      <c r="F96" s="23">
        <v>1886</v>
      </c>
      <c r="G96" s="23">
        <v>127</v>
      </c>
      <c r="H96" s="23">
        <v>12810</v>
      </c>
      <c r="I96" s="23">
        <v>3975</v>
      </c>
      <c r="J96" s="23">
        <v>0</v>
      </c>
    </row>
    <row r="97" spans="1:10">
      <c r="A97" s="154" t="s">
        <v>414</v>
      </c>
      <c r="B97" s="23">
        <v>64341</v>
      </c>
      <c r="C97" s="23">
        <v>32806</v>
      </c>
      <c r="D97" s="23">
        <v>876</v>
      </c>
      <c r="E97" s="23">
        <v>43</v>
      </c>
      <c r="F97" s="23">
        <v>3239</v>
      </c>
      <c r="G97" s="23">
        <v>778</v>
      </c>
      <c r="H97" s="23">
        <v>5136</v>
      </c>
      <c r="I97" s="23">
        <v>6985</v>
      </c>
      <c r="J97" s="23">
        <v>0</v>
      </c>
    </row>
    <row r="98" spans="1:10">
      <c r="A98" s="154" t="s">
        <v>415</v>
      </c>
      <c r="B98" s="23">
        <v>25181</v>
      </c>
      <c r="C98" s="23">
        <v>1207</v>
      </c>
      <c r="D98" s="23">
        <v>1513</v>
      </c>
      <c r="E98" s="23">
        <v>0</v>
      </c>
      <c r="F98" s="23">
        <v>2619</v>
      </c>
      <c r="G98" s="23">
        <v>0</v>
      </c>
      <c r="H98" s="23">
        <v>3384</v>
      </c>
      <c r="I98" s="23">
        <v>1690</v>
      </c>
      <c r="J98" s="23">
        <v>0</v>
      </c>
    </row>
    <row r="99" spans="1:10">
      <c r="A99" s="154" t="s">
        <v>416</v>
      </c>
      <c r="B99" s="23">
        <v>282054</v>
      </c>
      <c r="C99" s="23">
        <v>95349</v>
      </c>
      <c r="D99" s="23">
        <v>16529</v>
      </c>
      <c r="E99" s="23">
        <v>0</v>
      </c>
      <c r="F99" s="23">
        <v>16696</v>
      </c>
      <c r="G99" s="23">
        <v>1258</v>
      </c>
      <c r="H99" s="23">
        <v>0</v>
      </c>
      <c r="I99" s="23">
        <v>37709</v>
      </c>
      <c r="J99" s="23">
        <v>346</v>
      </c>
    </row>
    <row r="100" spans="1:10">
      <c r="A100" s="154" t="s">
        <v>417</v>
      </c>
      <c r="B100" s="23">
        <v>91159</v>
      </c>
      <c r="C100" s="23">
        <v>7352</v>
      </c>
      <c r="D100" s="23">
        <v>1124</v>
      </c>
      <c r="E100" s="23">
        <v>0</v>
      </c>
      <c r="F100" s="23">
        <v>10915</v>
      </c>
      <c r="G100" s="23">
        <v>1</v>
      </c>
      <c r="H100" s="23">
        <v>34075</v>
      </c>
      <c r="I100" s="23">
        <v>12240</v>
      </c>
      <c r="J100" s="23">
        <v>0</v>
      </c>
    </row>
    <row r="101" spans="1:10">
      <c r="A101" s="154" t="s">
        <v>418</v>
      </c>
      <c r="B101" s="23">
        <v>60436</v>
      </c>
      <c r="C101" s="23">
        <v>14177</v>
      </c>
      <c r="D101" s="23">
        <v>2646</v>
      </c>
      <c r="E101" s="23">
        <v>0</v>
      </c>
      <c r="F101" s="23">
        <v>3997</v>
      </c>
      <c r="G101" s="23">
        <v>260</v>
      </c>
      <c r="H101" s="23">
        <v>5064</v>
      </c>
      <c r="I101" s="23">
        <v>8309</v>
      </c>
      <c r="J101" s="23">
        <v>513</v>
      </c>
    </row>
    <row r="102" spans="1:10">
      <c r="A102" s="154" t="s">
        <v>419</v>
      </c>
      <c r="B102" s="23">
        <v>104733</v>
      </c>
      <c r="C102" s="23">
        <v>18509</v>
      </c>
      <c r="D102" s="23">
        <v>4208</v>
      </c>
      <c r="E102" s="23">
        <v>0</v>
      </c>
      <c r="F102" s="23">
        <v>7736</v>
      </c>
      <c r="G102" s="23">
        <v>3364</v>
      </c>
      <c r="H102" s="23">
        <v>36872</v>
      </c>
      <c r="I102" s="23">
        <v>13556</v>
      </c>
      <c r="J102" s="23">
        <v>490</v>
      </c>
    </row>
    <row r="103" spans="1:10">
      <c r="A103" s="154" t="s">
        <v>420</v>
      </c>
      <c r="B103" s="23">
        <v>107749</v>
      </c>
      <c r="C103" s="23">
        <v>40388</v>
      </c>
      <c r="D103" s="23">
        <v>4397</v>
      </c>
      <c r="E103" s="23">
        <v>0</v>
      </c>
      <c r="F103" s="23">
        <v>3352</v>
      </c>
      <c r="G103" s="23">
        <v>1023</v>
      </c>
      <c r="H103" s="23">
        <v>22882</v>
      </c>
      <c r="I103" s="23">
        <v>11254</v>
      </c>
      <c r="J103" s="23">
        <v>0</v>
      </c>
    </row>
    <row r="104" spans="1:10">
      <c r="A104" s="154" t="s">
        <v>421</v>
      </c>
      <c r="B104" s="23">
        <v>22569</v>
      </c>
      <c r="C104" s="23">
        <v>3331</v>
      </c>
      <c r="D104" s="23">
        <v>1576</v>
      </c>
      <c r="E104" s="23">
        <v>1710</v>
      </c>
      <c r="F104" s="23">
        <v>42</v>
      </c>
      <c r="G104" s="23">
        <v>166</v>
      </c>
      <c r="H104" s="23">
        <v>711</v>
      </c>
      <c r="I104" s="23">
        <v>2665</v>
      </c>
      <c r="J104" s="23">
        <v>0</v>
      </c>
    </row>
    <row r="105" spans="1:10">
      <c r="A105" s="154" t="s">
        <v>422</v>
      </c>
      <c r="B105" s="23">
        <v>66879</v>
      </c>
      <c r="C105" s="23">
        <v>20815</v>
      </c>
      <c r="D105" s="23">
        <v>1117</v>
      </c>
      <c r="E105" s="23">
        <v>0</v>
      </c>
      <c r="F105" s="23">
        <v>5259</v>
      </c>
      <c r="G105" s="23">
        <v>423</v>
      </c>
      <c r="H105" s="23">
        <v>6873</v>
      </c>
      <c r="I105" s="23">
        <v>4442</v>
      </c>
      <c r="J105" s="23">
        <v>0</v>
      </c>
    </row>
    <row r="106" spans="1:10">
      <c r="A106" s="154" t="s">
        <v>423</v>
      </c>
      <c r="B106" s="23">
        <v>137314</v>
      </c>
      <c r="C106" s="23">
        <v>62582</v>
      </c>
      <c r="D106" s="23">
        <v>10223</v>
      </c>
      <c r="E106" s="23">
        <v>0</v>
      </c>
      <c r="F106" s="23">
        <v>8687</v>
      </c>
      <c r="G106" s="23">
        <v>4265</v>
      </c>
      <c r="H106" s="23">
        <v>14267</v>
      </c>
      <c r="I106" s="23">
        <v>11380</v>
      </c>
      <c r="J106" s="23">
        <v>453</v>
      </c>
    </row>
    <row r="107" spans="1:10" ht="24" customHeight="1">
      <c r="A107" s="153" t="s">
        <v>424</v>
      </c>
      <c r="B107" s="23"/>
      <c r="C107" s="23"/>
      <c r="D107" s="23"/>
      <c r="E107" s="23"/>
      <c r="F107" s="23"/>
      <c r="G107" s="23"/>
      <c r="H107" s="23"/>
      <c r="I107" s="23"/>
      <c r="J107" s="23"/>
    </row>
    <row r="108" spans="1:10">
      <c r="A108" s="154" t="s">
        <v>425</v>
      </c>
      <c r="B108" s="23">
        <v>166784</v>
      </c>
      <c r="C108" s="23">
        <v>98940</v>
      </c>
      <c r="D108" s="23">
        <v>32268</v>
      </c>
      <c r="E108" s="23">
        <v>0</v>
      </c>
      <c r="F108" s="23">
        <v>5969</v>
      </c>
      <c r="G108" s="23">
        <v>35202</v>
      </c>
      <c r="H108" s="23">
        <v>5871</v>
      </c>
      <c r="I108" s="23">
        <v>33560</v>
      </c>
      <c r="J108" s="23">
        <v>0</v>
      </c>
    </row>
    <row r="109" spans="1:10" ht="25.5" customHeight="1">
      <c r="A109" s="153" t="s">
        <v>426</v>
      </c>
      <c r="B109" s="23"/>
      <c r="C109" s="23"/>
      <c r="D109" s="23"/>
      <c r="E109" s="23"/>
      <c r="F109" s="23"/>
      <c r="G109" s="23"/>
      <c r="H109" s="23"/>
      <c r="I109" s="23"/>
      <c r="J109" s="23"/>
    </row>
    <row r="110" spans="1:10">
      <c r="A110" s="154" t="s">
        <v>427</v>
      </c>
      <c r="B110" s="23">
        <v>120168</v>
      </c>
      <c r="C110" s="23">
        <v>71426</v>
      </c>
      <c r="D110" s="23">
        <v>6613</v>
      </c>
      <c r="E110" s="23">
        <v>0</v>
      </c>
      <c r="F110" s="23">
        <v>8247</v>
      </c>
      <c r="G110" s="23">
        <v>4</v>
      </c>
      <c r="H110" s="23">
        <v>0</v>
      </c>
      <c r="I110" s="23">
        <v>11882</v>
      </c>
      <c r="J110" s="23">
        <v>2370</v>
      </c>
    </row>
    <row r="111" spans="1:10">
      <c r="A111" s="154" t="s">
        <v>428</v>
      </c>
      <c r="B111" s="23">
        <v>304952</v>
      </c>
      <c r="C111" s="23">
        <v>75455</v>
      </c>
      <c r="D111" s="23">
        <v>11979</v>
      </c>
      <c r="E111" s="23">
        <v>828</v>
      </c>
      <c r="F111" s="23">
        <v>27546</v>
      </c>
      <c r="G111" s="23">
        <v>882</v>
      </c>
      <c r="H111" s="23">
        <v>42565</v>
      </c>
      <c r="I111" s="23">
        <v>26762</v>
      </c>
      <c r="J111" s="23">
        <v>33</v>
      </c>
    </row>
    <row r="112" spans="1:10">
      <c r="A112" s="154" t="s">
        <v>429</v>
      </c>
      <c r="B112" s="23">
        <v>60526</v>
      </c>
      <c r="C112" s="23">
        <v>17824</v>
      </c>
      <c r="D112" s="23">
        <v>3260</v>
      </c>
      <c r="E112" s="23">
        <v>0</v>
      </c>
      <c r="F112" s="23">
        <v>3871</v>
      </c>
      <c r="G112" s="23">
        <v>81</v>
      </c>
      <c r="H112" s="23">
        <v>14194</v>
      </c>
      <c r="I112" s="23">
        <v>7508</v>
      </c>
      <c r="J112" s="23">
        <v>69</v>
      </c>
    </row>
    <row r="113" spans="1:10">
      <c r="A113" s="154" t="s">
        <v>430</v>
      </c>
      <c r="B113" s="23">
        <v>109541</v>
      </c>
      <c r="C113" s="23">
        <v>61502</v>
      </c>
      <c r="D113" s="23">
        <v>1399</v>
      </c>
      <c r="E113" s="23">
        <v>0</v>
      </c>
      <c r="F113" s="23">
        <v>6707</v>
      </c>
      <c r="G113" s="23">
        <v>1834</v>
      </c>
      <c r="H113" s="23">
        <v>23835</v>
      </c>
      <c r="I113" s="23">
        <v>11964</v>
      </c>
      <c r="J113" s="23">
        <v>590</v>
      </c>
    </row>
    <row r="114" spans="1:10">
      <c r="A114" s="154" t="s">
        <v>431</v>
      </c>
      <c r="B114" s="23">
        <v>84682</v>
      </c>
      <c r="C114" s="23">
        <v>6225</v>
      </c>
      <c r="D114" s="23">
        <v>885</v>
      </c>
      <c r="E114" s="23">
        <v>0</v>
      </c>
      <c r="F114" s="23">
        <v>6929</v>
      </c>
      <c r="G114" s="23">
        <v>22</v>
      </c>
      <c r="H114" s="23">
        <v>26928</v>
      </c>
      <c r="I114" s="23">
        <v>7902</v>
      </c>
      <c r="J114" s="23">
        <v>535</v>
      </c>
    </row>
    <row r="115" spans="1:10">
      <c r="A115" s="154" t="s">
        <v>432</v>
      </c>
      <c r="B115" s="23"/>
      <c r="C115" s="23"/>
      <c r="D115" s="23"/>
      <c r="E115" s="23"/>
      <c r="F115" s="23"/>
      <c r="G115" s="23"/>
      <c r="H115" s="23"/>
      <c r="I115" s="23"/>
      <c r="J115" s="23"/>
    </row>
    <row r="116" spans="1:10">
      <c r="A116" s="154" t="s">
        <v>433</v>
      </c>
      <c r="B116" s="23">
        <v>1143</v>
      </c>
      <c r="C116" s="23">
        <v>85999</v>
      </c>
      <c r="D116" s="23">
        <v>226</v>
      </c>
      <c r="E116" s="23">
        <v>0</v>
      </c>
      <c r="F116" s="23">
        <v>1360</v>
      </c>
      <c r="G116" s="23">
        <v>0</v>
      </c>
      <c r="H116" s="23">
        <v>14896</v>
      </c>
      <c r="I116" s="23">
        <v>6761</v>
      </c>
      <c r="J116" s="23">
        <v>0</v>
      </c>
    </row>
    <row r="117" spans="1:10">
      <c r="A117" s="154" t="s">
        <v>434</v>
      </c>
      <c r="B117" s="23">
        <v>44822</v>
      </c>
      <c r="C117" s="23">
        <v>8014</v>
      </c>
      <c r="D117" s="23">
        <v>605</v>
      </c>
      <c r="E117" s="23">
        <v>0</v>
      </c>
      <c r="F117" s="23">
        <v>2437</v>
      </c>
      <c r="G117" s="23">
        <v>0</v>
      </c>
      <c r="H117" s="23">
        <v>10059</v>
      </c>
      <c r="I117" s="23">
        <v>4439</v>
      </c>
      <c r="J117" s="23">
        <v>0</v>
      </c>
    </row>
    <row r="118" spans="1:10">
      <c r="A118" s="154" t="s">
        <v>435</v>
      </c>
      <c r="B118" s="23">
        <v>21668</v>
      </c>
      <c r="C118" s="23">
        <v>14512</v>
      </c>
      <c r="D118" s="23">
        <v>794</v>
      </c>
      <c r="E118" s="23">
        <v>1397</v>
      </c>
      <c r="F118" s="23">
        <v>3404</v>
      </c>
      <c r="G118" s="23">
        <v>0</v>
      </c>
      <c r="H118" s="23">
        <v>0</v>
      </c>
      <c r="I118" s="23">
        <v>7615</v>
      </c>
      <c r="J118" s="23">
        <v>0</v>
      </c>
    </row>
    <row r="119" spans="1:10">
      <c r="A119" s="154" t="s">
        <v>436</v>
      </c>
      <c r="B119" s="23">
        <v>39471</v>
      </c>
      <c r="C119" s="23">
        <v>9209</v>
      </c>
      <c r="D119" s="23">
        <v>304</v>
      </c>
      <c r="E119" s="23">
        <v>0</v>
      </c>
      <c r="F119" s="23">
        <v>6332</v>
      </c>
      <c r="G119" s="23">
        <v>0</v>
      </c>
      <c r="H119" s="23">
        <v>16851</v>
      </c>
      <c r="I119" s="23">
        <v>6818</v>
      </c>
      <c r="J119" s="23">
        <v>0</v>
      </c>
    </row>
    <row r="120" spans="1:10">
      <c r="A120" s="154" t="s">
        <v>437</v>
      </c>
      <c r="B120" s="23">
        <v>154598</v>
      </c>
      <c r="C120" s="23">
        <v>21467</v>
      </c>
      <c r="D120" s="23">
        <v>3177</v>
      </c>
      <c r="E120" s="23">
        <v>0</v>
      </c>
      <c r="F120" s="23">
        <v>11690</v>
      </c>
      <c r="G120" s="23">
        <v>282</v>
      </c>
      <c r="H120" s="23">
        <v>31130</v>
      </c>
      <c r="I120" s="23">
        <v>16301</v>
      </c>
      <c r="J120" s="23">
        <v>1199</v>
      </c>
    </row>
    <row r="121" spans="1:10">
      <c r="A121" s="154" t="s">
        <v>438</v>
      </c>
      <c r="B121" s="23">
        <v>386433</v>
      </c>
      <c r="C121" s="23">
        <v>170969</v>
      </c>
      <c r="D121" s="23">
        <v>42598</v>
      </c>
      <c r="E121" s="23">
        <v>0</v>
      </c>
      <c r="F121" s="23">
        <v>29908</v>
      </c>
      <c r="G121" s="23">
        <v>18917</v>
      </c>
      <c r="H121" s="23">
        <v>37017</v>
      </c>
      <c r="I121" s="23">
        <v>72619</v>
      </c>
      <c r="J121" s="23">
        <v>126</v>
      </c>
    </row>
    <row r="122" spans="1:10">
      <c r="A122" s="154" t="s">
        <v>439</v>
      </c>
      <c r="B122" s="23">
        <v>185271</v>
      </c>
      <c r="C122" s="23">
        <v>49287</v>
      </c>
      <c r="D122" s="23">
        <v>146210</v>
      </c>
      <c r="E122" s="23">
        <v>0</v>
      </c>
      <c r="F122" s="23">
        <v>7826</v>
      </c>
      <c r="G122" s="23">
        <v>141702</v>
      </c>
      <c r="H122" s="23">
        <v>15409</v>
      </c>
      <c r="I122" s="23">
        <v>23825</v>
      </c>
      <c r="J122" s="23">
        <v>153</v>
      </c>
    </row>
    <row r="123" spans="1:10">
      <c r="A123" s="154" t="s">
        <v>440</v>
      </c>
      <c r="B123" s="23">
        <v>4372</v>
      </c>
      <c r="C123" s="23">
        <v>130316</v>
      </c>
      <c r="D123" s="23">
        <v>1082</v>
      </c>
      <c r="E123" s="23">
        <v>3666</v>
      </c>
      <c r="F123" s="23">
        <v>0</v>
      </c>
      <c r="G123" s="23">
        <v>0</v>
      </c>
      <c r="H123" s="23">
        <v>10107</v>
      </c>
      <c r="I123" s="23">
        <v>11038</v>
      </c>
      <c r="J123" s="23">
        <v>0</v>
      </c>
    </row>
    <row r="124" spans="1:10">
      <c r="A124" s="154" t="s">
        <v>441</v>
      </c>
      <c r="B124" s="23">
        <v>43882</v>
      </c>
      <c r="C124" s="23">
        <v>11925</v>
      </c>
      <c r="D124" s="23">
        <v>1334</v>
      </c>
      <c r="E124" s="23">
        <v>0</v>
      </c>
      <c r="F124" s="23">
        <v>4145</v>
      </c>
      <c r="G124" s="23">
        <v>165</v>
      </c>
      <c r="H124" s="23">
        <v>146</v>
      </c>
      <c r="I124" s="23">
        <v>4184</v>
      </c>
      <c r="J124" s="23">
        <v>381</v>
      </c>
    </row>
    <row r="125" spans="1:10">
      <c r="A125" s="154" t="s">
        <v>442</v>
      </c>
      <c r="B125" s="23">
        <v>32938</v>
      </c>
      <c r="C125" s="23">
        <v>40691</v>
      </c>
      <c r="D125" s="23">
        <v>1612</v>
      </c>
      <c r="E125" s="23">
        <v>3115</v>
      </c>
      <c r="F125" s="23">
        <v>0</v>
      </c>
      <c r="G125" s="23">
        <v>0</v>
      </c>
      <c r="H125" s="23">
        <v>6411</v>
      </c>
      <c r="I125" s="23">
        <v>7301</v>
      </c>
      <c r="J125" s="23">
        <v>485</v>
      </c>
    </row>
    <row r="126" spans="1:10">
      <c r="A126" s="154" t="s">
        <v>443</v>
      </c>
      <c r="B126" s="23">
        <v>48924</v>
      </c>
      <c r="C126" s="23">
        <v>31667</v>
      </c>
      <c r="D126" s="23">
        <v>1966</v>
      </c>
      <c r="E126" s="23">
        <v>0</v>
      </c>
      <c r="F126" s="23">
        <v>3933</v>
      </c>
      <c r="G126" s="23">
        <v>791</v>
      </c>
      <c r="H126" s="23">
        <v>242</v>
      </c>
      <c r="I126" s="23">
        <v>10873</v>
      </c>
      <c r="J126" s="23">
        <v>450</v>
      </c>
    </row>
    <row r="127" spans="1:10">
      <c r="A127" s="154" t="s">
        <v>444</v>
      </c>
      <c r="B127" s="23">
        <v>377009</v>
      </c>
      <c r="C127" s="23">
        <v>82855</v>
      </c>
      <c r="D127" s="23">
        <v>22445</v>
      </c>
      <c r="E127" s="23">
        <v>112</v>
      </c>
      <c r="F127" s="23">
        <v>18776</v>
      </c>
      <c r="G127" s="23">
        <v>2080</v>
      </c>
      <c r="H127" s="23">
        <v>50067</v>
      </c>
      <c r="I127" s="23">
        <v>48389</v>
      </c>
      <c r="J127" s="23">
        <v>0</v>
      </c>
    </row>
    <row r="128" spans="1:10">
      <c r="A128" s="154" t="s">
        <v>445</v>
      </c>
      <c r="B128" s="23">
        <v>68471</v>
      </c>
      <c r="C128" s="23">
        <v>44809</v>
      </c>
      <c r="D128" s="23">
        <v>84151</v>
      </c>
      <c r="E128" s="23">
        <v>0</v>
      </c>
      <c r="F128" s="23">
        <v>4983</v>
      </c>
      <c r="G128" s="23">
        <v>97697</v>
      </c>
      <c r="H128" s="23">
        <v>3261</v>
      </c>
      <c r="I128" s="23">
        <v>10181</v>
      </c>
      <c r="J128" s="23">
        <v>0</v>
      </c>
    </row>
    <row r="129" spans="1:10">
      <c r="A129" s="154" t="s">
        <v>446</v>
      </c>
      <c r="B129" s="23">
        <v>139500</v>
      </c>
      <c r="C129" s="23">
        <v>40150</v>
      </c>
      <c r="D129" s="23">
        <v>214184</v>
      </c>
      <c r="E129" s="23">
        <v>0</v>
      </c>
      <c r="F129" s="23">
        <v>16335</v>
      </c>
      <c r="G129" s="23">
        <v>204731</v>
      </c>
      <c r="H129" s="23">
        <v>20397</v>
      </c>
      <c r="I129" s="23">
        <v>20942</v>
      </c>
      <c r="J129" s="23">
        <v>0</v>
      </c>
    </row>
    <row r="130" spans="1:10">
      <c r="A130" s="154" t="s">
        <v>447</v>
      </c>
      <c r="B130" s="23">
        <v>32614</v>
      </c>
      <c r="C130" s="23">
        <v>19414</v>
      </c>
      <c r="D130" s="23">
        <v>2898</v>
      </c>
      <c r="E130" s="23">
        <v>2574</v>
      </c>
      <c r="F130" s="23">
        <v>0</v>
      </c>
      <c r="G130" s="23">
        <v>0</v>
      </c>
      <c r="H130" s="23">
        <v>62</v>
      </c>
      <c r="I130" s="23">
        <v>9467</v>
      </c>
      <c r="J130" s="23">
        <v>0</v>
      </c>
    </row>
    <row r="131" spans="1:10">
      <c r="A131" s="154" t="s">
        <v>448</v>
      </c>
      <c r="B131" s="23">
        <v>425262</v>
      </c>
      <c r="C131" s="23">
        <v>154376</v>
      </c>
      <c r="D131" s="23">
        <v>30318</v>
      </c>
      <c r="E131" s="23">
        <v>0</v>
      </c>
      <c r="F131" s="23">
        <v>19806</v>
      </c>
      <c r="G131" s="23">
        <v>4213</v>
      </c>
      <c r="H131" s="23">
        <v>0</v>
      </c>
      <c r="I131" s="23">
        <v>51313</v>
      </c>
      <c r="J131" s="23">
        <v>1798</v>
      </c>
    </row>
    <row r="132" spans="1:10">
      <c r="A132" s="154" t="s">
        <v>449</v>
      </c>
      <c r="B132" s="23">
        <v>1157730</v>
      </c>
      <c r="C132" s="23">
        <v>261221</v>
      </c>
      <c r="D132" s="23">
        <v>94854</v>
      </c>
      <c r="E132" s="23">
        <v>0</v>
      </c>
      <c r="F132" s="23">
        <v>12892</v>
      </c>
      <c r="G132" s="23">
        <v>54017</v>
      </c>
      <c r="H132" s="23">
        <v>87660</v>
      </c>
      <c r="I132" s="23">
        <v>159327</v>
      </c>
      <c r="J132" s="23">
        <v>259</v>
      </c>
    </row>
    <row r="133" spans="1:10">
      <c r="A133" s="154" t="s">
        <v>450</v>
      </c>
      <c r="B133" s="23">
        <v>39993</v>
      </c>
      <c r="C133" s="23">
        <v>3950</v>
      </c>
      <c r="D133" s="23">
        <v>113</v>
      </c>
      <c r="E133" s="23">
        <v>0</v>
      </c>
      <c r="F133" s="23">
        <v>3654</v>
      </c>
      <c r="G133" s="23">
        <v>69</v>
      </c>
      <c r="H133" s="23">
        <v>4459</v>
      </c>
      <c r="I133" s="23">
        <v>3909</v>
      </c>
      <c r="J133" s="23">
        <v>400</v>
      </c>
    </row>
    <row r="134" spans="1:10">
      <c r="A134" s="154" t="s">
        <v>451</v>
      </c>
      <c r="B134" s="23">
        <v>13803</v>
      </c>
      <c r="C134" s="23">
        <v>3358</v>
      </c>
      <c r="D134" s="23">
        <v>531</v>
      </c>
      <c r="E134" s="23">
        <v>0</v>
      </c>
      <c r="F134" s="23">
        <v>3504</v>
      </c>
      <c r="G134" s="23">
        <v>0</v>
      </c>
      <c r="H134" s="23">
        <v>0</v>
      </c>
      <c r="I134" s="23">
        <v>1977</v>
      </c>
      <c r="J134" s="23">
        <v>0</v>
      </c>
    </row>
    <row r="135" spans="1:10">
      <c r="A135" s="154" t="s">
        <v>452</v>
      </c>
      <c r="B135" s="23">
        <v>59169</v>
      </c>
      <c r="C135" s="23">
        <v>17996</v>
      </c>
      <c r="D135" s="23">
        <v>3343</v>
      </c>
      <c r="E135" s="23">
        <v>0</v>
      </c>
      <c r="F135" s="23">
        <v>4274</v>
      </c>
      <c r="G135" s="23">
        <v>2008</v>
      </c>
      <c r="H135" s="23">
        <v>0</v>
      </c>
      <c r="I135" s="23">
        <v>10282</v>
      </c>
      <c r="J135" s="23">
        <v>354</v>
      </c>
    </row>
    <row r="136" spans="1:10">
      <c r="A136" s="154" t="s">
        <v>453</v>
      </c>
      <c r="B136" s="23">
        <v>65586</v>
      </c>
      <c r="C136" s="23">
        <v>8098</v>
      </c>
      <c r="D136" s="23">
        <v>3862</v>
      </c>
      <c r="E136" s="23">
        <v>0</v>
      </c>
      <c r="F136" s="23">
        <v>6924</v>
      </c>
      <c r="G136" s="23">
        <v>3965</v>
      </c>
      <c r="H136" s="23">
        <v>0</v>
      </c>
      <c r="I136" s="23">
        <v>5149</v>
      </c>
      <c r="J136" s="23">
        <v>4138</v>
      </c>
    </row>
    <row r="137" spans="1:10">
      <c r="A137" s="154" t="s">
        <v>454</v>
      </c>
      <c r="B137" s="23">
        <v>40606</v>
      </c>
      <c r="C137" s="23">
        <v>8819</v>
      </c>
      <c r="D137" s="23">
        <v>1205</v>
      </c>
      <c r="E137" s="23">
        <v>0</v>
      </c>
      <c r="F137" s="23">
        <v>3820</v>
      </c>
      <c r="G137" s="23">
        <v>1</v>
      </c>
      <c r="H137" s="23">
        <v>0</v>
      </c>
      <c r="I137" s="23">
        <v>8032</v>
      </c>
      <c r="J137" s="23">
        <v>0</v>
      </c>
    </row>
    <row r="138" spans="1:10">
      <c r="A138" s="154" t="s">
        <v>455</v>
      </c>
      <c r="B138" s="23">
        <v>7887</v>
      </c>
      <c r="C138" s="23">
        <v>70224</v>
      </c>
      <c r="D138" s="23">
        <v>1</v>
      </c>
      <c r="E138" s="23">
        <v>5437</v>
      </c>
      <c r="F138" s="23">
        <v>0</v>
      </c>
      <c r="G138" s="23">
        <v>14</v>
      </c>
      <c r="H138" s="23">
        <v>5033</v>
      </c>
      <c r="I138" s="23">
        <v>11387</v>
      </c>
      <c r="J138" s="23">
        <v>0</v>
      </c>
    </row>
    <row r="139" spans="1:10">
      <c r="A139" s="154" t="s">
        <v>456</v>
      </c>
      <c r="B139" s="23">
        <v>45189</v>
      </c>
      <c r="C139" s="23">
        <v>12634</v>
      </c>
      <c r="D139" s="23">
        <v>30</v>
      </c>
      <c r="E139" s="23">
        <v>0</v>
      </c>
      <c r="F139" s="23">
        <v>4151</v>
      </c>
      <c r="G139" s="23">
        <v>0</v>
      </c>
      <c r="H139" s="23">
        <v>10964</v>
      </c>
      <c r="I139" s="23">
        <v>4864</v>
      </c>
      <c r="J139" s="23">
        <v>74</v>
      </c>
    </row>
    <row r="140" spans="1:10">
      <c r="A140" s="154" t="s">
        <v>457</v>
      </c>
      <c r="B140" s="23">
        <v>34619</v>
      </c>
      <c r="C140" s="23">
        <v>23133</v>
      </c>
      <c r="D140" s="23">
        <v>601</v>
      </c>
      <c r="E140" s="23">
        <v>0</v>
      </c>
      <c r="F140" s="23">
        <v>3557</v>
      </c>
      <c r="G140" s="23">
        <v>9</v>
      </c>
      <c r="H140" s="23">
        <v>3036</v>
      </c>
      <c r="I140" s="23">
        <v>5790</v>
      </c>
      <c r="J140" s="23">
        <v>0</v>
      </c>
    </row>
    <row r="141" spans="1:10">
      <c r="A141" s="154" t="s">
        <v>458</v>
      </c>
      <c r="B141" s="23">
        <v>41895</v>
      </c>
      <c r="C141" s="23">
        <v>32955</v>
      </c>
      <c r="D141" s="23">
        <v>27808</v>
      </c>
      <c r="E141" s="23">
        <v>0</v>
      </c>
      <c r="F141" s="23">
        <v>10082</v>
      </c>
      <c r="G141" s="23">
        <v>27236</v>
      </c>
      <c r="H141" s="23">
        <v>498</v>
      </c>
      <c r="I141" s="23">
        <v>10685</v>
      </c>
      <c r="J141" s="23">
        <v>167</v>
      </c>
    </row>
    <row r="142" spans="1:10">
      <c r="A142" s="154" t="s">
        <v>459</v>
      </c>
      <c r="B142" s="23">
        <v>107768</v>
      </c>
      <c r="C142" s="23">
        <v>46434</v>
      </c>
      <c r="D142" s="23">
        <v>3914</v>
      </c>
      <c r="E142" s="23">
        <v>0</v>
      </c>
      <c r="F142" s="23">
        <v>10508</v>
      </c>
      <c r="G142" s="23">
        <v>19</v>
      </c>
      <c r="H142" s="23">
        <v>0</v>
      </c>
      <c r="I142" s="23">
        <v>22221</v>
      </c>
      <c r="J142" s="23">
        <v>273</v>
      </c>
    </row>
    <row r="143" spans="1:10">
      <c r="A143" s="154" t="s">
        <v>460</v>
      </c>
      <c r="B143" s="23">
        <v>40586</v>
      </c>
      <c r="C143" s="23">
        <v>46939</v>
      </c>
      <c r="D143" s="23">
        <v>73895</v>
      </c>
      <c r="E143" s="23">
        <v>0</v>
      </c>
      <c r="F143" s="23">
        <v>6981</v>
      </c>
      <c r="G143" s="23">
        <v>68398</v>
      </c>
      <c r="H143" s="23">
        <v>0</v>
      </c>
      <c r="I143" s="23">
        <v>16424</v>
      </c>
      <c r="J143" s="23">
        <v>0</v>
      </c>
    </row>
    <row r="144" spans="1:10">
      <c r="A144" s="154" t="s">
        <v>461</v>
      </c>
      <c r="B144" s="23">
        <v>116079</v>
      </c>
      <c r="C144" s="23">
        <v>35117</v>
      </c>
      <c r="D144" s="23">
        <v>10342</v>
      </c>
      <c r="E144" s="23">
        <v>0</v>
      </c>
      <c r="F144" s="23">
        <v>3486</v>
      </c>
      <c r="G144" s="23">
        <v>9022</v>
      </c>
      <c r="H144" s="23">
        <v>7411</v>
      </c>
      <c r="I144" s="23">
        <v>11876</v>
      </c>
      <c r="J144" s="23">
        <v>2001</v>
      </c>
    </row>
    <row r="145" spans="1:10">
      <c r="A145" s="154" t="s">
        <v>462</v>
      </c>
      <c r="B145" s="23">
        <v>30053</v>
      </c>
      <c r="C145" s="23">
        <v>6169</v>
      </c>
      <c r="D145" s="23">
        <v>640</v>
      </c>
      <c r="E145" s="23">
        <v>0</v>
      </c>
      <c r="F145" s="23">
        <v>2463</v>
      </c>
      <c r="G145" s="23">
        <v>8</v>
      </c>
      <c r="H145" s="23">
        <v>7428</v>
      </c>
      <c r="I145" s="23">
        <v>7773</v>
      </c>
      <c r="J145" s="23">
        <v>0</v>
      </c>
    </row>
    <row r="146" spans="1:10">
      <c r="A146" s="154" t="s">
        <v>463</v>
      </c>
      <c r="B146" s="23">
        <v>167583</v>
      </c>
      <c r="C146" s="23">
        <v>41846</v>
      </c>
      <c r="D146" s="23">
        <v>7363</v>
      </c>
      <c r="E146" s="23">
        <v>13595</v>
      </c>
      <c r="F146" s="23">
        <v>0</v>
      </c>
      <c r="G146" s="23">
        <v>530</v>
      </c>
      <c r="H146" s="23">
        <v>36906</v>
      </c>
      <c r="I146" s="23">
        <v>21853</v>
      </c>
      <c r="J146" s="23">
        <v>2984</v>
      </c>
    </row>
    <row r="147" spans="1:10">
      <c r="A147" s="154" t="s">
        <v>464</v>
      </c>
      <c r="B147" s="23">
        <v>23286</v>
      </c>
      <c r="C147" s="23">
        <v>8842</v>
      </c>
      <c r="D147" s="23">
        <v>637</v>
      </c>
      <c r="E147" s="23">
        <v>0</v>
      </c>
      <c r="F147" s="23">
        <v>2470</v>
      </c>
      <c r="G147" s="23">
        <v>59</v>
      </c>
      <c r="H147" s="23">
        <v>0</v>
      </c>
      <c r="I147" s="23">
        <v>5273</v>
      </c>
      <c r="J147" s="23">
        <v>0</v>
      </c>
    </row>
    <row r="148" spans="1:10">
      <c r="A148" s="154" t="s">
        <v>465</v>
      </c>
      <c r="B148" s="23">
        <v>46927</v>
      </c>
      <c r="C148" s="23">
        <v>29730</v>
      </c>
      <c r="D148" s="23">
        <v>1505</v>
      </c>
      <c r="E148" s="23">
        <v>0</v>
      </c>
      <c r="F148" s="23">
        <v>5185</v>
      </c>
      <c r="G148" s="23">
        <v>202</v>
      </c>
      <c r="H148" s="23">
        <v>11971</v>
      </c>
      <c r="I148" s="23">
        <v>10066</v>
      </c>
      <c r="J148" s="23">
        <v>70</v>
      </c>
    </row>
    <row r="149" spans="1:10" ht="24.75" customHeight="1">
      <c r="A149" s="153" t="s">
        <v>466</v>
      </c>
      <c r="B149" s="23"/>
      <c r="C149" s="23"/>
      <c r="D149" s="23"/>
      <c r="E149" s="23"/>
      <c r="F149" s="23"/>
      <c r="G149" s="23"/>
      <c r="H149" s="23"/>
      <c r="I149" s="23"/>
      <c r="J149" s="23"/>
    </row>
    <row r="150" spans="1:10">
      <c r="A150" s="154" t="s">
        <v>467</v>
      </c>
      <c r="B150" s="23">
        <v>133257</v>
      </c>
      <c r="C150" s="23">
        <v>91896</v>
      </c>
      <c r="D150" s="23">
        <v>2701</v>
      </c>
      <c r="E150" s="23">
        <v>0</v>
      </c>
      <c r="F150" s="23">
        <v>12433</v>
      </c>
      <c r="G150" s="23">
        <v>0</v>
      </c>
      <c r="H150" s="23">
        <v>0</v>
      </c>
      <c r="I150" s="23">
        <v>25297</v>
      </c>
      <c r="J150" s="23">
        <v>0</v>
      </c>
    </row>
    <row r="151" spans="1:10">
      <c r="A151" s="154" t="s">
        <v>468</v>
      </c>
      <c r="B151" s="23">
        <v>389620</v>
      </c>
      <c r="C151" s="23">
        <v>55294</v>
      </c>
      <c r="D151" s="23">
        <v>47209</v>
      </c>
      <c r="E151" s="23">
        <v>0</v>
      </c>
      <c r="F151" s="23">
        <v>12719</v>
      </c>
      <c r="G151" s="23">
        <v>11047</v>
      </c>
      <c r="H151" s="23">
        <v>31419</v>
      </c>
      <c r="I151" s="23">
        <v>35478</v>
      </c>
      <c r="J151" s="23">
        <v>1017</v>
      </c>
    </row>
    <row r="152" spans="1:10">
      <c r="A152" s="154" t="s">
        <v>469</v>
      </c>
      <c r="B152" s="23">
        <v>28994</v>
      </c>
      <c r="C152" s="23">
        <v>14583</v>
      </c>
      <c r="D152" s="23">
        <v>949</v>
      </c>
      <c r="E152" s="23">
        <v>0</v>
      </c>
      <c r="F152" s="23">
        <v>2541</v>
      </c>
      <c r="G152" s="23">
        <v>-22</v>
      </c>
      <c r="H152" s="23">
        <v>6148</v>
      </c>
      <c r="I152" s="23">
        <v>2580</v>
      </c>
      <c r="J152" s="23">
        <v>-42</v>
      </c>
    </row>
    <row r="153" spans="1:10">
      <c r="A153" s="154" t="s">
        <v>470</v>
      </c>
      <c r="B153" s="23">
        <v>299304</v>
      </c>
      <c r="C153" s="23">
        <v>79645</v>
      </c>
      <c r="D153" s="23">
        <v>16777</v>
      </c>
      <c r="E153" s="23">
        <v>287</v>
      </c>
      <c r="F153" s="23">
        <v>14768</v>
      </c>
      <c r="G153" s="23">
        <v>1674</v>
      </c>
      <c r="H153" s="23">
        <v>29924</v>
      </c>
      <c r="I153" s="23">
        <v>19673</v>
      </c>
      <c r="J153" s="23">
        <v>5151</v>
      </c>
    </row>
    <row r="154" spans="1:10">
      <c r="A154" s="154" t="s">
        <v>471</v>
      </c>
      <c r="B154" s="23">
        <v>91143</v>
      </c>
      <c r="C154" s="23">
        <v>21367</v>
      </c>
      <c r="D154" s="23">
        <v>2017</v>
      </c>
      <c r="E154" s="23">
        <v>6368</v>
      </c>
      <c r="F154" s="23">
        <v>5585</v>
      </c>
      <c r="G154" s="23">
        <v>32</v>
      </c>
      <c r="H154" s="23">
        <v>23057</v>
      </c>
      <c r="I154" s="23">
        <v>11242</v>
      </c>
      <c r="J154" s="23">
        <v>31</v>
      </c>
    </row>
    <row r="155" spans="1:10">
      <c r="A155" s="154" t="s">
        <v>472</v>
      </c>
      <c r="B155" s="23">
        <v>203599</v>
      </c>
      <c r="C155" s="23">
        <v>38930</v>
      </c>
      <c r="D155" s="23">
        <v>24880</v>
      </c>
      <c r="E155" s="23">
        <v>0</v>
      </c>
      <c r="F155" s="23">
        <v>14703</v>
      </c>
      <c r="G155" s="23">
        <v>2111</v>
      </c>
      <c r="H155" s="23">
        <v>17887</v>
      </c>
      <c r="I155" s="23">
        <v>21729</v>
      </c>
      <c r="J155" s="23">
        <v>305</v>
      </c>
    </row>
    <row r="156" spans="1:10" ht="24" customHeight="1">
      <c r="A156" s="153" t="s">
        <v>473</v>
      </c>
      <c r="B156" s="23"/>
      <c r="C156" s="23"/>
      <c r="D156" s="23"/>
      <c r="E156" s="23"/>
      <c r="F156" s="23"/>
      <c r="G156" s="23"/>
      <c r="H156" s="23"/>
      <c r="I156" s="23"/>
      <c r="J156" s="23"/>
    </row>
    <row r="157" spans="1:10">
      <c r="A157" s="154" t="s">
        <v>474</v>
      </c>
      <c r="B157" s="23">
        <v>113018</v>
      </c>
      <c r="C157" s="23">
        <v>36316</v>
      </c>
      <c r="D157" s="23">
        <v>2900</v>
      </c>
      <c r="E157" s="23">
        <v>0</v>
      </c>
      <c r="F157" s="23">
        <v>13009</v>
      </c>
      <c r="G157" s="23">
        <v>46</v>
      </c>
      <c r="H157" s="23">
        <v>10146</v>
      </c>
      <c r="I157" s="23">
        <v>6803</v>
      </c>
      <c r="J157" s="23">
        <v>506</v>
      </c>
    </row>
    <row r="158" spans="1:10">
      <c r="A158" s="154" t="s">
        <v>475</v>
      </c>
      <c r="B158" s="23">
        <v>233002</v>
      </c>
      <c r="C158" s="23">
        <v>35802</v>
      </c>
      <c r="D158" s="23">
        <v>10644</v>
      </c>
      <c r="E158" s="23">
        <v>0</v>
      </c>
      <c r="F158" s="23">
        <v>12737</v>
      </c>
      <c r="G158" s="23">
        <v>1762</v>
      </c>
      <c r="H158" s="23">
        <v>98156</v>
      </c>
      <c r="I158" s="23">
        <v>31762</v>
      </c>
      <c r="J158" s="23">
        <v>433</v>
      </c>
    </row>
    <row r="159" spans="1:10">
      <c r="A159" s="154" t="s">
        <v>476</v>
      </c>
      <c r="B159" s="23">
        <v>25674</v>
      </c>
      <c r="C159" s="23">
        <v>12925</v>
      </c>
      <c r="D159" s="23">
        <v>283</v>
      </c>
      <c r="E159" s="23">
        <v>0</v>
      </c>
      <c r="F159" s="23">
        <v>2270</v>
      </c>
      <c r="G159" s="23">
        <v>51</v>
      </c>
      <c r="H159" s="23">
        <v>6082</v>
      </c>
      <c r="I159" s="23">
        <v>7237</v>
      </c>
      <c r="J159" s="23">
        <v>87</v>
      </c>
    </row>
    <row r="160" spans="1:10">
      <c r="A160" s="154" t="s">
        <v>477</v>
      </c>
      <c r="B160" s="23">
        <v>22253</v>
      </c>
      <c r="C160" s="23">
        <v>18780</v>
      </c>
      <c r="D160" s="23">
        <v>990</v>
      </c>
      <c r="E160" s="23">
        <v>0</v>
      </c>
      <c r="F160" s="23">
        <v>3363</v>
      </c>
      <c r="G160" s="23">
        <v>728</v>
      </c>
      <c r="H160" s="23">
        <v>6470</v>
      </c>
      <c r="I160" s="23">
        <v>5882</v>
      </c>
      <c r="J160" s="23">
        <v>0</v>
      </c>
    </row>
    <row r="161" spans="1:10">
      <c r="A161" s="154" t="s">
        <v>478</v>
      </c>
      <c r="B161" s="23">
        <v>338675</v>
      </c>
      <c r="C161" s="23">
        <v>181336</v>
      </c>
      <c r="D161" s="23">
        <v>97949</v>
      </c>
      <c r="E161" s="23">
        <v>0</v>
      </c>
      <c r="F161" s="23">
        <v>1203</v>
      </c>
      <c r="G161" s="23">
        <v>71510</v>
      </c>
      <c r="H161" s="23">
        <v>68188</v>
      </c>
      <c r="I161" s="23">
        <v>61183</v>
      </c>
      <c r="J161" s="23">
        <v>4972</v>
      </c>
    </row>
    <row r="162" spans="1:10">
      <c r="A162" s="154" t="s">
        <v>479</v>
      </c>
      <c r="B162" s="23">
        <v>46916</v>
      </c>
      <c r="C162" s="23">
        <v>1905</v>
      </c>
      <c r="D162" s="23">
        <v>1091</v>
      </c>
      <c r="E162" s="23">
        <v>0</v>
      </c>
      <c r="F162" s="23">
        <v>5765</v>
      </c>
      <c r="G162" s="23">
        <v>1284</v>
      </c>
      <c r="H162" s="23">
        <v>8287</v>
      </c>
      <c r="I162" s="23">
        <v>2726</v>
      </c>
      <c r="J162" s="23">
        <v>21893</v>
      </c>
    </row>
    <row r="163" spans="1:10">
      <c r="A163" s="154" t="s">
        <v>480</v>
      </c>
      <c r="B163" s="23">
        <v>35032</v>
      </c>
      <c r="C163" s="23">
        <v>7012</v>
      </c>
      <c r="D163" s="23">
        <v>3342</v>
      </c>
      <c r="E163" s="23">
        <v>0</v>
      </c>
      <c r="F163" s="23">
        <v>2205</v>
      </c>
      <c r="G163" s="23">
        <v>1918</v>
      </c>
      <c r="H163" s="23">
        <v>9032</v>
      </c>
      <c r="I163" s="23">
        <v>2880</v>
      </c>
      <c r="J163" s="23">
        <v>0</v>
      </c>
    </row>
    <row r="164" spans="1:10">
      <c r="A164" s="154" t="s">
        <v>481</v>
      </c>
      <c r="B164" s="23">
        <v>144601</v>
      </c>
      <c r="C164" s="23">
        <v>18208</v>
      </c>
      <c r="D164" s="23">
        <v>2854</v>
      </c>
      <c r="E164" s="23">
        <v>0</v>
      </c>
      <c r="F164" s="23">
        <v>7642</v>
      </c>
      <c r="G164" s="23">
        <v>5113</v>
      </c>
      <c r="H164" s="23">
        <v>48765</v>
      </c>
      <c r="I164" s="23">
        <v>21933</v>
      </c>
      <c r="J164" s="23">
        <v>59</v>
      </c>
    </row>
    <row r="165" spans="1:10">
      <c r="A165" s="154" t="s">
        <v>482</v>
      </c>
      <c r="B165" s="23">
        <v>11912</v>
      </c>
      <c r="C165" s="23">
        <v>8410</v>
      </c>
      <c r="D165" s="23">
        <v>450</v>
      </c>
      <c r="E165" s="23">
        <v>0</v>
      </c>
      <c r="F165" s="23">
        <v>1919</v>
      </c>
      <c r="G165" s="23">
        <v>94</v>
      </c>
      <c r="H165" s="23">
        <v>1536</v>
      </c>
      <c r="I165" s="23">
        <v>1126</v>
      </c>
      <c r="J165" s="23">
        <v>0</v>
      </c>
    </row>
    <row r="166" spans="1:10">
      <c r="A166" s="154" t="s">
        <v>483</v>
      </c>
      <c r="B166" s="23">
        <v>33622</v>
      </c>
      <c r="C166" s="23">
        <v>7878</v>
      </c>
      <c r="D166" s="23">
        <v>370</v>
      </c>
      <c r="E166" s="23">
        <v>0</v>
      </c>
      <c r="F166" s="23">
        <v>4385</v>
      </c>
      <c r="G166" s="23">
        <v>0</v>
      </c>
      <c r="H166" s="23">
        <v>20141</v>
      </c>
      <c r="I166" s="23">
        <v>3924</v>
      </c>
      <c r="J166" s="23">
        <v>0</v>
      </c>
    </row>
    <row r="167" spans="1:10">
      <c r="A167" s="154" t="s">
        <v>484</v>
      </c>
      <c r="B167" s="23">
        <v>16573</v>
      </c>
      <c r="C167" s="23">
        <v>1592</v>
      </c>
      <c r="D167" s="23">
        <v>383</v>
      </c>
      <c r="E167" s="23">
        <v>0</v>
      </c>
      <c r="F167" s="23">
        <v>2820</v>
      </c>
      <c r="G167" s="23">
        <v>119</v>
      </c>
      <c r="H167" s="23">
        <v>910</v>
      </c>
      <c r="I167" s="23">
        <v>1161</v>
      </c>
      <c r="J167" s="23">
        <v>43</v>
      </c>
    </row>
    <row r="168" spans="1:10">
      <c r="A168" s="154" t="s">
        <v>485</v>
      </c>
      <c r="B168" s="23">
        <v>1989845</v>
      </c>
      <c r="C168" s="23">
        <v>1049834</v>
      </c>
      <c r="D168" s="23">
        <v>210658</v>
      </c>
      <c r="E168" s="23">
        <v>0</v>
      </c>
      <c r="F168" s="23">
        <v>91524</v>
      </c>
      <c r="G168" s="23">
        <v>0</v>
      </c>
      <c r="H168" s="23">
        <v>117810</v>
      </c>
      <c r="I168" s="23">
        <v>225165</v>
      </c>
      <c r="J168" s="23">
        <v>7819</v>
      </c>
    </row>
    <row r="169" spans="1:10">
      <c r="A169" s="154" t="s">
        <v>486</v>
      </c>
      <c r="B169" s="23">
        <v>46767</v>
      </c>
      <c r="C169" s="23">
        <v>6999</v>
      </c>
      <c r="D169" s="23">
        <v>2752</v>
      </c>
      <c r="E169" s="23">
        <v>0</v>
      </c>
      <c r="F169" s="23">
        <v>6148</v>
      </c>
      <c r="G169" s="23">
        <v>844</v>
      </c>
      <c r="H169" s="23">
        <v>7652</v>
      </c>
      <c r="I169" s="23">
        <v>3453</v>
      </c>
      <c r="J169" s="23">
        <v>2389</v>
      </c>
    </row>
    <row r="170" spans="1:10">
      <c r="A170" s="154" t="s">
        <v>487</v>
      </c>
      <c r="B170" s="23">
        <v>27117</v>
      </c>
      <c r="C170" s="23">
        <v>6750</v>
      </c>
      <c r="D170" s="23">
        <v>1278</v>
      </c>
      <c r="E170" s="23">
        <v>0</v>
      </c>
      <c r="F170" s="23">
        <v>2677</v>
      </c>
      <c r="G170" s="23">
        <v>71</v>
      </c>
      <c r="H170" s="23">
        <v>4679</v>
      </c>
      <c r="I170" s="23">
        <v>3978</v>
      </c>
      <c r="J170" s="23">
        <v>0</v>
      </c>
    </row>
    <row r="171" spans="1:10">
      <c r="A171" s="154" t="s">
        <v>488</v>
      </c>
      <c r="B171" s="23">
        <v>34939</v>
      </c>
      <c r="C171" s="23">
        <v>7025</v>
      </c>
      <c r="D171" s="23">
        <v>1481</v>
      </c>
      <c r="E171" s="23">
        <v>0</v>
      </c>
      <c r="F171" s="23">
        <v>5303</v>
      </c>
      <c r="G171" s="23">
        <v>912</v>
      </c>
      <c r="H171" s="23">
        <v>17824</v>
      </c>
      <c r="I171" s="23">
        <v>6956</v>
      </c>
      <c r="J171" s="23">
        <v>252</v>
      </c>
    </row>
    <row r="172" spans="1:10">
      <c r="A172" s="154" t="s">
        <v>489</v>
      </c>
      <c r="B172" s="23">
        <v>101438</v>
      </c>
      <c r="C172" s="23">
        <v>45246</v>
      </c>
      <c r="D172" s="23">
        <v>3743</v>
      </c>
      <c r="E172" s="23">
        <v>0</v>
      </c>
      <c r="F172" s="23">
        <v>6519</v>
      </c>
      <c r="G172" s="23">
        <v>1422</v>
      </c>
      <c r="H172" s="23">
        <v>4547</v>
      </c>
      <c r="I172" s="23">
        <v>12290</v>
      </c>
      <c r="J172" s="23">
        <v>1000</v>
      </c>
    </row>
    <row r="173" spans="1:10">
      <c r="A173" s="154" t="s">
        <v>490</v>
      </c>
      <c r="B173" s="23">
        <v>25038</v>
      </c>
      <c r="C173" s="23">
        <v>3264</v>
      </c>
      <c r="D173" s="23">
        <v>937</v>
      </c>
      <c r="E173" s="23">
        <v>0</v>
      </c>
      <c r="F173" s="23">
        <v>3140</v>
      </c>
      <c r="G173" s="23">
        <v>14</v>
      </c>
      <c r="H173" s="23">
        <v>11050</v>
      </c>
      <c r="I173" s="23">
        <v>3130</v>
      </c>
      <c r="J173" s="23">
        <v>1</v>
      </c>
    </row>
    <row r="174" spans="1:10">
      <c r="A174" s="154" t="s">
        <v>491</v>
      </c>
      <c r="B174" s="23">
        <v>181009</v>
      </c>
      <c r="C174" s="23">
        <v>85660</v>
      </c>
      <c r="D174" s="23">
        <v>5780</v>
      </c>
      <c r="E174" s="23">
        <v>0</v>
      </c>
      <c r="F174" s="23">
        <v>12099</v>
      </c>
      <c r="G174" s="23">
        <v>29</v>
      </c>
      <c r="H174" s="23">
        <v>6112</v>
      </c>
      <c r="I174" s="23">
        <v>6696</v>
      </c>
      <c r="J174" s="23">
        <v>0</v>
      </c>
    </row>
    <row r="175" spans="1:10">
      <c r="A175" s="154" t="s">
        <v>492</v>
      </c>
      <c r="B175" s="23">
        <v>87512</v>
      </c>
      <c r="C175" s="23">
        <v>78256</v>
      </c>
      <c r="D175" s="23">
        <v>3803</v>
      </c>
      <c r="E175" s="23">
        <v>0</v>
      </c>
      <c r="F175" s="23">
        <v>7551</v>
      </c>
      <c r="G175" s="23">
        <v>21</v>
      </c>
      <c r="H175" s="23">
        <v>0</v>
      </c>
      <c r="I175" s="23">
        <v>13776</v>
      </c>
      <c r="J175" s="23">
        <v>482</v>
      </c>
    </row>
    <row r="176" spans="1:10">
      <c r="A176" s="154" t="s">
        <v>493</v>
      </c>
      <c r="B176" s="23">
        <v>180679</v>
      </c>
      <c r="C176" s="23">
        <v>18522</v>
      </c>
      <c r="D176" s="23">
        <v>5953</v>
      </c>
      <c r="E176" s="23">
        <v>0</v>
      </c>
      <c r="F176" s="23">
        <v>15162</v>
      </c>
      <c r="G176" s="23">
        <v>7461</v>
      </c>
      <c r="H176" s="23">
        <v>40231</v>
      </c>
      <c r="I176" s="23">
        <v>15980</v>
      </c>
      <c r="J176" s="23">
        <v>0</v>
      </c>
    </row>
    <row r="177" spans="1:10">
      <c r="A177" s="154" t="s">
        <v>494</v>
      </c>
      <c r="B177" s="23">
        <v>41297</v>
      </c>
      <c r="C177" s="23">
        <v>23619</v>
      </c>
      <c r="D177" s="23">
        <v>1778</v>
      </c>
      <c r="E177" s="23">
        <v>0</v>
      </c>
      <c r="F177" s="23">
        <v>4598</v>
      </c>
      <c r="G177" s="23">
        <v>726</v>
      </c>
      <c r="H177" s="23">
        <v>8416</v>
      </c>
      <c r="I177" s="23">
        <v>6374</v>
      </c>
      <c r="J177" s="23">
        <v>81</v>
      </c>
    </row>
    <row r="178" spans="1:10">
      <c r="A178" s="154" t="s">
        <v>495</v>
      </c>
      <c r="B178" s="23">
        <v>57832</v>
      </c>
      <c r="C178" s="23">
        <v>10173</v>
      </c>
      <c r="D178" s="23">
        <v>4029</v>
      </c>
      <c r="E178" s="23">
        <v>0</v>
      </c>
      <c r="F178" s="23">
        <v>2228</v>
      </c>
      <c r="G178" s="23">
        <v>69</v>
      </c>
      <c r="H178" s="23">
        <v>1766</v>
      </c>
      <c r="I178" s="23">
        <v>7256</v>
      </c>
      <c r="J178" s="23">
        <v>3004</v>
      </c>
    </row>
    <row r="179" spans="1:10">
      <c r="A179" s="154" t="s">
        <v>496</v>
      </c>
      <c r="B179" s="23">
        <v>104425</v>
      </c>
      <c r="C179" s="23">
        <v>10779</v>
      </c>
      <c r="D179" s="23">
        <v>7752</v>
      </c>
      <c r="E179" s="23">
        <v>0</v>
      </c>
      <c r="F179" s="23">
        <v>7421</v>
      </c>
      <c r="G179" s="23">
        <v>533</v>
      </c>
      <c r="H179" s="23">
        <v>22697</v>
      </c>
      <c r="I179" s="23">
        <v>11481</v>
      </c>
      <c r="J179" s="23">
        <v>337</v>
      </c>
    </row>
    <row r="180" spans="1:10">
      <c r="A180" s="154" t="s">
        <v>497</v>
      </c>
      <c r="B180" s="23">
        <v>124455</v>
      </c>
      <c r="C180" s="23">
        <v>24610</v>
      </c>
      <c r="D180" s="23">
        <v>15775</v>
      </c>
      <c r="E180" s="23">
        <v>0</v>
      </c>
      <c r="F180" s="23">
        <v>11947</v>
      </c>
      <c r="G180" s="23">
        <v>7728</v>
      </c>
      <c r="H180" s="23">
        <v>6070</v>
      </c>
      <c r="I180" s="23">
        <v>18549</v>
      </c>
      <c r="J180" s="23">
        <v>93</v>
      </c>
    </row>
    <row r="181" spans="1:10">
      <c r="A181" s="154" t="s">
        <v>498</v>
      </c>
      <c r="B181" s="23">
        <v>54599</v>
      </c>
      <c r="C181" s="23">
        <v>1898</v>
      </c>
      <c r="D181" s="23">
        <v>3312</v>
      </c>
      <c r="E181" s="23">
        <v>0</v>
      </c>
      <c r="F181" s="23">
        <v>3397</v>
      </c>
      <c r="G181" s="23">
        <v>528</v>
      </c>
      <c r="H181" s="23">
        <v>9977</v>
      </c>
      <c r="I181" s="23">
        <v>3784</v>
      </c>
      <c r="J181" s="23">
        <v>6233</v>
      </c>
    </row>
    <row r="182" spans="1:10">
      <c r="A182" s="154" t="s">
        <v>499</v>
      </c>
      <c r="B182" s="23">
        <v>31921</v>
      </c>
      <c r="C182" s="23">
        <v>14200</v>
      </c>
      <c r="D182" s="23">
        <v>2171</v>
      </c>
      <c r="E182" s="23">
        <v>0</v>
      </c>
      <c r="F182" s="23">
        <v>3119</v>
      </c>
      <c r="G182" s="23">
        <v>419</v>
      </c>
      <c r="H182" s="23">
        <v>5519</v>
      </c>
      <c r="I182" s="23">
        <v>4134</v>
      </c>
      <c r="J182" s="23">
        <v>393</v>
      </c>
    </row>
    <row r="183" spans="1:10">
      <c r="A183" s="154" t="s">
        <v>500</v>
      </c>
      <c r="B183" s="23">
        <v>254308</v>
      </c>
      <c r="C183" s="23">
        <v>63475</v>
      </c>
      <c r="D183" s="23">
        <v>275061</v>
      </c>
      <c r="E183" s="23">
        <v>0</v>
      </c>
      <c r="F183" s="23">
        <v>13429</v>
      </c>
      <c r="G183" s="23">
        <v>262320</v>
      </c>
      <c r="H183" s="23">
        <v>10982</v>
      </c>
      <c r="I183" s="23">
        <v>23110</v>
      </c>
      <c r="J183" s="23">
        <v>1433</v>
      </c>
    </row>
    <row r="184" spans="1:10">
      <c r="A184" s="154" t="s">
        <v>501</v>
      </c>
      <c r="B184" s="23">
        <v>56302</v>
      </c>
      <c r="C184" s="23">
        <v>5995</v>
      </c>
      <c r="D184" s="23">
        <v>1703</v>
      </c>
      <c r="E184" s="23">
        <v>4970</v>
      </c>
      <c r="F184" s="23">
        <v>2787</v>
      </c>
      <c r="G184" s="23">
        <v>162</v>
      </c>
      <c r="H184" s="23">
        <v>7931</v>
      </c>
      <c r="I184" s="23">
        <v>3323</v>
      </c>
      <c r="J184" s="23">
        <v>83</v>
      </c>
    </row>
    <row r="185" spans="1:10">
      <c r="A185" s="154" t="s">
        <v>502</v>
      </c>
      <c r="B185" s="23">
        <v>141269</v>
      </c>
      <c r="C185" s="23">
        <v>20722</v>
      </c>
      <c r="D185" s="23">
        <v>4468</v>
      </c>
      <c r="E185" s="23">
        <v>0</v>
      </c>
      <c r="F185" s="23">
        <v>12879</v>
      </c>
      <c r="G185" s="23">
        <v>905</v>
      </c>
      <c r="H185" s="23">
        <v>31504</v>
      </c>
      <c r="I185" s="23">
        <v>16103</v>
      </c>
      <c r="J185" s="23">
        <v>226</v>
      </c>
    </row>
    <row r="186" spans="1:10">
      <c r="A186" s="154" t="s">
        <v>503</v>
      </c>
      <c r="B186" s="23">
        <v>89088</v>
      </c>
      <c r="C186" s="23">
        <v>4384</v>
      </c>
      <c r="D186" s="23">
        <v>3841</v>
      </c>
      <c r="E186" s="23">
        <v>0</v>
      </c>
      <c r="F186" s="23">
        <v>7310</v>
      </c>
      <c r="G186" s="23">
        <v>1104</v>
      </c>
      <c r="H186" s="23">
        <v>23314</v>
      </c>
      <c r="I186" s="23">
        <v>12857</v>
      </c>
      <c r="J186" s="23">
        <v>5270</v>
      </c>
    </row>
    <row r="187" spans="1:10">
      <c r="A187" s="154" t="s">
        <v>504</v>
      </c>
      <c r="B187" s="23">
        <v>265384</v>
      </c>
      <c r="C187" s="23">
        <v>50705</v>
      </c>
      <c r="D187" s="23">
        <v>20839</v>
      </c>
      <c r="E187" s="23">
        <v>0</v>
      </c>
      <c r="F187" s="23">
        <v>10959</v>
      </c>
      <c r="G187" s="23">
        <v>1193</v>
      </c>
      <c r="H187" s="23">
        <v>72334</v>
      </c>
      <c r="I187" s="23">
        <v>33416</v>
      </c>
      <c r="J187" s="23">
        <v>386</v>
      </c>
    </row>
    <row r="188" spans="1:10">
      <c r="A188" s="154" t="s">
        <v>505</v>
      </c>
      <c r="B188" s="23">
        <v>20734</v>
      </c>
      <c r="C188" s="23">
        <v>8653</v>
      </c>
      <c r="D188" s="23">
        <v>617</v>
      </c>
      <c r="E188" s="23">
        <v>0</v>
      </c>
      <c r="F188" s="23">
        <v>1933</v>
      </c>
      <c r="G188" s="23">
        <v>88</v>
      </c>
      <c r="H188" s="23">
        <v>2558</v>
      </c>
      <c r="I188" s="23">
        <v>2831</v>
      </c>
      <c r="J188" s="23">
        <v>0</v>
      </c>
    </row>
    <row r="189" spans="1:10">
      <c r="A189" s="154" t="s">
        <v>506</v>
      </c>
      <c r="B189" s="23">
        <v>102749</v>
      </c>
      <c r="C189" s="23">
        <v>25079</v>
      </c>
      <c r="D189" s="23">
        <v>3151</v>
      </c>
      <c r="E189" s="23">
        <v>0</v>
      </c>
      <c r="F189" s="23">
        <v>9000</v>
      </c>
      <c r="G189" s="23">
        <v>3475</v>
      </c>
      <c r="H189" s="23">
        <v>16799</v>
      </c>
      <c r="I189" s="23">
        <v>8293</v>
      </c>
      <c r="J189" s="23">
        <v>6560</v>
      </c>
    </row>
    <row r="190" spans="1:10">
      <c r="A190" s="154" t="s">
        <v>507</v>
      </c>
      <c r="B190" s="23">
        <v>47148</v>
      </c>
      <c r="C190" s="23">
        <v>12459</v>
      </c>
      <c r="D190" s="23">
        <v>385</v>
      </c>
      <c r="E190" s="23">
        <v>0</v>
      </c>
      <c r="F190" s="23">
        <v>3577</v>
      </c>
      <c r="G190" s="23">
        <v>77</v>
      </c>
      <c r="H190" s="23">
        <v>16569</v>
      </c>
      <c r="I190" s="23">
        <v>6468</v>
      </c>
      <c r="J190" s="23">
        <v>141</v>
      </c>
    </row>
    <row r="191" spans="1:10">
      <c r="A191" s="154" t="s">
        <v>508</v>
      </c>
      <c r="B191" s="23">
        <v>35160</v>
      </c>
      <c r="C191" s="23">
        <v>5390</v>
      </c>
      <c r="D191" s="23">
        <v>338</v>
      </c>
      <c r="E191" s="23">
        <v>0</v>
      </c>
      <c r="F191" s="23">
        <v>3917</v>
      </c>
      <c r="G191" s="23">
        <v>480</v>
      </c>
      <c r="H191" s="23">
        <v>4840</v>
      </c>
      <c r="I191" s="23">
        <v>5608</v>
      </c>
      <c r="J191" s="23">
        <v>0</v>
      </c>
    </row>
    <row r="192" spans="1:10">
      <c r="A192" s="154" t="s">
        <v>509</v>
      </c>
      <c r="B192" s="23">
        <v>49357</v>
      </c>
      <c r="C192" s="23">
        <v>8274</v>
      </c>
      <c r="D192" s="23">
        <v>1879</v>
      </c>
      <c r="E192" s="23">
        <v>0</v>
      </c>
      <c r="F192" s="23">
        <v>4617</v>
      </c>
      <c r="G192" s="23">
        <v>1173</v>
      </c>
      <c r="H192" s="23">
        <v>7277</v>
      </c>
      <c r="I192" s="23">
        <v>1880</v>
      </c>
      <c r="J192" s="23">
        <v>637</v>
      </c>
    </row>
    <row r="193" spans="1:10">
      <c r="A193" s="154" t="s">
        <v>510</v>
      </c>
      <c r="B193" s="23">
        <v>25462</v>
      </c>
      <c r="C193" s="23">
        <v>17903</v>
      </c>
      <c r="D193" s="23">
        <v>4553</v>
      </c>
      <c r="E193" s="23">
        <v>0</v>
      </c>
      <c r="F193" s="23">
        <v>2147</v>
      </c>
      <c r="G193" s="23">
        <v>88</v>
      </c>
      <c r="H193" s="23">
        <v>9201</v>
      </c>
      <c r="I193" s="23">
        <v>6034</v>
      </c>
      <c r="J193" s="23">
        <v>194</v>
      </c>
    </row>
    <row r="194" spans="1:10">
      <c r="A194" s="154" t="s">
        <v>511</v>
      </c>
      <c r="B194" s="23">
        <v>51330</v>
      </c>
      <c r="C194" s="23">
        <v>22849</v>
      </c>
      <c r="D194" s="23">
        <v>1794</v>
      </c>
      <c r="E194" s="23">
        <v>0</v>
      </c>
      <c r="F194" s="23">
        <v>5026</v>
      </c>
      <c r="G194" s="23">
        <v>51</v>
      </c>
      <c r="H194" s="23">
        <v>12444</v>
      </c>
      <c r="I194" s="23">
        <v>7271</v>
      </c>
      <c r="J194" s="23">
        <v>0</v>
      </c>
    </row>
    <row r="195" spans="1:10">
      <c r="A195" s="154" t="s">
        <v>512</v>
      </c>
      <c r="B195" s="23">
        <v>52268</v>
      </c>
      <c r="C195" s="23">
        <v>24009</v>
      </c>
      <c r="D195" s="23">
        <v>3691</v>
      </c>
      <c r="E195" s="23">
        <v>0</v>
      </c>
      <c r="F195" s="23">
        <v>4285</v>
      </c>
      <c r="G195" s="23">
        <v>360</v>
      </c>
      <c r="H195" s="23">
        <v>14293</v>
      </c>
      <c r="I195" s="23">
        <v>6981</v>
      </c>
      <c r="J195" s="23">
        <v>3</v>
      </c>
    </row>
    <row r="196" spans="1:10">
      <c r="A196" s="154" t="s">
        <v>513</v>
      </c>
      <c r="B196" s="23">
        <v>44643</v>
      </c>
      <c r="C196" s="23">
        <v>955</v>
      </c>
      <c r="D196" s="23">
        <v>1438</v>
      </c>
      <c r="E196" s="23">
        <v>0</v>
      </c>
      <c r="F196" s="23">
        <v>3700</v>
      </c>
      <c r="G196" s="23">
        <v>76</v>
      </c>
      <c r="H196" s="23">
        <v>8126</v>
      </c>
      <c r="I196" s="23">
        <v>6614</v>
      </c>
      <c r="J196" s="23">
        <v>14</v>
      </c>
    </row>
    <row r="197" spans="1:10">
      <c r="A197" s="154" t="s">
        <v>514</v>
      </c>
      <c r="B197" s="23">
        <v>243802</v>
      </c>
      <c r="C197" s="23">
        <v>68247</v>
      </c>
      <c r="D197" s="23">
        <v>8751</v>
      </c>
      <c r="E197" s="23">
        <v>0</v>
      </c>
      <c r="F197" s="23">
        <v>13076</v>
      </c>
      <c r="G197" s="23">
        <v>928</v>
      </c>
      <c r="H197" s="23">
        <v>56293</v>
      </c>
      <c r="I197" s="23">
        <v>30753</v>
      </c>
      <c r="J197" s="23">
        <v>215</v>
      </c>
    </row>
    <row r="198" spans="1:10">
      <c r="A198" s="154" t="s">
        <v>515</v>
      </c>
      <c r="B198" s="23">
        <v>63148</v>
      </c>
      <c r="C198" s="23">
        <v>1872</v>
      </c>
      <c r="D198" s="23">
        <v>1</v>
      </c>
      <c r="E198" s="23">
        <v>0</v>
      </c>
      <c r="F198" s="23">
        <v>5826</v>
      </c>
      <c r="G198" s="23">
        <v>29</v>
      </c>
      <c r="H198" s="23">
        <v>18868</v>
      </c>
      <c r="I198" s="23">
        <v>7548</v>
      </c>
      <c r="J198" s="23">
        <v>0</v>
      </c>
    </row>
    <row r="199" spans="1:10">
      <c r="A199" s="154" t="s">
        <v>516</v>
      </c>
      <c r="B199" s="23">
        <v>274833</v>
      </c>
      <c r="C199" s="23">
        <v>60555</v>
      </c>
      <c r="D199" s="23">
        <v>15652</v>
      </c>
      <c r="E199" s="23">
        <v>0</v>
      </c>
      <c r="F199" s="23">
        <v>17703</v>
      </c>
      <c r="G199" s="23">
        <v>665</v>
      </c>
      <c r="H199" s="23">
        <v>51633</v>
      </c>
      <c r="I199" s="23">
        <v>25464</v>
      </c>
      <c r="J199" s="23">
        <v>696</v>
      </c>
    </row>
    <row r="200" spans="1:10">
      <c r="A200" s="154" t="s">
        <v>517</v>
      </c>
      <c r="B200" s="23">
        <v>90713</v>
      </c>
      <c r="C200" s="23">
        <v>16236</v>
      </c>
      <c r="D200" s="23">
        <v>3443</v>
      </c>
      <c r="E200" s="23">
        <v>0</v>
      </c>
      <c r="F200" s="23">
        <v>7927</v>
      </c>
      <c r="G200" s="23">
        <v>958</v>
      </c>
      <c r="H200" s="23">
        <v>10400</v>
      </c>
      <c r="I200" s="23">
        <v>13911</v>
      </c>
      <c r="J200" s="23">
        <v>944</v>
      </c>
    </row>
    <row r="201" spans="1:10">
      <c r="A201" s="154" t="s">
        <v>518</v>
      </c>
      <c r="B201" s="23">
        <v>74499</v>
      </c>
      <c r="C201" s="23">
        <v>9630</v>
      </c>
      <c r="D201" s="23">
        <v>1884</v>
      </c>
      <c r="E201" s="23">
        <v>0</v>
      </c>
      <c r="F201" s="23">
        <v>6883</v>
      </c>
      <c r="G201" s="23">
        <v>287</v>
      </c>
      <c r="H201" s="23">
        <v>15233</v>
      </c>
      <c r="I201" s="23">
        <v>5579</v>
      </c>
      <c r="J201" s="23">
        <v>228</v>
      </c>
    </row>
    <row r="202" spans="1:10">
      <c r="A202" s="154" t="s">
        <v>519</v>
      </c>
      <c r="B202" s="23">
        <v>36642</v>
      </c>
      <c r="C202" s="23">
        <v>19488</v>
      </c>
      <c r="D202" s="23">
        <v>1366</v>
      </c>
      <c r="E202" s="23">
        <v>0</v>
      </c>
      <c r="F202" s="23">
        <v>3475</v>
      </c>
      <c r="G202" s="23">
        <v>390</v>
      </c>
      <c r="H202" s="23">
        <v>10194</v>
      </c>
      <c r="I202" s="23">
        <v>7155</v>
      </c>
      <c r="J202" s="23">
        <v>345</v>
      </c>
    </row>
    <row r="203" spans="1:10">
      <c r="A203" s="154" t="s">
        <v>520</v>
      </c>
      <c r="B203" s="23">
        <v>175395</v>
      </c>
      <c r="C203" s="23">
        <v>29097</v>
      </c>
      <c r="D203" s="23">
        <v>9531</v>
      </c>
      <c r="E203" s="23">
        <v>0</v>
      </c>
      <c r="F203" s="23">
        <v>10244</v>
      </c>
      <c r="G203" s="23">
        <v>19</v>
      </c>
      <c r="H203" s="23">
        <v>16588</v>
      </c>
      <c r="I203" s="23">
        <v>17296</v>
      </c>
      <c r="J203" s="23">
        <v>301</v>
      </c>
    </row>
    <row r="204" spans="1:10">
      <c r="A204" s="154" t="s">
        <v>521</v>
      </c>
      <c r="B204" s="23">
        <v>72518</v>
      </c>
      <c r="C204" s="23">
        <v>4745</v>
      </c>
      <c r="D204" s="23">
        <v>3729</v>
      </c>
      <c r="E204" s="23">
        <v>0</v>
      </c>
      <c r="F204" s="23">
        <v>4821</v>
      </c>
      <c r="G204" s="23">
        <v>1276</v>
      </c>
      <c r="H204" s="23">
        <v>18743</v>
      </c>
      <c r="I204" s="23">
        <v>3836</v>
      </c>
      <c r="J204" s="23">
        <v>2728</v>
      </c>
    </row>
    <row r="205" spans="1:10">
      <c r="A205" s="154" t="s">
        <v>522</v>
      </c>
      <c r="B205" s="23">
        <v>50167</v>
      </c>
      <c r="C205" s="23">
        <v>13651</v>
      </c>
      <c r="D205" s="23">
        <v>2806</v>
      </c>
      <c r="E205" s="23">
        <v>0</v>
      </c>
      <c r="F205" s="23">
        <v>3796</v>
      </c>
      <c r="G205" s="23">
        <v>244</v>
      </c>
      <c r="H205" s="23">
        <v>4736</v>
      </c>
      <c r="I205" s="23">
        <v>3418</v>
      </c>
      <c r="J205" s="23">
        <v>0</v>
      </c>
    </row>
    <row r="206" spans="1:10" ht="24" customHeight="1">
      <c r="A206" s="153" t="s">
        <v>523</v>
      </c>
      <c r="B206" s="23"/>
      <c r="C206" s="23"/>
      <c r="D206" s="23"/>
      <c r="E206" s="23"/>
      <c r="F206" s="23"/>
      <c r="G206" s="23"/>
      <c r="H206" s="23"/>
      <c r="I206" s="23"/>
      <c r="J206" s="23"/>
    </row>
    <row r="207" spans="1:10">
      <c r="A207" s="154" t="s">
        <v>524</v>
      </c>
      <c r="B207" s="23">
        <v>95171</v>
      </c>
      <c r="C207" s="23">
        <v>15375</v>
      </c>
      <c r="D207" s="23">
        <v>14414</v>
      </c>
      <c r="E207" s="23">
        <v>0</v>
      </c>
      <c r="F207" s="23">
        <v>6269</v>
      </c>
      <c r="G207" s="23">
        <v>2084</v>
      </c>
      <c r="H207" s="23">
        <v>32661</v>
      </c>
      <c r="I207" s="23">
        <v>11224</v>
      </c>
      <c r="J207" s="23">
        <v>0</v>
      </c>
    </row>
    <row r="208" spans="1:10">
      <c r="A208" s="154" t="s">
        <v>525</v>
      </c>
      <c r="B208" s="23">
        <v>20457</v>
      </c>
      <c r="C208" s="23">
        <v>22810</v>
      </c>
      <c r="D208" s="23">
        <v>4018</v>
      </c>
      <c r="E208" s="23">
        <v>0</v>
      </c>
      <c r="F208" s="23">
        <v>3452</v>
      </c>
      <c r="G208" s="23">
        <v>391</v>
      </c>
      <c r="H208" s="23">
        <v>1225</v>
      </c>
      <c r="I208" s="23">
        <v>5460</v>
      </c>
      <c r="J208" s="23">
        <v>0</v>
      </c>
    </row>
    <row r="209" spans="1:10">
      <c r="A209" s="154" t="s">
        <v>526</v>
      </c>
      <c r="B209" s="23">
        <v>46811</v>
      </c>
      <c r="C209" s="23">
        <v>4964</v>
      </c>
      <c r="D209" s="23">
        <v>1105</v>
      </c>
      <c r="E209" s="23">
        <v>0</v>
      </c>
      <c r="F209" s="23">
        <v>4064</v>
      </c>
      <c r="G209" s="23">
        <v>5</v>
      </c>
      <c r="H209" s="23">
        <v>18553</v>
      </c>
      <c r="I209" s="23">
        <v>4184</v>
      </c>
      <c r="J209" s="23">
        <v>289</v>
      </c>
    </row>
    <row r="210" spans="1:10">
      <c r="A210" s="154" t="s">
        <v>527</v>
      </c>
      <c r="B210" s="23">
        <v>56001</v>
      </c>
      <c r="C210" s="23">
        <v>8107</v>
      </c>
      <c r="D210" s="23">
        <v>1174</v>
      </c>
      <c r="E210" s="23">
        <v>0</v>
      </c>
      <c r="F210" s="23">
        <v>5402</v>
      </c>
      <c r="G210" s="23">
        <v>4</v>
      </c>
      <c r="H210" s="23">
        <v>19173</v>
      </c>
      <c r="I210" s="23">
        <v>4770</v>
      </c>
      <c r="J210" s="23">
        <v>750</v>
      </c>
    </row>
    <row r="211" spans="1:10">
      <c r="A211" s="154" t="s">
        <v>528</v>
      </c>
      <c r="B211" s="23">
        <v>44903</v>
      </c>
      <c r="C211" s="23">
        <v>3233</v>
      </c>
      <c r="D211" s="23">
        <v>1040</v>
      </c>
      <c r="E211" s="23">
        <v>0</v>
      </c>
      <c r="F211" s="23">
        <v>4442</v>
      </c>
      <c r="G211" s="23">
        <v>121</v>
      </c>
      <c r="H211" s="23">
        <v>22516</v>
      </c>
      <c r="I211" s="23">
        <v>7686</v>
      </c>
      <c r="J211" s="23">
        <v>0</v>
      </c>
    </row>
    <row r="212" spans="1:10">
      <c r="A212" s="154" t="s">
        <v>529</v>
      </c>
      <c r="B212" s="23">
        <v>67204</v>
      </c>
      <c r="C212" s="23">
        <v>9234</v>
      </c>
      <c r="D212" s="23">
        <v>1097</v>
      </c>
      <c r="E212" s="23">
        <v>0</v>
      </c>
      <c r="F212" s="23">
        <v>4829</v>
      </c>
      <c r="G212" s="23">
        <v>11</v>
      </c>
      <c r="H212" s="23">
        <v>33147</v>
      </c>
      <c r="I212" s="23">
        <v>8517</v>
      </c>
      <c r="J212" s="23">
        <v>16</v>
      </c>
    </row>
    <row r="213" spans="1:10">
      <c r="A213" s="154" t="s">
        <v>530</v>
      </c>
      <c r="B213" s="23">
        <v>78090</v>
      </c>
      <c r="C213" s="23">
        <v>15509</v>
      </c>
      <c r="D213" s="23">
        <v>2130</v>
      </c>
      <c r="E213" s="23">
        <v>0</v>
      </c>
      <c r="F213" s="23">
        <v>7045</v>
      </c>
      <c r="G213" s="23">
        <v>17</v>
      </c>
      <c r="H213" s="23">
        <v>22543</v>
      </c>
      <c r="I213" s="23">
        <v>7695</v>
      </c>
      <c r="J213" s="23">
        <v>31</v>
      </c>
    </row>
    <row r="214" spans="1:10">
      <c r="A214" s="154" t="s">
        <v>531</v>
      </c>
      <c r="B214" s="23">
        <v>243819</v>
      </c>
      <c r="C214" s="23">
        <v>135454</v>
      </c>
      <c r="D214" s="23">
        <v>18899</v>
      </c>
      <c r="E214" s="23">
        <v>0</v>
      </c>
      <c r="F214" s="23">
        <v>7746</v>
      </c>
      <c r="G214" s="23">
        <v>142</v>
      </c>
      <c r="H214" s="23">
        <v>35974</v>
      </c>
      <c r="I214" s="23">
        <v>47496</v>
      </c>
      <c r="J214" s="23">
        <v>8601</v>
      </c>
    </row>
    <row r="215" spans="1:10">
      <c r="A215" s="154" t="s">
        <v>532</v>
      </c>
      <c r="B215" s="23">
        <v>54773</v>
      </c>
      <c r="C215" s="23">
        <v>16170</v>
      </c>
      <c r="D215" s="23">
        <v>1726</v>
      </c>
      <c r="E215" s="23">
        <v>0</v>
      </c>
      <c r="F215" s="23">
        <v>5417</v>
      </c>
      <c r="G215" s="23">
        <v>436</v>
      </c>
      <c r="H215" s="23">
        <v>21989</v>
      </c>
      <c r="I215" s="23">
        <v>6288</v>
      </c>
      <c r="J215" s="23">
        <v>11</v>
      </c>
    </row>
    <row r="216" spans="1:10">
      <c r="A216" s="154" t="s">
        <v>533</v>
      </c>
      <c r="B216" s="23">
        <v>83945</v>
      </c>
      <c r="C216" s="23">
        <v>16873</v>
      </c>
      <c r="D216" s="23">
        <v>3437</v>
      </c>
      <c r="E216" s="23">
        <v>0</v>
      </c>
      <c r="F216" s="23">
        <v>7874</v>
      </c>
      <c r="G216" s="23">
        <v>35</v>
      </c>
      <c r="H216" s="23">
        <v>22934</v>
      </c>
      <c r="I216" s="23">
        <v>9758</v>
      </c>
      <c r="J216" s="23">
        <v>2</v>
      </c>
    </row>
    <row r="217" spans="1:10">
      <c r="A217" s="154" t="s">
        <v>534</v>
      </c>
      <c r="B217" s="23">
        <v>20615</v>
      </c>
      <c r="C217" s="23">
        <v>1338</v>
      </c>
      <c r="D217" s="23">
        <v>196</v>
      </c>
      <c r="E217" s="23">
        <v>0</v>
      </c>
      <c r="F217" s="23">
        <v>2226</v>
      </c>
      <c r="G217" s="23">
        <v>35</v>
      </c>
      <c r="H217" s="23">
        <v>6044</v>
      </c>
      <c r="I217" s="23">
        <v>2000</v>
      </c>
      <c r="J217" s="23">
        <v>0</v>
      </c>
    </row>
    <row r="218" spans="1:10">
      <c r="A218" s="154" t="s">
        <v>535</v>
      </c>
      <c r="B218" s="23">
        <v>7883</v>
      </c>
      <c r="C218" s="23">
        <v>9007</v>
      </c>
      <c r="D218" s="23">
        <v>110</v>
      </c>
      <c r="E218" s="23">
        <v>0</v>
      </c>
      <c r="F218" s="23">
        <v>1190</v>
      </c>
      <c r="G218" s="23">
        <v>0</v>
      </c>
      <c r="H218" s="23">
        <v>2954</v>
      </c>
      <c r="I218" s="23">
        <v>1258</v>
      </c>
      <c r="J218" s="23">
        <v>27</v>
      </c>
    </row>
    <row r="219" spans="1:10">
      <c r="A219" s="154" t="s">
        <v>536</v>
      </c>
      <c r="B219" s="23">
        <v>64844</v>
      </c>
      <c r="C219" s="23">
        <v>5658</v>
      </c>
      <c r="D219" s="23">
        <v>2485</v>
      </c>
      <c r="E219" s="23">
        <v>0</v>
      </c>
      <c r="F219" s="23">
        <v>5290</v>
      </c>
      <c r="G219" s="23">
        <v>1820</v>
      </c>
      <c r="H219" s="23">
        <v>16166</v>
      </c>
      <c r="I219" s="23">
        <v>3874</v>
      </c>
      <c r="J219" s="23">
        <v>1040</v>
      </c>
    </row>
    <row r="220" spans="1:10">
      <c r="A220" s="154" t="s">
        <v>537</v>
      </c>
      <c r="B220" s="23">
        <v>51119</v>
      </c>
      <c r="C220" s="23">
        <v>8817</v>
      </c>
      <c r="D220" s="23">
        <v>583</v>
      </c>
      <c r="E220" s="23">
        <v>0</v>
      </c>
      <c r="F220" s="23">
        <v>4167</v>
      </c>
      <c r="G220" s="23">
        <v>34</v>
      </c>
      <c r="H220" s="23">
        <v>0</v>
      </c>
      <c r="I220" s="23">
        <v>5738</v>
      </c>
      <c r="J220" s="23">
        <v>8</v>
      </c>
    </row>
    <row r="221" spans="1:10">
      <c r="A221" s="154" t="s">
        <v>538</v>
      </c>
      <c r="B221" s="23">
        <v>49585</v>
      </c>
      <c r="C221" s="23">
        <v>9020</v>
      </c>
      <c r="D221" s="23">
        <v>1747</v>
      </c>
      <c r="E221" s="23">
        <v>0</v>
      </c>
      <c r="F221" s="23">
        <v>8133</v>
      </c>
      <c r="G221" s="23">
        <v>136</v>
      </c>
      <c r="H221" s="23">
        <v>6174</v>
      </c>
      <c r="I221" s="23">
        <v>5461</v>
      </c>
      <c r="J221" s="23">
        <v>321</v>
      </c>
    </row>
    <row r="222" spans="1:10">
      <c r="A222" s="154" t="s">
        <v>539</v>
      </c>
      <c r="B222" s="23">
        <v>52208</v>
      </c>
      <c r="C222" s="23">
        <v>11144</v>
      </c>
      <c r="D222" s="23">
        <v>92</v>
      </c>
      <c r="E222" s="23">
        <v>0</v>
      </c>
      <c r="F222" s="23">
        <v>5557</v>
      </c>
      <c r="G222" s="23">
        <v>0</v>
      </c>
      <c r="H222" s="23">
        <v>32259</v>
      </c>
      <c r="I222" s="23">
        <v>6308</v>
      </c>
      <c r="J222" s="23">
        <v>166</v>
      </c>
    </row>
    <row r="223" spans="1:10" ht="24.75" customHeight="1">
      <c r="A223" s="153" t="s">
        <v>540</v>
      </c>
      <c r="B223" s="23"/>
      <c r="C223" s="23"/>
      <c r="D223" s="23"/>
      <c r="E223" s="23"/>
      <c r="F223" s="23"/>
      <c r="G223" s="23"/>
      <c r="H223" s="23"/>
      <c r="I223" s="23"/>
      <c r="J223" s="23"/>
    </row>
    <row r="224" spans="1:10">
      <c r="A224" s="154" t="s">
        <v>541</v>
      </c>
      <c r="B224" s="23">
        <v>38651</v>
      </c>
      <c r="C224" s="23">
        <v>13397</v>
      </c>
      <c r="D224" s="23">
        <v>533</v>
      </c>
      <c r="E224" s="23">
        <v>0</v>
      </c>
      <c r="F224" s="23">
        <v>2780</v>
      </c>
      <c r="G224" s="23">
        <v>5</v>
      </c>
      <c r="H224" s="23">
        <v>5098</v>
      </c>
      <c r="I224" s="23">
        <v>1567</v>
      </c>
      <c r="J224" s="23">
        <v>0</v>
      </c>
    </row>
    <row r="225" spans="1:10">
      <c r="A225" s="154" t="s">
        <v>542</v>
      </c>
      <c r="B225" s="23">
        <v>38067</v>
      </c>
      <c r="C225" s="23">
        <v>8348</v>
      </c>
      <c r="D225" s="23">
        <v>482</v>
      </c>
      <c r="E225" s="23">
        <v>0</v>
      </c>
      <c r="F225" s="23">
        <v>1301</v>
      </c>
      <c r="G225" s="23">
        <v>60</v>
      </c>
      <c r="H225" s="23">
        <v>4978</v>
      </c>
      <c r="I225" s="23">
        <v>4877</v>
      </c>
      <c r="J225" s="23">
        <v>99</v>
      </c>
    </row>
    <row r="226" spans="1:10">
      <c r="A226" s="154" t="s">
        <v>543</v>
      </c>
      <c r="B226" s="23">
        <v>57846</v>
      </c>
      <c r="C226" s="23">
        <v>27891</v>
      </c>
      <c r="D226" s="23">
        <v>1329</v>
      </c>
      <c r="E226" s="23">
        <v>0</v>
      </c>
      <c r="F226" s="23">
        <v>4716</v>
      </c>
      <c r="G226" s="23">
        <v>142</v>
      </c>
      <c r="H226" s="23">
        <v>20953</v>
      </c>
      <c r="I226" s="23">
        <v>7644</v>
      </c>
      <c r="J226" s="23">
        <v>1041</v>
      </c>
    </row>
    <row r="227" spans="1:10">
      <c r="A227" s="154" t="s">
        <v>544</v>
      </c>
      <c r="B227" s="23">
        <v>32890</v>
      </c>
      <c r="C227" s="23">
        <v>9483</v>
      </c>
      <c r="D227" s="23">
        <v>420</v>
      </c>
      <c r="E227" s="23">
        <v>0</v>
      </c>
      <c r="F227" s="23">
        <v>1259</v>
      </c>
      <c r="G227" s="23">
        <v>33</v>
      </c>
      <c r="H227" s="23">
        <v>13333</v>
      </c>
      <c r="I227" s="23">
        <v>2079</v>
      </c>
      <c r="J227" s="23">
        <v>0</v>
      </c>
    </row>
    <row r="228" spans="1:10">
      <c r="A228" s="154" t="s">
        <v>545</v>
      </c>
      <c r="B228" s="23">
        <v>106575</v>
      </c>
      <c r="C228" s="23">
        <v>22249</v>
      </c>
      <c r="D228" s="23">
        <v>2973</v>
      </c>
      <c r="E228" s="23">
        <v>0</v>
      </c>
      <c r="F228" s="23">
        <v>6484</v>
      </c>
      <c r="G228" s="23">
        <v>142</v>
      </c>
      <c r="H228" s="23">
        <v>22276</v>
      </c>
      <c r="I228" s="23">
        <v>15182</v>
      </c>
      <c r="J228" s="23">
        <v>430</v>
      </c>
    </row>
    <row r="229" spans="1:10">
      <c r="A229" s="154" t="s">
        <v>546</v>
      </c>
      <c r="B229" s="23">
        <v>106583</v>
      </c>
      <c r="C229" s="23">
        <v>11811</v>
      </c>
      <c r="D229" s="23">
        <v>2751</v>
      </c>
      <c r="E229" s="23">
        <v>0</v>
      </c>
      <c r="F229" s="23">
        <v>10857</v>
      </c>
      <c r="G229" s="23">
        <v>1227</v>
      </c>
      <c r="H229" s="23">
        <v>9559</v>
      </c>
      <c r="I229" s="23">
        <v>5335</v>
      </c>
      <c r="J229" s="23">
        <v>4937</v>
      </c>
    </row>
    <row r="230" spans="1:10">
      <c r="A230" s="154" t="s">
        <v>547</v>
      </c>
      <c r="B230" s="23">
        <v>18562</v>
      </c>
      <c r="C230" s="23">
        <v>10430</v>
      </c>
      <c r="D230" s="23">
        <v>331</v>
      </c>
      <c r="E230" s="23">
        <v>0</v>
      </c>
      <c r="F230" s="23">
        <v>2174</v>
      </c>
      <c r="G230" s="23">
        <v>0</v>
      </c>
      <c r="H230" s="23">
        <v>2181</v>
      </c>
      <c r="I230" s="23">
        <v>1974</v>
      </c>
      <c r="J230" s="23">
        <v>0</v>
      </c>
    </row>
    <row r="231" spans="1:10">
      <c r="A231" s="154" t="s">
        <v>548</v>
      </c>
      <c r="B231" s="23">
        <v>28528</v>
      </c>
      <c r="C231" s="23">
        <v>9877</v>
      </c>
      <c r="D231" s="23">
        <v>967</v>
      </c>
      <c r="E231" s="23">
        <v>0</v>
      </c>
      <c r="F231" s="23">
        <v>4560</v>
      </c>
      <c r="G231" s="23">
        <v>155</v>
      </c>
      <c r="H231" s="23">
        <v>5442</v>
      </c>
      <c r="I231" s="23">
        <v>3481</v>
      </c>
      <c r="J231" s="23">
        <v>132</v>
      </c>
    </row>
    <row r="232" spans="1:10">
      <c r="A232" s="154" t="s">
        <v>549</v>
      </c>
      <c r="B232" s="23">
        <v>106398</v>
      </c>
      <c r="C232" s="23">
        <v>37613</v>
      </c>
      <c r="D232" s="23">
        <v>1943</v>
      </c>
      <c r="E232" s="23">
        <v>0</v>
      </c>
      <c r="F232" s="23">
        <v>8262</v>
      </c>
      <c r="G232" s="23">
        <v>625</v>
      </c>
      <c r="H232" s="23">
        <v>29434</v>
      </c>
      <c r="I232" s="23">
        <v>14661</v>
      </c>
      <c r="J232" s="23">
        <v>737</v>
      </c>
    </row>
    <row r="233" spans="1:10">
      <c r="A233" s="154" t="s">
        <v>550</v>
      </c>
      <c r="B233" s="23">
        <v>7576</v>
      </c>
      <c r="C233" s="23">
        <v>12683</v>
      </c>
      <c r="D233" s="23">
        <v>76</v>
      </c>
      <c r="E233" s="23">
        <v>0</v>
      </c>
      <c r="F233" s="23">
        <v>1210</v>
      </c>
      <c r="G233" s="23">
        <v>0</v>
      </c>
      <c r="H233" s="23">
        <v>0</v>
      </c>
      <c r="I233" s="23">
        <v>0</v>
      </c>
      <c r="J233" s="23">
        <v>4</v>
      </c>
    </row>
    <row r="234" spans="1:10">
      <c r="A234" s="154" t="s">
        <v>551</v>
      </c>
      <c r="B234" s="23">
        <v>29052</v>
      </c>
      <c r="C234" s="23">
        <v>15799</v>
      </c>
      <c r="D234" s="23">
        <v>166</v>
      </c>
      <c r="E234" s="23">
        <v>0</v>
      </c>
      <c r="F234" s="23">
        <v>4042</v>
      </c>
      <c r="G234" s="23">
        <v>43</v>
      </c>
      <c r="H234" s="23">
        <v>3507</v>
      </c>
      <c r="I234" s="23">
        <v>7005</v>
      </c>
      <c r="J234" s="23">
        <v>278</v>
      </c>
    </row>
    <row r="235" spans="1:10">
      <c r="A235" s="154" t="s">
        <v>552</v>
      </c>
      <c r="B235" s="23">
        <v>635485</v>
      </c>
      <c r="C235" s="23">
        <v>210546</v>
      </c>
      <c r="D235" s="23">
        <v>746787</v>
      </c>
      <c r="E235" s="23">
        <v>0</v>
      </c>
      <c r="F235" s="23">
        <v>35037</v>
      </c>
      <c r="G235" s="23">
        <v>762195</v>
      </c>
      <c r="H235" s="23">
        <v>36253</v>
      </c>
      <c r="I235" s="23">
        <v>72890</v>
      </c>
      <c r="J235" s="23">
        <v>4928</v>
      </c>
    </row>
    <row r="236" spans="1:10" ht="22.5" customHeight="1">
      <c r="A236" s="153" t="s">
        <v>553</v>
      </c>
      <c r="B236" s="23"/>
      <c r="C236" s="23"/>
      <c r="D236" s="23"/>
      <c r="E236" s="23"/>
      <c r="F236" s="23"/>
      <c r="G236" s="23"/>
      <c r="H236" s="23"/>
      <c r="I236" s="23"/>
      <c r="J236" s="23"/>
    </row>
    <row r="237" spans="1:10">
      <c r="A237" s="154" t="s">
        <v>554</v>
      </c>
      <c r="B237" s="23">
        <v>40051</v>
      </c>
      <c r="C237" s="23">
        <v>6269</v>
      </c>
      <c r="D237" s="23">
        <v>170</v>
      </c>
      <c r="E237" s="23">
        <v>0</v>
      </c>
      <c r="F237" s="23">
        <v>3301</v>
      </c>
      <c r="G237" s="23">
        <v>76</v>
      </c>
      <c r="H237" s="23">
        <v>218</v>
      </c>
      <c r="I237" s="23">
        <v>6376</v>
      </c>
      <c r="J237" s="23">
        <v>503</v>
      </c>
    </row>
    <row r="238" spans="1:10">
      <c r="A238" s="154" t="s">
        <v>555</v>
      </c>
      <c r="B238" s="23">
        <v>48236</v>
      </c>
      <c r="C238" s="23">
        <v>10884</v>
      </c>
      <c r="D238" s="23">
        <v>1877</v>
      </c>
      <c r="E238" s="23">
        <v>0</v>
      </c>
      <c r="F238" s="23">
        <v>4649</v>
      </c>
      <c r="G238" s="23">
        <v>78</v>
      </c>
      <c r="H238" s="23">
        <v>8679</v>
      </c>
      <c r="I238" s="23">
        <v>6289</v>
      </c>
      <c r="J238" s="23">
        <v>245</v>
      </c>
    </row>
    <row r="239" spans="1:10">
      <c r="A239" s="154" t="s">
        <v>556</v>
      </c>
      <c r="B239" s="23">
        <v>73472</v>
      </c>
      <c r="C239" s="23">
        <v>22413</v>
      </c>
      <c r="D239" s="23">
        <v>5848</v>
      </c>
      <c r="E239" s="23">
        <v>0</v>
      </c>
      <c r="F239" s="23">
        <v>7080</v>
      </c>
      <c r="G239" s="23">
        <v>2349</v>
      </c>
      <c r="H239" s="23">
        <v>1192</v>
      </c>
      <c r="I239" s="23">
        <v>5824</v>
      </c>
      <c r="J239" s="23">
        <v>497</v>
      </c>
    </row>
    <row r="240" spans="1:10">
      <c r="A240" s="154" t="s">
        <v>557</v>
      </c>
      <c r="B240" s="23">
        <v>48317</v>
      </c>
      <c r="C240" s="23">
        <v>9802</v>
      </c>
      <c r="D240" s="23">
        <v>855</v>
      </c>
      <c r="E240" s="23">
        <v>0</v>
      </c>
      <c r="F240" s="23">
        <v>3668</v>
      </c>
      <c r="G240" s="23">
        <v>255</v>
      </c>
      <c r="H240" s="23">
        <v>0</v>
      </c>
      <c r="I240" s="23">
        <v>2716</v>
      </c>
      <c r="J240" s="23">
        <v>1643</v>
      </c>
    </row>
    <row r="241" spans="1:10">
      <c r="A241" s="154" t="s">
        <v>558</v>
      </c>
      <c r="B241" s="23">
        <v>122761</v>
      </c>
      <c r="C241" s="23">
        <v>7411</v>
      </c>
      <c r="D241" s="23">
        <v>1735</v>
      </c>
      <c r="E241" s="23">
        <v>0</v>
      </c>
      <c r="F241" s="23">
        <v>7814</v>
      </c>
      <c r="G241" s="23">
        <v>95</v>
      </c>
      <c r="H241" s="23">
        <v>23080</v>
      </c>
      <c r="I241" s="23">
        <v>10337</v>
      </c>
      <c r="J241" s="23">
        <v>517</v>
      </c>
    </row>
    <row r="242" spans="1:10">
      <c r="A242" s="154" t="s">
        <v>559</v>
      </c>
      <c r="B242" s="23">
        <v>23237</v>
      </c>
      <c r="C242" s="23">
        <v>1647</v>
      </c>
      <c r="D242" s="23">
        <v>62</v>
      </c>
      <c r="E242" s="23">
        <v>0</v>
      </c>
      <c r="F242" s="23">
        <v>1844</v>
      </c>
      <c r="G242" s="23">
        <v>40</v>
      </c>
      <c r="H242" s="23">
        <v>11814</v>
      </c>
      <c r="I242" s="23">
        <v>3378</v>
      </c>
      <c r="J242" s="23">
        <v>1</v>
      </c>
    </row>
    <row r="243" spans="1:10">
      <c r="A243" s="154" t="s">
        <v>560</v>
      </c>
      <c r="B243" s="23">
        <v>73625</v>
      </c>
      <c r="C243" s="23">
        <v>11518</v>
      </c>
      <c r="D243" s="23">
        <v>1511</v>
      </c>
      <c r="E243" s="23">
        <v>0</v>
      </c>
      <c r="F243" s="23">
        <v>5700</v>
      </c>
      <c r="G243" s="23">
        <v>776</v>
      </c>
      <c r="H243" s="23">
        <v>6627</v>
      </c>
      <c r="I243" s="23">
        <v>10548</v>
      </c>
      <c r="J243" s="23">
        <v>144</v>
      </c>
    </row>
    <row r="244" spans="1:10">
      <c r="A244" s="154" t="s">
        <v>561</v>
      </c>
      <c r="B244" s="23">
        <v>13015</v>
      </c>
      <c r="C244" s="23">
        <v>2500</v>
      </c>
      <c r="D244" s="23">
        <v>161</v>
      </c>
      <c r="E244" s="23">
        <v>0</v>
      </c>
      <c r="F244" s="23">
        <v>1900</v>
      </c>
      <c r="G244" s="23">
        <v>-29</v>
      </c>
      <c r="H244" s="23">
        <v>3653</v>
      </c>
      <c r="I244" s="23">
        <v>2211</v>
      </c>
      <c r="J244" s="23">
        <v>0</v>
      </c>
    </row>
    <row r="245" spans="1:10">
      <c r="A245" s="154" t="s">
        <v>562</v>
      </c>
      <c r="B245" s="23">
        <v>27204</v>
      </c>
      <c r="C245" s="23">
        <v>21</v>
      </c>
      <c r="D245" s="23">
        <v>8</v>
      </c>
      <c r="E245" s="23">
        <v>0</v>
      </c>
      <c r="F245" s="23">
        <v>4435</v>
      </c>
      <c r="G245" s="23">
        <v>0</v>
      </c>
      <c r="H245" s="23">
        <v>6820</v>
      </c>
      <c r="I245" s="23">
        <v>4987</v>
      </c>
      <c r="J245" s="23">
        <v>400</v>
      </c>
    </row>
    <row r="246" spans="1:10">
      <c r="A246" s="154" t="s">
        <v>563</v>
      </c>
      <c r="B246" s="23">
        <v>330814</v>
      </c>
      <c r="C246" s="23">
        <v>243102</v>
      </c>
      <c r="D246" s="23">
        <v>17598</v>
      </c>
      <c r="E246" s="23">
        <v>0</v>
      </c>
      <c r="F246" s="23">
        <v>8634</v>
      </c>
      <c r="G246" s="23">
        <v>0</v>
      </c>
      <c r="H246" s="23">
        <v>0</v>
      </c>
      <c r="I246" s="23">
        <v>77696</v>
      </c>
      <c r="J246" s="23">
        <v>1015</v>
      </c>
    </row>
    <row r="247" spans="1:10" ht="21" customHeight="1">
      <c r="A247" s="153" t="s">
        <v>564</v>
      </c>
      <c r="B247" s="23"/>
      <c r="C247" s="23"/>
      <c r="D247" s="23"/>
      <c r="E247" s="23"/>
      <c r="F247" s="23"/>
      <c r="G247" s="23"/>
      <c r="H247" s="23"/>
      <c r="I247" s="23"/>
      <c r="J247" s="23"/>
    </row>
    <row r="248" spans="1:10">
      <c r="A248" s="154" t="s">
        <v>565</v>
      </c>
      <c r="B248" s="23">
        <v>86879</v>
      </c>
      <c r="C248" s="23">
        <v>7978</v>
      </c>
      <c r="D248" s="23">
        <v>1089</v>
      </c>
      <c r="E248" s="23">
        <v>0</v>
      </c>
      <c r="F248" s="23">
        <v>6648</v>
      </c>
      <c r="G248" s="23">
        <v>269</v>
      </c>
      <c r="H248" s="23">
        <v>23127</v>
      </c>
      <c r="I248" s="23">
        <v>7765</v>
      </c>
      <c r="J248" s="23">
        <v>85</v>
      </c>
    </row>
    <row r="249" spans="1:10">
      <c r="A249" s="154" t="s">
        <v>566</v>
      </c>
      <c r="B249" s="23">
        <v>242871</v>
      </c>
      <c r="C249" s="23">
        <v>43892</v>
      </c>
      <c r="D249" s="23">
        <v>4261</v>
      </c>
      <c r="E249" s="23">
        <v>0</v>
      </c>
      <c r="F249" s="23">
        <v>14581</v>
      </c>
      <c r="G249" s="23">
        <v>626</v>
      </c>
      <c r="H249" s="23">
        <v>71315</v>
      </c>
      <c r="I249" s="23">
        <v>44866</v>
      </c>
      <c r="J249" s="23">
        <v>3205</v>
      </c>
    </row>
    <row r="250" spans="1:10">
      <c r="A250" s="154" t="s">
        <v>567</v>
      </c>
      <c r="B250" s="23">
        <v>173825</v>
      </c>
      <c r="C250" s="23">
        <v>56136</v>
      </c>
      <c r="D250" s="23">
        <v>12845</v>
      </c>
      <c r="E250" s="23">
        <v>0</v>
      </c>
      <c r="F250" s="23">
        <v>8482</v>
      </c>
      <c r="G250" s="23">
        <v>21</v>
      </c>
      <c r="H250" s="23">
        <v>236</v>
      </c>
      <c r="I250" s="23">
        <v>31562</v>
      </c>
      <c r="J250" s="23">
        <v>39</v>
      </c>
    </row>
    <row r="251" spans="1:10">
      <c r="A251" s="154" t="s">
        <v>568</v>
      </c>
      <c r="B251" s="23">
        <v>33478</v>
      </c>
      <c r="C251" s="23">
        <v>5861</v>
      </c>
      <c r="D251" s="23">
        <v>246</v>
      </c>
      <c r="E251" s="23">
        <v>0</v>
      </c>
      <c r="F251" s="23">
        <v>4383</v>
      </c>
      <c r="G251" s="23">
        <v>360</v>
      </c>
      <c r="H251" s="23">
        <v>0</v>
      </c>
      <c r="I251" s="23">
        <v>6793</v>
      </c>
      <c r="J251" s="23">
        <v>0</v>
      </c>
    </row>
    <row r="252" spans="1:10">
      <c r="A252" s="154" t="s">
        <v>569</v>
      </c>
      <c r="B252" s="23">
        <v>65475</v>
      </c>
      <c r="C252" s="23">
        <v>3327</v>
      </c>
      <c r="D252" s="23">
        <v>789</v>
      </c>
      <c r="E252" s="23">
        <v>0</v>
      </c>
      <c r="F252" s="23">
        <v>4069</v>
      </c>
      <c r="G252" s="23">
        <v>192</v>
      </c>
      <c r="H252" s="23">
        <v>17796</v>
      </c>
      <c r="I252" s="23">
        <v>14574</v>
      </c>
      <c r="J252" s="23">
        <v>1414</v>
      </c>
    </row>
    <row r="253" spans="1:10">
      <c r="A253" s="154" t="s">
        <v>570</v>
      </c>
      <c r="B253" s="23">
        <v>37565</v>
      </c>
      <c r="C253" s="23">
        <v>3081</v>
      </c>
      <c r="D253" s="23">
        <v>753</v>
      </c>
      <c r="E253" s="23">
        <v>0</v>
      </c>
      <c r="F253" s="23">
        <v>4053</v>
      </c>
      <c r="G253" s="23">
        <v>41</v>
      </c>
      <c r="H253" s="23">
        <v>9098</v>
      </c>
      <c r="I253" s="23">
        <v>4271</v>
      </c>
      <c r="J253" s="23">
        <v>21</v>
      </c>
    </row>
    <row r="254" spans="1:10">
      <c r="A254" s="154" t="s">
        <v>571</v>
      </c>
      <c r="B254" s="23">
        <v>98811</v>
      </c>
      <c r="C254" s="23">
        <v>56938</v>
      </c>
      <c r="D254" s="23">
        <v>3204</v>
      </c>
      <c r="E254" s="23">
        <v>0</v>
      </c>
      <c r="F254" s="23">
        <v>6055</v>
      </c>
      <c r="G254" s="23">
        <v>11</v>
      </c>
      <c r="H254" s="23">
        <v>28898</v>
      </c>
      <c r="I254" s="23">
        <v>13817</v>
      </c>
      <c r="J254" s="23">
        <v>2174</v>
      </c>
    </row>
    <row r="255" spans="1:10">
      <c r="A255" s="154" t="s">
        <v>572</v>
      </c>
      <c r="B255" s="23">
        <v>38832</v>
      </c>
      <c r="C255" s="23">
        <v>10222</v>
      </c>
      <c r="D255" s="23">
        <v>1221</v>
      </c>
      <c r="E255" s="23">
        <v>0</v>
      </c>
      <c r="F255" s="23">
        <v>2505</v>
      </c>
      <c r="G255" s="23">
        <v>6</v>
      </c>
      <c r="H255" s="23">
        <v>13129</v>
      </c>
      <c r="I255" s="23">
        <v>4662</v>
      </c>
      <c r="J255" s="23">
        <v>22</v>
      </c>
    </row>
    <row r="256" spans="1:10">
      <c r="A256" s="154" t="s">
        <v>573</v>
      </c>
      <c r="B256" s="23">
        <v>83343</v>
      </c>
      <c r="C256" s="23">
        <v>16055</v>
      </c>
      <c r="D256" s="23">
        <v>9224</v>
      </c>
      <c r="E256" s="23">
        <v>0</v>
      </c>
      <c r="F256" s="23">
        <v>5089</v>
      </c>
      <c r="G256" s="23">
        <v>7277</v>
      </c>
      <c r="H256" s="23">
        <v>4952</v>
      </c>
      <c r="I256" s="23">
        <v>14143</v>
      </c>
      <c r="J256" s="23">
        <v>2673</v>
      </c>
    </row>
    <row r="257" spans="1:10">
      <c r="A257" s="154" t="s">
        <v>574</v>
      </c>
      <c r="B257" s="23">
        <v>20986</v>
      </c>
      <c r="C257" s="23">
        <v>2370</v>
      </c>
      <c r="D257" s="23">
        <v>361</v>
      </c>
      <c r="E257" s="23">
        <v>0</v>
      </c>
      <c r="F257" s="23">
        <v>3444</v>
      </c>
      <c r="G257" s="23">
        <v>0</v>
      </c>
      <c r="H257" s="23">
        <v>7238</v>
      </c>
      <c r="I257" s="23">
        <v>4214</v>
      </c>
      <c r="J257" s="23">
        <v>1172</v>
      </c>
    </row>
    <row r="258" spans="1:10">
      <c r="A258" s="154" t="s">
        <v>575</v>
      </c>
      <c r="B258" s="23">
        <v>38618</v>
      </c>
      <c r="C258" s="23">
        <v>3667</v>
      </c>
      <c r="D258" s="23">
        <v>6240</v>
      </c>
      <c r="E258" s="23">
        <v>0</v>
      </c>
      <c r="F258" s="23">
        <v>3029</v>
      </c>
      <c r="G258" s="23">
        <v>165</v>
      </c>
      <c r="H258" s="23">
        <v>0</v>
      </c>
      <c r="I258" s="23">
        <v>5224</v>
      </c>
      <c r="J258" s="23">
        <v>697</v>
      </c>
    </row>
    <row r="259" spans="1:10">
      <c r="A259" s="154" t="s">
        <v>576</v>
      </c>
      <c r="B259" s="23">
        <v>25004</v>
      </c>
      <c r="C259" s="23">
        <v>10733</v>
      </c>
      <c r="D259" s="23">
        <v>461</v>
      </c>
      <c r="E259" s="23">
        <v>0</v>
      </c>
      <c r="F259" s="23">
        <v>2067</v>
      </c>
      <c r="G259" s="23">
        <v>433</v>
      </c>
      <c r="H259" s="23">
        <v>0</v>
      </c>
      <c r="I259" s="23">
        <v>3108</v>
      </c>
      <c r="J259" s="23">
        <v>0</v>
      </c>
    </row>
    <row r="260" spans="1:10">
      <c r="A260" s="154" t="s">
        <v>577</v>
      </c>
      <c r="B260" s="23">
        <v>39364</v>
      </c>
      <c r="C260" s="23">
        <v>14792</v>
      </c>
      <c r="D260" s="23">
        <v>258</v>
      </c>
      <c r="E260" s="23">
        <v>0</v>
      </c>
      <c r="F260" s="23">
        <v>3444</v>
      </c>
      <c r="G260" s="23">
        <v>0</v>
      </c>
      <c r="H260" s="23">
        <v>9752</v>
      </c>
      <c r="I260" s="23">
        <v>5709</v>
      </c>
      <c r="J260" s="23">
        <v>112</v>
      </c>
    </row>
    <row r="261" spans="1:10">
      <c r="A261" s="154" t="s">
        <v>578</v>
      </c>
      <c r="B261" s="23">
        <v>29551</v>
      </c>
      <c r="C261" s="23">
        <v>12007</v>
      </c>
      <c r="D261" s="23">
        <v>241</v>
      </c>
      <c r="E261" s="23">
        <v>0</v>
      </c>
      <c r="F261" s="23">
        <v>3044</v>
      </c>
      <c r="G261" s="23">
        <v>184</v>
      </c>
      <c r="H261" s="23">
        <v>7627</v>
      </c>
      <c r="I261" s="23">
        <v>3086</v>
      </c>
      <c r="J261" s="23">
        <v>200</v>
      </c>
    </row>
    <row r="262" spans="1:10">
      <c r="A262" s="154" t="s">
        <v>579</v>
      </c>
      <c r="B262" s="23">
        <v>14502</v>
      </c>
      <c r="C262" s="23">
        <v>3693</v>
      </c>
      <c r="D262" s="23">
        <v>1</v>
      </c>
      <c r="E262" s="23">
        <v>0</v>
      </c>
      <c r="F262" s="23">
        <v>1026</v>
      </c>
      <c r="G262" s="23">
        <v>0</v>
      </c>
      <c r="H262" s="23">
        <v>0</v>
      </c>
      <c r="I262" s="23">
        <v>3023</v>
      </c>
      <c r="J262" s="23">
        <v>0</v>
      </c>
    </row>
    <row r="263" spans="1:10" ht="22.5" customHeight="1">
      <c r="A263" s="153" t="s">
        <v>580</v>
      </c>
      <c r="B263" s="23"/>
      <c r="C263" s="23"/>
      <c r="D263" s="23"/>
      <c r="E263" s="23"/>
      <c r="F263" s="23"/>
      <c r="G263" s="23"/>
      <c r="H263" s="23"/>
      <c r="I263" s="23"/>
      <c r="J263" s="23"/>
    </row>
    <row r="264" spans="1:10">
      <c r="A264" s="154" t="s">
        <v>581</v>
      </c>
      <c r="B264" s="23">
        <v>92730</v>
      </c>
      <c r="C264" s="23">
        <v>21607</v>
      </c>
      <c r="D264" s="23">
        <v>5841</v>
      </c>
      <c r="E264" s="23">
        <v>0</v>
      </c>
      <c r="F264" s="23">
        <v>4736</v>
      </c>
      <c r="G264" s="23">
        <v>2344</v>
      </c>
      <c r="H264" s="23">
        <v>18955</v>
      </c>
      <c r="I264" s="23">
        <v>17131</v>
      </c>
      <c r="J264" s="23">
        <v>0</v>
      </c>
    </row>
    <row r="265" spans="1:10">
      <c r="A265" s="154" t="s">
        <v>582</v>
      </c>
      <c r="B265" s="23">
        <v>342851</v>
      </c>
      <c r="C265" s="23">
        <v>173097</v>
      </c>
      <c r="D265" s="23">
        <v>9553</v>
      </c>
      <c r="E265" s="23">
        <v>0</v>
      </c>
      <c r="F265" s="23">
        <v>28938</v>
      </c>
      <c r="G265" s="23">
        <v>2238</v>
      </c>
      <c r="H265" s="23">
        <v>69982</v>
      </c>
      <c r="I265" s="23">
        <v>48115</v>
      </c>
      <c r="J265" s="23">
        <v>393</v>
      </c>
    </row>
    <row r="266" spans="1:10">
      <c r="A266" s="154" t="s">
        <v>583</v>
      </c>
      <c r="B266" s="23">
        <v>49186</v>
      </c>
      <c r="C266" s="23">
        <v>8722</v>
      </c>
      <c r="D266" s="23">
        <v>328</v>
      </c>
      <c r="E266" s="23">
        <v>0</v>
      </c>
      <c r="F266" s="23">
        <v>6328</v>
      </c>
      <c r="G266" s="23">
        <v>0</v>
      </c>
      <c r="H266" s="23">
        <v>28073</v>
      </c>
      <c r="I266" s="23">
        <v>6419</v>
      </c>
      <c r="J266" s="23">
        <v>0</v>
      </c>
    </row>
    <row r="267" spans="1:10">
      <c r="A267" s="154" t="s">
        <v>584</v>
      </c>
      <c r="B267" s="23">
        <v>177600</v>
      </c>
      <c r="C267" s="23">
        <v>51279</v>
      </c>
      <c r="D267" s="23">
        <v>23540</v>
      </c>
      <c r="E267" s="23">
        <v>10900</v>
      </c>
      <c r="F267" s="23">
        <v>-765</v>
      </c>
      <c r="G267" s="23">
        <v>17349</v>
      </c>
      <c r="H267" s="23">
        <v>44841</v>
      </c>
      <c r="I267" s="23">
        <v>21153</v>
      </c>
      <c r="J267" s="23">
        <v>691</v>
      </c>
    </row>
    <row r="268" spans="1:10">
      <c r="A268" s="154" t="s">
        <v>585</v>
      </c>
      <c r="B268" s="23">
        <v>79052</v>
      </c>
      <c r="C268" s="23">
        <v>34666</v>
      </c>
      <c r="D268" s="23">
        <v>2258</v>
      </c>
      <c r="E268" s="23">
        <v>0</v>
      </c>
      <c r="F268" s="23">
        <v>6091</v>
      </c>
      <c r="G268" s="23">
        <v>551</v>
      </c>
      <c r="H268" s="23">
        <v>30184</v>
      </c>
      <c r="I268" s="23">
        <v>9536</v>
      </c>
      <c r="J268" s="23">
        <v>245</v>
      </c>
    </row>
    <row r="269" spans="1:10">
      <c r="A269" s="154" t="s">
        <v>586</v>
      </c>
      <c r="B269" s="23">
        <v>21125</v>
      </c>
      <c r="C269" s="23">
        <v>17424</v>
      </c>
      <c r="D269" s="23">
        <v>1045</v>
      </c>
      <c r="E269" s="23">
        <v>0</v>
      </c>
      <c r="F269" s="23">
        <v>2243</v>
      </c>
      <c r="G269" s="23">
        <v>1170</v>
      </c>
      <c r="H269" s="23">
        <v>0</v>
      </c>
      <c r="I269" s="23">
        <v>7411</v>
      </c>
      <c r="J269" s="23">
        <v>0</v>
      </c>
    </row>
    <row r="270" spans="1:10">
      <c r="A270" s="154" t="s">
        <v>587</v>
      </c>
      <c r="B270" s="23">
        <v>12655</v>
      </c>
      <c r="C270" s="23">
        <v>9747</v>
      </c>
      <c r="D270" s="23">
        <v>2036</v>
      </c>
      <c r="E270" s="23">
        <v>0</v>
      </c>
      <c r="F270" s="23">
        <v>1799</v>
      </c>
      <c r="G270" s="23">
        <v>1761</v>
      </c>
      <c r="H270" s="23">
        <v>0</v>
      </c>
      <c r="I270" s="23">
        <v>6205</v>
      </c>
      <c r="J270" s="23">
        <v>0</v>
      </c>
    </row>
    <row r="271" spans="1:10">
      <c r="A271" s="154" t="s">
        <v>588</v>
      </c>
      <c r="B271" s="23">
        <v>37484</v>
      </c>
      <c r="C271" s="23">
        <v>3546</v>
      </c>
      <c r="D271" s="23">
        <v>48</v>
      </c>
      <c r="E271" s="23">
        <v>0</v>
      </c>
      <c r="F271" s="23">
        <v>4114</v>
      </c>
      <c r="G271" s="23">
        <v>24</v>
      </c>
      <c r="H271" s="23">
        <v>3149</v>
      </c>
      <c r="I271" s="23">
        <v>3459</v>
      </c>
      <c r="J271" s="23">
        <v>6</v>
      </c>
    </row>
    <row r="272" spans="1:10">
      <c r="A272" s="154" t="s">
        <v>589</v>
      </c>
      <c r="B272" s="23">
        <v>107692</v>
      </c>
      <c r="C272" s="23">
        <v>25647</v>
      </c>
      <c r="D272" s="23">
        <v>11427</v>
      </c>
      <c r="E272" s="23">
        <v>0</v>
      </c>
      <c r="F272" s="23">
        <v>6291</v>
      </c>
      <c r="G272" s="23">
        <v>6100</v>
      </c>
      <c r="H272" s="23">
        <v>27693</v>
      </c>
      <c r="I272" s="23">
        <v>18074</v>
      </c>
      <c r="J272" s="23">
        <v>203</v>
      </c>
    </row>
    <row r="273" spans="1:10">
      <c r="A273" s="154" t="s">
        <v>590</v>
      </c>
      <c r="B273" s="23">
        <v>110270</v>
      </c>
      <c r="C273" s="23">
        <v>9149</v>
      </c>
      <c r="D273" s="23">
        <v>5252</v>
      </c>
      <c r="E273" s="23">
        <v>0</v>
      </c>
      <c r="F273" s="23">
        <v>12633</v>
      </c>
      <c r="G273" s="23">
        <v>45</v>
      </c>
      <c r="H273" s="23">
        <v>14103</v>
      </c>
      <c r="I273" s="23">
        <v>10706</v>
      </c>
      <c r="J273" s="23">
        <v>108</v>
      </c>
    </row>
    <row r="274" spans="1:10" ht="24.75" customHeight="1">
      <c r="A274" s="153" t="s">
        <v>591</v>
      </c>
      <c r="B274" s="23"/>
      <c r="C274" s="23"/>
      <c r="D274" s="23"/>
      <c r="E274" s="23"/>
      <c r="F274" s="23"/>
      <c r="G274" s="23"/>
      <c r="H274" s="23"/>
      <c r="I274" s="23"/>
      <c r="J274" s="23"/>
    </row>
    <row r="275" spans="1:10">
      <c r="A275" s="154" t="s">
        <v>592</v>
      </c>
      <c r="B275" s="23">
        <v>102883</v>
      </c>
      <c r="C275" s="23">
        <v>26541</v>
      </c>
      <c r="D275" s="23">
        <v>8481</v>
      </c>
      <c r="E275" s="23">
        <v>12217</v>
      </c>
      <c r="F275" s="23">
        <v>491</v>
      </c>
      <c r="G275" s="23">
        <v>4647</v>
      </c>
      <c r="H275" s="23">
        <v>0</v>
      </c>
      <c r="I275" s="23">
        <v>14281</v>
      </c>
      <c r="J275" s="23">
        <v>0</v>
      </c>
    </row>
    <row r="276" spans="1:10">
      <c r="A276" s="154" t="s">
        <v>593</v>
      </c>
      <c r="B276" s="23">
        <v>109161</v>
      </c>
      <c r="C276" s="23">
        <v>9496</v>
      </c>
      <c r="D276" s="23">
        <v>4120</v>
      </c>
      <c r="E276" s="23">
        <v>0</v>
      </c>
      <c r="F276" s="23">
        <v>4813</v>
      </c>
      <c r="G276" s="23">
        <v>51</v>
      </c>
      <c r="H276" s="23">
        <v>27712</v>
      </c>
      <c r="I276" s="23">
        <v>9631</v>
      </c>
      <c r="J276" s="23">
        <v>37</v>
      </c>
    </row>
    <row r="277" spans="1:10">
      <c r="A277" s="154" t="s">
        <v>594</v>
      </c>
      <c r="B277" s="23">
        <v>65104</v>
      </c>
      <c r="C277" s="23">
        <v>13583</v>
      </c>
      <c r="D277" s="23">
        <v>1901</v>
      </c>
      <c r="E277" s="23">
        <v>1716</v>
      </c>
      <c r="F277" s="23">
        <v>4734</v>
      </c>
      <c r="G277" s="23">
        <v>430</v>
      </c>
      <c r="H277" s="23">
        <v>0</v>
      </c>
      <c r="I277" s="23">
        <v>11787</v>
      </c>
      <c r="J277" s="23">
        <v>0</v>
      </c>
    </row>
    <row r="278" spans="1:10">
      <c r="A278" s="154" t="s">
        <v>595</v>
      </c>
      <c r="B278" s="23">
        <v>353207</v>
      </c>
      <c r="C278" s="23">
        <v>73336</v>
      </c>
      <c r="D278" s="23">
        <v>41148</v>
      </c>
      <c r="E278" s="23">
        <v>0</v>
      </c>
      <c r="F278" s="23">
        <v>26352</v>
      </c>
      <c r="G278" s="23">
        <v>9212</v>
      </c>
      <c r="H278" s="23">
        <v>37907</v>
      </c>
      <c r="I278" s="23">
        <v>47431</v>
      </c>
      <c r="J278" s="23">
        <v>487</v>
      </c>
    </row>
    <row r="279" spans="1:10">
      <c r="A279" s="154" t="s">
        <v>596</v>
      </c>
      <c r="B279" s="23">
        <v>44923</v>
      </c>
      <c r="C279" s="23">
        <v>15143</v>
      </c>
      <c r="D279" s="23">
        <v>1164</v>
      </c>
      <c r="E279" s="23">
        <v>0</v>
      </c>
      <c r="F279" s="23">
        <v>2059</v>
      </c>
      <c r="G279" s="23">
        <v>43</v>
      </c>
      <c r="H279" s="23">
        <v>6612</v>
      </c>
      <c r="I279" s="23">
        <v>8902</v>
      </c>
      <c r="J279" s="23">
        <v>0</v>
      </c>
    </row>
    <row r="280" spans="1:10">
      <c r="A280" s="154" t="s">
        <v>597</v>
      </c>
      <c r="B280" s="23">
        <v>34770</v>
      </c>
      <c r="C280" s="23">
        <v>8845</v>
      </c>
      <c r="D280" s="23">
        <v>1074</v>
      </c>
      <c r="E280" s="23">
        <v>0</v>
      </c>
      <c r="F280" s="23">
        <v>3794</v>
      </c>
      <c r="G280" s="23">
        <v>633</v>
      </c>
      <c r="H280" s="23">
        <v>9675</v>
      </c>
      <c r="I280" s="23">
        <v>3098</v>
      </c>
      <c r="J280" s="23">
        <v>0</v>
      </c>
    </row>
    <row r="281" spans="1:10">
      <c r="A281" s="154" t="s">
        <v>598</v>
      </c>
      <c r="B281" s="23">
        <v>212228</v>
      </c>
      <c r="C281" s="23">
        <v>51424</v>
      </c>
      <c r="D281" s="23">
        <v>16616</v>
      </c>
      <c r="E281" s="23">
        <v>6761</v>
      </c>
      <c r="F281" s="23">
        <v>317</v>
      </c>
      <c r="G281" s="23">
        <v>1700</v>
      </c>
      <c r="H281" s="23">
        <v>40116</v>
      </c>
      <c r="I281" s="23">
        <v>25062</v>
      </c>
      <c r="J281" s="23">
        <v>49</v>
      </c>
    </row>
    <row r="282" spans="1:10" ht="23.25" customHeight="1">
      <c r="A282" s="153" t="s">
        <v>599</v>
      </c>
      <c r="B282" s="23"/>
      <c r="C282" s="23"/>
      <c r="D282" s="23"/>
      <c r="E282" s="23"/>
      <c r="F282" s="23"/>
      <c r="G282" s="23"/>
      <c r="H282" s="23"/>
      <c r="I282" s="23"/>
      <c r="J282" s="23"/>
    </row>
    <row r="283" spans="1:10">
      <c r="A283" s="154" t="s">
        <v>600</v>
      </c>
      <c r="B283" s="23">
        <v>31267</v>
      </c>
      <c r="C283" s="23">
        <v>3848</v>
      </c>
      <c r="D283" s="23">
        <v>319</v>
      </c>
      <c r="E283" s="23">
        <v>0</v>
      </c>
      <c r="F283" s="23">
        <v>3364</v>
      </c>
      <c r="G283" s="23">
        <v>197</v>
      </c>
      <c r="H283" s="23">
        <v>8986</v>
      </c>
      <c r="I283" s="23">
        <v>4503</v>
      </c>
      <c r="J283" s="23">
        <v>5</v>
      </c>
    </row>
    <row r="284" spans="1:10">
      <c r="A284" s="154" t="s">
        <v>601</v>
      </c>
      <c r="B284" s="23">
        <v>17344</v>
      </c>
      <c r="C284" s="23">
        <v>4575</v>
      </c>
      <c r="D284" s="23">
        <v>212</v>
      </c>
      <c r="E284" s="23">
        <v>0</v>
      </c>
      <c r="F284" s="23">
        <v>1771</v>
      </c>
      <c r="G284" s="23">
        <v>0</v>
      </c>
      <c r="H284" s="23">
        <v>1875</v>
      </c>
      <c r="I284" s="23">
        <v>2439</v>
      </c>
      <c r="J284" s="23">
        <v>18</v>
      </c>
    </row>
    <row r="285" spans="1:10">
      <c r="A285" s="154" t="s">
        <v>602</v>
      </c>
      <c r="B285" s="23">
        <v>41581</v>
      </c>
      <c r="C285" s="23">
        <v>7624</v>
      </c>
      <c r="D285" s="23">
        <v>563</v>
      </c>
      <c r="E285" s="23">
        <v>0</v>
      </c>
      <c r="F285" s="23">
        <v>3941</v>
      </c>
      <c r="G285" s="23">
        <v>714</v>
      </c>
      <c r="H285" s="23">
        <v>1611</v>
      </c>
      <c r="I285" s="23">
        <v>2443</v>
      </c>
      <c r="J285" s="23">
        <v>0</v>
      </c>
    </row>
    <row r="286" spans="1:10">
      <c r="A286" s="154" t="s">
        <v>603</v>
      </c>
      <c r="B286" s="23">
        <v>68976</v>
      </c>
      <c r="C286" s="23">
        <v>13396</v>
      </c>
      <c r="D286" s="23">
        <v>515</v>
      </c>
      <c r="E286" s="23">
        <v>0</v>
      </c>
      <c r="F286" s="23">
        <v>7699</v>
      </c>
      <c r="G286" s="23">
        <v>0</v>
      </c>
      <c r="H286" s="23">
        <v>10981</v>
      </c>
      <c r="I286" s="23">
        <v>3683</v>
      </c>
      <c r="J286" s="23">
        <v>647</v>
      </c>
    </row>
    <row r="287" spans="1:10">
      <c r="A287" s="154" t="s">
        <v>604</v>
      </c>
      <c r="B287" s="23">
        <v>2492</v>
      </c>
      <c r="C287" s="23">
        <v>0</v>
      </c>
      <c r="D287" s="23">
        <v>0</v>
      </c>
      <c r="E287" s="23">
        <v>0</v>
      </c>
      <c r="F287" s="23">
        <v>346</v>
      </c>
      <c r="G287" s="23">
        <v>0</v>
      </c>
      <c r="H287" s="23">
        <v>1288</v>
      </c>
      <c r="I287" s="23">
        <v>1139</v>
      </c>
      <c r="J287" s="23">
        <v>0</v>
      </c>
    </row>
    <row r="288" spans="1:10">
      <c r="A288" s="154" t="s">
        <v>605</v>
      </c>
      <c r="B288" s="23">
        <v>51690</v>
      </c>
      <c r="C288" s="23">
        <v>11694</v>
      </c>
      <c r="D288" s="23">
        <v>598</v>
      </c>
      <c r="E288" s="23">
        <v>0</v>
      </c>
      <c r="F288" s="23">
        <v>3876</v>
      </c>
      <c r="G288" s="23">
        <v>-4</v>
      </c>
      <c r="H288" s="23">
        <v>14270</v>
      </c>
      <c r="I288" s="23">
        <v>3565</v>
      </c>
      <c r="J288" s="23">
        <v>5</v>
      </c>
    </row>
    <row r="289" spans="1:10">
      <c r="A289" s="154" t="s">
        <v>606</v>
      </c>
      <c r="B289" s="23">
        <v>22416</v>
      </c>
      <c r="C289" s="23">
        <v>15724</v>
      </c>
      <c r="D289" s="23">
        <v>595</v>
      </c>
      <c r="E289" s="23">
        <v>0</v>
      </c>
      <c r="F289" s="23">
        <v>2875</v>
      </c>
      <c r="G289" s="23">
        <v>93</v>
      </c>
      <c r="H289" s="23">
        <v>6144</v>
      </c>
      <c r="I289" s="23">
        <v>2411</v>
      </c>
      <c r="J289" s="23">
        <v>0</v>
      </c>
    </row>
    <row r="290" spans="1:10">
      <c r="A290" s="154" t="s">
        <v>607</v>
      </c>
      <c r="B290" s="23">
        <v>467925</v>
      </c>
      <c r="C290" s="23">
        <v>71823</v>
      </c>
      <c r="D290" s="23">
        <v>34700</v>
      </c>
      <c r="E290" s="23">
        <v>36176</v>
      </c>
      <c r="F290" s="23">
        <v>0</v>
      </c>
      <c r="G290" s="23">
        <v>379</v>
      </c>
      <c r="H290" s="23">
        <v>19340</v>
      </c>
      <c r="I290" s="23">
        <v>25636</v>
      </c>
      <c r="J290" s="23">
        <v>13933</v>
      </c>
    </row>
    <row r="291" spans="1:10" ht="23.25" customHeight="1">
      <c r="A291" s="153" t="s">
        <v>608</v>
      </c>
      <c r="B291" s="23"/>
      <c r="C291" s="23"/>
      <c r="D291" s="23"/>
      <c r="E291" s="23"/>
      <c r="F291" s="23"/>
      <c r="G291" s="23"/>
      <c r="H291" s="23"/>
      <c r="I291" s="23"/>
      <c r="J291" s="23"/>
    </row>
    <row r="292" spans="1:10">
      <c r="A292" s="154" t="s">
        <v>609</v>
      </c>
      <c r="B292" s="23">
        <v>1119</v>
      </c>
      <c r="C292" s="23">
        <v>1593</v>
      </c>
      <c r="D292" s="23">
        <v>940</v>
      </c>
      <c r="E292" s="23">
        <v>0</v>
      </c>
      <c r="F292" s="23">
        <v>0</v>
      </c>
      <c r="G292" s="23">
        <v>0</v>
      </c>
      <c r="H292" s="23">
        <v>0</v>
      </c>
      <c r="I292" s="23">
        <v>0</v>
      </c>
      <c r="J292" s="23">
        <v>0</v>
      </c>
    </row>
    <row r="293" spans="1:10">
      <c r="A293" s="154" t="s">
        <v>610</v>
      </c>
      <c r="B293" s="23">
        <v>6222</v>
      </c>
      <c r="C293" s="23">
        <v>814</v>
      </c>
      <c r="D293" s="23">
        <v>28</v>
      </c>
      <c r="E293" s="23">
        <v>0</v>
      </c>
      <c r="F293" s="23">
        <v>556</v>
      </c>
      <c r="G293" s="23">
        <v>0</v>
      </c>
      <c r="H293" s="23">
        <v>69</v>
      </c>
      <c r="I293" s="23">
        <v>1052</v>
      </c>
      <c r="J293" s="23">
        <v>0</v>
      </c>
    </row>
    <row r="294" spans="1:10">
      <c r="A294" s="154" t="s">
        <v>611</v>
      </c>
      <c r="B294" s="23">
        <v>80979</v>
      </c>
      <c r="C294" s="23">
        <v>21276</v>
      </c>
      <c r="D294" s="23">
        <v>3203</v>
      </c>
      <c r="E294" s="23">
        <v>0</v>
      </c>
      <c r="F294" s="23">
        <v>3161</v>
      </c>
      <c r="G294" s="23">
        <v>3102</v>
      </c>
      <c r="H294" s="23">
        <v>5635</v>
      </c>
      <c r="I294" s="23">
        <v>3537</v>
      </c>
      <c r="J294" s="23">
        <v>6295</v>
      </c>
    </row>
    <row r="295" spans="1:10">
      <c r="A295" s="154" t="s">
        <v>612</v>
      </c>
      <c r="B295" s="23">
        <v>4058</v>
      </c>
      <c r="C295" s="23">
        <v>3712</v>
      </c>
      <c r="D295" s="23">
        <v>141</v>
      </c>
      <c r="E295" s="23">
        <v>0</v>
      </c>
      <c r="F295" s="23">
        <v>298</v>
      </c>
      <c r="G295" s="23">
        <v>0</v>
      </c>
      <c r="H295" s="23">
        <v>1810</v>
      </c>
      <c r="I295" s="23">
        <v>706</v>
      </c>
      <c r="J295" s="23">
        <v>0</v>
      </c>
    </row>
    <row r="296" spans="1:10">
      <c r="A296" s="154" t="s">
        <v>613</v>
      </c>
      <c r="B296" s="23">
        <v>23671</v>
      </c>
      <c r="C296" s="23">
        <v>10848</v>
      </c>
      <c r="D296" s="23">
        <v>42</v>
      </c>
      <c r="E296" s="23">
        <v>0</v>
      </c>
      <c r="F296" s="23">
        <v>1383</v>
      </c>
      <c r="G296" s="23">
        <v>242</v>
      </c>
      <c r="H296" s="23">
        <v>0</v>
      </c>
      <c r="I296" s="23">
        <v>1660</v>
      </c>
      <c r="J296" s="23">
        <v>0</v>
      </c>
    </row>
    <row r="297" spans="1:10">
      <c r="A297" s="154" t="s">
        <v>614</v>
      </c>
      <c r="B297" s="23">
        <v>19723</v>
      </c>
      <c r="C297" s="23">
        <v>483</v>
      </c>
      <c r="D297" s="23">
        <v>1005</v>
      </c>
      <c r="E297" s="23">
        <v>0</v>
      </c>
      <c r="F297" s="23">
        <v>1454</v>
      </c>
      <c r="G297" s="23">
        <v>30</v>
      </c>
      <c r="H297" s="23">
        <v>12184</v>
      </c>
      <c r="I297" s="23">
        <v>4050</v>
      </c>
      <c r="J297" s="23">
        <v>255</v>
      </c>
    </row>
    <row r="298" spans="1:10">
      <c r="A298" s="154" t="s">
        <v>615</v>
      </c>
      <c r="B298" s="23">
        <v>23222</v>
      </c>
      <c r="C298" s="23">
        <v>1856</v>
      </c>
      <c r="D298" s="23">
        <v>521</v>
      </c>
      <c r="E298" s="23">
        <v>0</v>
      </c>
      <c r="F298" s="23">
        <v>2601</v>
      </c>
      <c r="G298" s="23">
        <v>0</v>
      </c>
      <c r="H298" s="23">
        <v>7989</v>
      </c>
      <c r="I298" s="23">
        <v>2142</v>
      </c>
      <c r="J298" s="23">
        <v>0</v>
      </c>
    </row>
    <row r="299" spans="1:10">
      <c r="A299" s="154" t="s">
        <v>616</v>
      </c>
      <c r="B299" s="23">
        <v>412324</v>
      </c>
      <c r="C299" s="23">
        <v>19683</v>
      </c>
      <c r="D299" s="23">
        <v>25467</v>
      </c>
      <c r="E299" s="23">
        <v>0</v>
      </c>
      <c r="F299" s="23">
        <v>27485</v>
      </c>
      <c r="G299" s="23">
        <v>2562</v>
      </c>
      <c r="H299" s="23">
        <v>64738</v>
      </c>
      <c r="I299" s="23">
        <v>30065</v>
      </c>
      <c r="J299" s="23">
        <v>87</v>
      </c>
    </row>
    <row r="300" spans="1:10">
      <c r="A300" s="154" t="s">
        <v>617</v>
      </c>
      <c r="B300" s="23">
        <v>5001</v>
      </c>
      <c r="C300" s="23">
        <v>5755</v>
      </c>
      <c r="D300" s="23">
        <v>31</v>
      </c>
      <c r="E300" s="23">
        <v>773</v>
      </c>
      <c r="F300" s="23">
        <v>0</v>
      </c>
      <c r="G300" s="23">
        <v>0</v>
      </c>
      <c r="H300" s="23">
        <v>0</v>
      </c>
      <c r="I300" s="23">
        <v>0</v>
      </c>
      <c r="J300" s="23">
        <v>0</v>
      </c>
    </row>
    <row r="301" spans="1:10">
      <c r="A301" s="154" t="s">
        <v>618</v>
      </c>
      <c r="B301" s="23">
        <v>17652</v>
      </c>
      <c r="C301" s="23">
        <v>9134</v>
      </c>
      <c r="D301" s="23">
        <v>155</v>
      </c>
      <c r="E301" s="23">
        <v>0</v>
      </c>
      <c r="F301" s="23">
        <v>966</v>
      </c>
      <c r="G301" s="23">
        <v>0</v>
      </c>
      <c r="H301" s="23">
        <v>6104</v>
      </c>
      <c r="I301" s="23">
        <v>2242</v>
      </c>
      <c r="J301" s="23">
        <v>0</v>
      </c>
    </row>
    <row r="302" spans="1:10">
      <c r="A302" s="154" t="s">
        <v>619</v>
      </c>
      <c r="B302" s="23">
        <v>583816</v>
      </c>
      <c r="C302" s="23">
        <v>215815</v>
      </c>
      <c r="D302" s="23">
        <v>8827</v>
      </c>
      <c r="E302" s="23">
        <v>28354</v>
      </c>
      <c r="F302" s="23">
        <v>3292</v>
      </c>
      <c r="G302" s="23">
        <v>0</v>
      </c>
      <c r="H302" s="23">
        <v>125196</v>
      </c>
      <c r="I302" s="23">
        <v>54544</v>
      </c>
      <c r="J302" s="23">
        <v>470</v>
      </c>
    </row>
    <row r="303" spans="1:10">
      <c r="A303" s="154" t="s">
        <v>620</v>
      </c>
      <c r="B303" s="23">
        <v>43196</v>
      </c>
      <c r="C303" s="23">
        <v>2447</v>
      </c>
      <c r="D303" s="23">
        <v>227</v>
      </c>
      <c r="E303" s="23">
        <v>0</v>
      </c>
      <c r="F303" s="23">
        <v>1861</v>
      </c>
      <c r="G303" s="23">
        <v>118</v>
      </c>
      <c r="H303" s="23">
        <v>11724</v>
      </c>
      <c r="I303" s="23">
        <v>4980</v>
      </c>
      <c r="J303" s="23">
        <v>0</v>
      </c>
    </row>
    <row r="304" spans="1:10">
      <c r="A304" s="154" t="s">
        <v>621</v>
      </c>
      <c r="B304" s="23">
        <v>17827</v>
      </c>
      <c r="C304" s="23">
        <v>10155</v>
      </c>
      <c r="D304" s="23">
        <v>1601</v>
      </c>
      <c r="E304" s="23">
        <v>0</v>
      </c>
      <c r="F304" s="23">
        <v>595</v>
      </c>
      <c r="G304" s="23">
        <v>165</v>
      </c>
      <c r="H304" s="23">
        <v>0</v>
      </c>
      <c r="I304" s="23">
        <v>1385</v>
      </c>
      <c r="J304" s="23">
        <v>0</v>
      </c>
    </row>
    <row r="305" spans="1:10">
      <c r="A305" s="154" t="s">
        <v>622</v>
      </c>
      <c r="B305" s="23">
        <v>71535</v>
      </c>
      <c r="C305" s="23">
        <v>7081</v>
      </c>
      <c r="D305" s="23">
        <v>1103</v>
      </c>
      <c r="E305" s="23">
        <v>0</v>
      </c>
      <c r="F305" s="23">
        <v>5626</v>
      </c>
      <c r="G305" s="23">
        <v>488</v>
      </c>
      <c r="H305" s="23">
        <v>21861</v>
      </c>
      <c r="I305" s="23">
        <v>5637</v>
      </c>
      <c r="J305" s="23">
        <v>6261</v>
      </c>
    </row>
    <row r="306" spans="1:10">
      <c r="A306" s="154" t="s">
        <v>623</v>
      </c>
      <c r="B306" s="23">
        <v>11546</v>
      </c>
      <c r="C306" s="23">
        <v>3666</v>
      </c>
      <c r="D306" s="23">
        <v>101</v>
      </c>
      <c r="E306" s="23">
        <v>0</v>
      </c>
      <c r="F306" s="23">
        <v>1298</v>
      </c>
      <c r="G306" s="23">
        <v>0</v>
      </c>
      <c r="H306" s="23">
        <v>0</v>
      </c>
      <c r="I306" s="23">
        <v>1382</v>
      </c>
      <c r="J306" s="23">
        <v>0</v>
      </c>
    </row>
    <row r="307" spans="1:10" ht="23.25" customHeight="1">
      <c r="A307" s="153" t="s">
        <v>624</v>
      </c>
      <c r="B307" s="23"/>
      <c r="C307" s="23"/>
      <c r="D307" s="23"/>
      <c r="E307" s="23"/>
      <c r="F307" s="23"/>
      <c r="G307" s="23"/>
      <c r="H307" s="23"/>
      <c r="I307" s="23"/>
      <c r="J307" s="23"/>
    </row>
    <row r="308" spans="1:10">
      <c r="A308" s="154" t="s">
        <v>625</v>
      </c>
      <c r="B308" s="23">
        <v>11223</v>
      </c>
      <c r="C308" s="23">
        <v>2211</v>
      </c>
      <c r="D308" s="23">
        <v>1629</v>
      </c>
      <c r="E308" s="23">
        <v>0</v>
      </c>
      <c r="F308" s="23">
        <v>166</v>
      </c>
      <c r="G308" s="23">
        <v>366</v>
      </c>
      <c r="H308" s="23">
        <v>4336</v>
      </c>
      <c r="I308" s="23">
        <v>1744</v>
      </c>
      <c r="J308" s="23">
        <v>0</v>
      </c>
    </row>
    <row r="309" spans="1:10">
      <c r="A309" s="154" t="s">
        <v>626</v>
      </c>
      <c r="B309" s="23">
        <v>32096</v>
      </c>
      <c r="C309" s="23">
        <v>1638</v>
      </c>
      <c r="D309" s="23">
        <v>2514</v>
      </c>
      <c r="E309" s="23">
        <v>0</v>
      </c>
      <c r="F309" s="23">
        <v>222</v>
      </c>
      <c r="G309" s="23">
        <v>35</v>
      </c>
      <c r="H309" s="23">
        <v>9243</v>
      </c>
      <c r="I309" s="23">
        <v>2558</v>
      </c>
      <c r="J309" s="23">
        <v>0</v>
      </c>
    </row>
    <row r="310" spans="1:10">
      <c r="A310" s="154" t="s">
        <v>627</v>
      </c>
      <c r="B310" s="23">
        <v>152846</v>
      </c>
      <c r="C310" s="23">
        <v>9489</v>
      </c>
      <c r="D310" s="23">
        <v>7544</v>
      </c>
      <c r="E310" s="23">
        <v>0</v>
      </c>
      <c r="F310" s="23">
        <v>11734</v>
      </c>
      <c r="G310" s="23">
        <v>3014</v>
      </c>
      <c r="H310" s="23">
        <v>29534</v>
      </c>
      <c r="I310" s="23">
        <v>28853</v>
      </c>
      <c r="J310" s="23">
        <v>137</v>
      </c>
    </row>
    <row r="311" spans="1:10">
      <c r="A311" s="154" t="s">
        <v>628</v>
      </c>
      <c r="B311" s="23">
        <v>79281</v>
      </c>
      <c r="C311" s="23">
        <v>8327</v>
      </c>
      <c r="D311" s="23">
        <v>1201</v>
      </c>
      <c r="E311" s="23">
        <v>0</v>
      </c>
      <c r="F311" s="23">
        <v>6035</v>
      </c>
      <c r="G311" s="23">
        <v>25</v>
      </c>
      <c r="H311" s="23">
        <v>19788</v>
      </c>
      <c r="I311" s="23">
        <v>6492</v>
      </c>
      <c r="J311" s="23">
        <v>0</v>
      </c>
    </row>
    <row r="312" spans="1:10">
      <c r="A312" s="154" t="s">
        <v>629</v>
      </c>
      <c r="B312" s="23">
        <v>51871</v>
      </c>
      <c r="C312" s="23">
        <v>1239</v>
      </c>
      <c r="D312" s="23">
        <v>1791</v>
      </c>
      <c r="E312" s="23">
        <v>0</v>
      </c>
      <c r="F312" s="23">
        <v>3340</v>
      </c>
      <c r="G312" s="23">
        <v>255</v>
      </c>
      <c r="H312" s="23">
        <v>20932</v>
      </c>
      <c r="I312" s="23">
        <v>8320</v>
      </c>
      <c r="J312" s="23">
        <v>0</v>
      </c>
    </row>
    <row r="313" spans="1:10">
      <c r="A313" s="154" t="s">
        <v>630</v>
      </c>
      <c r="B313" s="23">
        <v>12460</v>
      </c>
      <c r="C313" s="23">
        <v>195</v>
      </c>
      <c r="D313" s="23">
        <v>89</v>
      </c>
      <c r="E313" s="23">
        <v>0</v>
      </c>
      <c r="F313" s="23">
        <v>1582</v>
      </c>
      <c r="G313" s="23">
        <v>0</v>
      </c>
      <c r="H313" s="23">
        <v>1910</v>
      </c>
      <c r="I313" s="23">
        <v>1264</v>
      </c>
      <c r="J313" s="23">
        <v>257</v>
      </c>
    </row>
    <row r="314" spans="1:10">
      <c r="A314" s="154" t="s">
        <v>631</v>
      </c>
      <c r="B314" s="23">
        <v>52016</v>
      </c>
      <c r="C314" s="23">
        <v>3837</v>
      </c>
      <c r="D314" s="23">
        <v>646</v>
      </c>
      <c r="E314" s="23">
        <v>0</v>
      </c>
      <c r="F314" s="23">
        <v>5286</v>
      </c>
      <c r="G314" s="23">
        <v>57</v>
      </c>
      <c r="H314" s="23">
        <v>15249</v>
      </c>
      <c r="I314" s="23">
        <v>8401</v>
      </c>
      <c r="J314" s="23">
        <v>0</v>
      </c>
    </row>
    <row r="315" spans="1:10">
      <c r="A315" s="154" t="s">
        <v>632</v>
      </c>
      <c r="B315" s="23">
        <v>78817</v>
      </c>
      <c r="C315" s="23">
        <v>14027</v>
      </c>
      <c r="D315" s="23">
        <v>5467</v>
      </c>
      <c r="E315" s="23">
        <v>0</v>
      </c>
      <c r="F315" s="23">
        <v>669</v>
      </c>
      <c r="G315" s="23">
        <v>328</v>
      </c>
      <c r="H315" s="23">
        <v>24434</v>
      </c>
      <c r="I315" s="23">
        <v>22665</v>
      </c>
      <c r="J315" s="23">
        <v>0</v>
      </c>
    </row>
    <row r="316" spans="1:10">
      <c r="A316" s="154" t="s">
        <v>633</v>
      </c>
      <c r="B316" s="23">
        <v>283654</v>
      </c>
      <c r="C316" s="23">
        <v>61210</v>
      </c>
      <c r="D316" s="23">
        <v>11242</v>
      </c>
      <c r="E316" s="23">
        <v>0</v>
      </c>
      <c r="F316" s="23">
        <v>20811</v>
      </c>
      <c r="G316" s="23">
        <v>373</v>
      </c>
      <c r="H316" s="23">
        <v>41663</v>
      </c>
      <c r="I316" s="23">
        <v>42619</v>
      </c>
      <c r="J316" s="23">
        <v>94</v>
      </c>
    </row>
    <row r="317" spans="1:10">
      <c r="A317" s="154" t="s">
        <v>634</v>
      </c>
      <c r="B317" s="23">
        <v>25578</v>
      </c>
      <c r="C317" s="23">
        <v>4084</v>
      </c>
      <c r="D317" s="23">
        <v>170</v>
      </c>
      <c r="E317" s="23">
        <v>0</v>
      </c>
      <c r="F317" s="23">
        <v>1656</v>
      </c>
      <c r="G317" s="23">
        <v>206</v>
      </c>
      <c r="H317" s="23">
        <v>13852</v>
      </c>
      <c r="I317" s="23">
        <v>5172</v>
      </c>
      <c r="J317" s="23">
        <v>0</v>
      </c>
    </row>
    <row r="318" spans="1:10">
      <c r="A318" s="154" t="s">
        <v>635</v>
      </c>
      <c r="B318" s="23">
        <v>200698</v>
      </c>
      <c r="C318" s="23">
        <v>18234</v>
      </c>
      <c r="D318" s="23">
        <v>6162</v>
      </c>
      <c r="E318" s="23">
        <v>0</v>
      </c>
      <c r="F318" s="23">
        <v>18827</v>
      </c>
      <c r="G318" s="23">
        <v>2267</v>
      </c>
      <c r="H318" s="23">
        <v>93194</v>
      </c>
      <c r="I318" s="23">
        <v>31041</v>
      </c>
      <c r="J318" s="23">
        <v>1</v>
      </c>
    </row>
    <row r="319" spans="1:10">
      <c r="A319" s="154" t="s">
        <v>636</v>
      </c>
      <c r="B319" s="23">
        <v>51542</v>
      </c>
      <c r="C319" s="23">
        <v>125</v>
      </c>
      <c r="D319" s="23">
        <v>1491</v>
      </c>
      <c r="E319" s="23">
        <v>0</v>
      </c>
      <c r="F319" s="23">
        <v>4526</v>
      </c>
      <c r="G319" s="23">
        <v>409</v>
      </c>
      <c r="H319" s="23">
        <v>24490</v>
      </c>
      <c r="I319" s="23">
        <v>7548</v>
      </c>
      <c r="J319" s="23">
        <v>22</v>
      </c>
    </row>
    <row r="320" spans="1:10">
      <c r="A320" s="154" t="s">
        <v>637</v>
      </c>
      <c r="B320" s="23">
        <v>15024</v>
      </c>
      <c r="C320" s="23">
        <v>3660</v>
      </c>
      <c r="D320" s="23">
        <v>989</v>
      </c>
      <c r="E320" s="23">
        <v>0</v>
      </c>
      <c r="F320" s="23">
        <v>1147</v>
      </c>
      <c r="G320" s="23">
        <v>1</v>
      </c>
      <c r="H320" s="23">
        <v>8472</v>
      </c>
      <c r="I320" s="23">
        <v>3200</v>
      </c>
      <c r="J320" s="23">
        <v>0</v>
      </c>
    </row>
    <row r="321" spans="1:10" ht="13.8" thickBot="1">
      <c r="A321" s="26" t="s">
        <v>638</v>
      </c>
      <c r="B321" s="26">
        <v>17432</v>
      </c>
      <c r="C321" s="26">
        <v>1528</v>
      </c>
      <c r="D321" s="26">
        <v>1598</v>
      </c>
      <c r="E321" s="26">
        <v>0</v>
      </c>
      <c r="F321" s="26">
        <v>1693</v>
      </c>
      <c r="G321" s="26">
        <v>1923</v>
      </c>
      <c r="H321" s="26">
        <v>311</v>
      </c>
      <c r="I321" s="26">
        <v>1725</v>
      </c>
      <c r="J321" s="26">
        <v>89</v>
      </c>
    </row>
    <row r="322" spans="1:10"/>
  </sheetData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&amp;LStatistiska centralbyrån
Offentlig ekonomi och mikrosimuleringar</oddHeader>
    <oddFooter xml:space="preserve">&amp;L1) Antalsuppgifter som uppgår till 1, 2 eller 3 anges av sekretesskäl med ett kryss.
2) Inklusive de insatser som (a) ges till boende i bostad med särskild service för vuxna, (b) inte får tillgodoräknas vid beräkning av grundläggande standardkostnad. </oddFooter>
  </headerFooter>
  <rowBreaks count="6" manualBreakCount="6">
    <brk id="57" max="19" man="1"/>
    <brk id="94" max="19" man="1"/>
    <brk id="149" max="19" man="1"/>
    <brk id="206" max="19" man="1"/>
    <brk id="247" max="19" man="1"/>
    <brk id="291" max="1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7"/>
  <dimension ref="A1:H39"/>
  <sheetViews>
    <sheetView showGridLines="0" zoomScaleNormal="100" workbookViewId="0"/>
  </sheetViews>
  <sheetFormatPr defaultColWidth="0" defaultRowHeight="13.2" zeroHeight="1"/>
  <cols>
    <col min="1" max="1" width="25.5546875" style="11" customWidth="1"/>
    <col min="2" max="2" width="13.6640625" style="11" customWidth="1"/>
    <col min="3" max="3" width="11" style="11" customWidth="1"/>
    <col min="4" max="5" width="11.33203125" style="11" customWidth="1"/>
    <col min="6" max="6" width="16.5546875" style="11" customWidth="1"/>
    <col min="7" max="7" width="5" style="11" customWidth="1"/>
    <col min="8" max="16384" width="9.33203125" style="11" hidden="1"/>
  </cols>
  <sheetData>
    <row r="1" spans="1:6"/>
    <row r="2" spans="1:6" ht="15.6">
      <c r="A2" s="8" t="s">
        <v>655</v>
      </c>
    </row>
    <row r="3" spans="1:6" ht="15" customHeight="1">
      <c r="A3" s="11" t="s">
        <v>656</v>
      </c>
    </row>
    <row r="4" spans="1:6" ht="15" customHeight="1">
      <c r="A4" s="9" t="s">
        <v>151</v>
      </c>
    </row>
    <row r="5" spans="1:6" ht="15" customHeight="1">
      <c r="A5" s="11" t="s">
        <v>152</v>
      </c>
    </row>
    <row r="6" spans="1:6" ht="6" customHeight="1">
      <c r="A6" s="9"/>
    </row>
    <row r="7" spans="1:6" ht="15.75" customHeight="1">
      <c r="A7" s="66" t="s">
        <v>153</v>
      </c>
      <c r="B7" s="67" t="s">
        <v>154</v>
      </c>
      <c r="C7" s="68" t="s">
        <v>155</v>
      </c>
      <c r="D7" s="68" t="s">
        <v>156</v>
      </c>
      <c r="E7" s="68" t="s">
        <v>157</v>
      </c>
      <c r="F7" s="68" t="s">
        <v>158</v>
      </c>
    </row>
    <row r="8" spans="1:6" ht="15.75" customHeight="1">
      <c r="A8" s="69"/>
      <c r="B8" s="47" t="s">
        <v>159</v>
      </c>
      <c r="C8" s="47" t="s">
        <v>160</v>
      </c>
      <c r="D8" s="47" t="s">
        <v>161</v>
      </c>
      <c r="E8" s="47" t="s">
        <v>162</v>
      </c>
      <c r="F8" s="47" t="s">
        <v>163</v>
      </c>
    </row>
    <row r="9" spans="1:6" ht="15.75" customHeight="1">
      <c r="A9" s="69"/>
      <c r="B9" s="47" t="s">
        <v>164</v>
      </c>
      <c r="C9" s="47" t="s">
        <v>274</v>
      </c>
      <c r="D9" s="47" t="s">
        <v>165</v>
      </c>
      <c r="E9" s="47" t="s">
        <v>657</v>
      </c>
      <c r="F9" s="47" t="s">
        <v>166</v>
      </c>
    </row>
    <row r="10" spans="1:6" ht="15.75" customHeight="1">
      <c r="A10" s="70"/>
      <c r="B10" s="15"/>
      <c r="C10" s="47" t="s">
        <v>167</v>
      </c>
      <c r="D10" s="47" t="s">
        <v>168</v>
      </c>
      <c r="E10" s="47" t="s">
        <v>20</v>
      </c>
      <c r="F10" s="47" t="s">
        <v>164</v>
      </c>
    </row>
    <row r="11" spans="1:6" ht="15.75" customHeight="1">
      <c r="A11" s="71"/>
      <c r="B11" s="43"/>
      <c r="C11" s="72">
        <v>2024</v>
      </c>
      <c r="D11" s="43"/>
      <c r="E11" s="43"/>
      <c r="F11" s="43"/>
    </row>
    <row r="12" spans="1:6">
      <c r="A12" s="21" t="s">
        <v>169</v>
      </c>
      <c r="B12" s="23">
        <v>40938576</v>
      </c>
      <c r="C12" s="23"/>
      <c r="D12" s="23"/>
      <c r="E12" s="23"/>
      <c r="F12" s="23">
        <f>SUM(F13:F15)</f>
        <v>40938575.309999995</v>
      </c>
    </row>
    <row r="13" spans="1:6">
      <c r="A13" s="69" t="s">
        <v>170</v>
      </c>
      <c r="B13" s="44" t="s">
        <v>270</v>
      </c>
      <c r="C13" s="23">
        <v>29796</v>
      </c>
      <c r="D13" s="23">
        <v>100</v>
      </c>
      <c r="E13" s="23">
        <v>1330996</v>
      </c>
      <c r="F13" s="23">
        <v>39658356.816</v>
      </c>
    </row>
    <row r="14" spans="1:6">
      <c r="A14" s="69" t="s">
        <v>171</v>
      </c>
      <c r="B14" s="44" t="s">
        <v>270</v>
      </c>
      <c r="C14" s="23">
        <v>754</v>
      </c>
      <c r="D14" s="23">
        <v>125</v>
      </c>
      <c r="E14" s="23">
        <v>1663745</v>
      </c>
      <c r="F14" s="23">
        <v>1254463.73</v>
      </c>
    </row>
    <row r="15" spans="1:6">
      <c r="A15" s="69" t="s">
        <v>172</v>
      </c>
      <c r="B15" s="44" t="s">
        <v>270</v>
      </c>
      <c r="C15" s="23">
        <v>43</v>
      </c>
      <c r="D15" s="23">
        <v>45</v>
      </c>
      <c r="E15" s="23">
        <v>598948</v>
      </c>
      <c r="F15" s="23">
        <v>25754.763999999999</v>
      </c>
    </row>
    <row r="16" spans="1:6">
      <c r="A16" s="21" t="s">
        <v>173</v>
      </c>
      <c r="B16" s="44">
        <v>10871629</v>
      </c>
      <c r="C16" s="23">
        <v>44313</v>
      </c>
      <c r="D16" s="23">
        <v>100</v>
      </c>
      <c r="E16" s="23">
        <v>245337</v>
      </c>
      <c r="F16" s="23">
        <v>10871618.481000001</v>
      </c>
    </row>
    <row r="17" spans="1:6">
      <c r="A17" s="21" t="s">
        <v>174</v>
      </c>
      <c r="B17" s="44">
        <v>5911004</v>
      </c>
      <c r="C17" s="23"/>
      <c r="D17" s="23"/>
      <c r="E17" s="23"/>
      <c r="F17" s="23">
        <f>SUM(F18:F22)</f>
        <v>5910999.4170000004</v>
      </c>
    </row>
    <row r="18" spans="1:6">
      <c r="A18" s="69" t="s">
        <v>175</v>
      </c>
      <c r="B18" s="44" t="s">
        <v>270</v>
      </c>
      <c r="C18" s="23">
        <v>8473</v>
      </c>
      <c r="D18" s="23">
        <v>100</v>
      </c>
      <c r="E18" s="23">
        <v>379611</v>
      </c>
      <c r="F18" s="23">
        <v>3216444.003</v>
      </c>
    </row>
    <row r="19" spans="1:6">
      <c r="A19" s="69" t="s">
        <v>176</v>
      </c>
      <c r="B19" s="44" t="s">
        <v>270</v>
      </c>
      <c r="C19" s="23">
        <v>5165</v>
      </c>
      <c r="D19" s="23">
        <v>55</v>
      </c>
      <c r="E19" s="23">
        <v>208786</v>
      </c>
      <c r="F19" s="23">
        <v>1078379.69</v>
      </c>
    </row>
    <row r="20" spans="1:6">
      <c r="A20" s="69" t="s">
        <v>177</v>
      </c>
      <c r="B20" s="44" t="s">
        <v>270</v>
      </c>
      <c r="C20" s="23">
        <v>3882</v>
      </c>
      <c r="D20" s="23">
        <v>25</v>
      </c>
      <c r="E20" s="23">
        <v>94903</v>
      </c>
      <c r="F20" s="23">
        <v>368413.446</v>
      </c>
    </row>
    <row r="21" spans="1:6">
      <c r="A21" s="69" t="s">
        <v>178</v>
      </c>
      <c r="B21" s="44" t="s">
        <v>270</v>
      </c>
      <c r="C21" s="23">
        <v>6377</v>
      </c>
      <c r="D21" s="23">
        <v>25</v>
      </c>
      <c r="E21" s="23">
        <v>94903</v>
      </c>
      <c r="F21" s="23">
        <v>605196.43099999998</v>
      </c>
    </row>
    <row r="22" spans="1:6">
      <c r="A22" s="69" t="s">
        <v>179</v>
      </c>
      <c r="B22" s="44" t="s">
        <v>270</v>
      </c>
      <c r="C22" s="23">
        <v>16927</v>
      </c>
      <c r="D22" s="23">
        <v>10</v>
      </c>
      <c r="E22" s="23">
        <v>37961</v>
      </c>
      <c r="F22" s="23">
        <v>642565.84699999995</v>
      </c>
    </row>
    <row r="23" spans="1:6">
      <c r="A23" s="73" t="s">
        <v>180</v>
      </c>
      <c r="B23" s="44">
        <v>8903625</v>
      </c>
      <c r="C23" s="23"/>
      <c r="D23" s="23"/>
      <c r="E23" s="23"/>
      <c r="F23" s="23">
        <f>SUM(F24:F25)</f>
        <v>8903619.8159999996</v>
      </c>
    </row>
    <row r="24" spans="1:6">
      <c r="A24" s="69" t="s">
        <v>181</v>
      </c>
      <c r="B24" s="44"/>
      <c r="C24" s="23">
        <v>4476</v>
      </c>
      <c r="D24" s="23">
        <v>100</v>
      </c>
      <c r="E24" s="23">
        <v>799176</v>
      </c>
      <c r="F24" s="23">
        <v>3577111.7760000001</v>
      </c>
    </row>
    <row r="25" spans="1:6" ht="15.6">
      <c r="A25" s="69" t="s">
        <v>182</v>
      </c>
      <c r="B25" s="44"/>
      <c r="C25" s="23">
        <v>13330</v>
      </c>
      <c r="D25" s="23">
        <v>50</v>
      </c>
      <c r="E25" s="23">
        <v>399588</v>
      </c>
      <c r="F25" s="23">
        <v>5326508.04</v>
      </c>
    </row>
    <row r="26" spans="1:6" ht="18.75" customHeight="1">
      <c r="A26" s="74" t="s">
        <v>84</v>
      </c>
      <c r="B26" s="75">
        <f>B23+B17+B16+B12</f>
        <v>66624834</v>
      </c>
      <c r="C26" s="76"/>
      <c r="D26" s="76"/>
      <c r="E26" s="76"/>
      <c r="F26" s="76">
        <f>F12+F16+F17+F23</f>
        <v>66624813.023999996</v>
      </c>
    </row>
    <row r="27" spans="1:6" ht="21" customHeight="1">
      <c r="A27" s="77" t="s">
        <v>658</v>
      </c>
      <c r="B27" s="17"/>
      <c r="C27" s="17"/>
      <c r="D27" s="17"/>
      <c r="E27" s="17"/>
      <c r="F27" s="37"/>
    </row>
    <row r="28" spans="1:6">
      <c r="A28" s="77" t="s">
        <v>183</v>
      </c>
      <c r="B28" s="17"/>
      <c r="C28" s="17"/>
      <c r="D28" s="17"/>
      <c r="E28" s="17"/>
      <c r="F28" s="37"/>
    </row>
    <row r="29" spans="1:6">
      <c r="A29" s="78" t="s">
        <v>184</v>
      </c>
      <c r="B29" s="17"/>
      <c r="C29" s="17"/>
      <c r="D29" s="17"/>
      <c r="E29" s="17"/>
      <c r="F29" s="37"/>
    </row>
    <row r="30" spans="1:6"/>
    <row r="31" spans="1:6" ht="15.6">
      <c r="A31" s="79" t="s">
        <v>185</v>
      </c>
      <c r="B31" s="17"/>
      <c r="C31" s="17"/>
      <c r="D31" s="17"/>
      <c r="E31" s="17"/>
    </row>
    <row r="32" spans="1:6" ht="16.2">
      <c r="A32" s="80"/>
      <c r="B32" s="81" t="s">
        <v>273</v>
      </c>
      <c r="C32" s="200" t="s">
        <v>315</v>
      </c>
      <c r="D32" s="198"/>
      <c r="E32" s="81" t="s">
        <v>186</v>
      </c>
    </row>
    <row r="33" spans="1:8" ht="15.6">
      <c r="A33" s="82"/>
      <c r="B33" s="75" t="s">
        <v>659</v>
      </c>
      <c r="C33" s="83">
        <v>2025</v>
      </c>
      <c r="D33" s="83" t="s">
        <v>660</v>
      </c>
      <c r="E33" s="75" t="s">
        <v>661</v>
      </c>
    </row>
    <row r="34" spans="1:8" ht="18" customHeight="1">
      <c r="A34" s="18" t="s">
        <v>187</v>
      </c>
      <c r="B34" s="23">
        <v>86049762</v>
      </c>
    </row>
    <row r="35" spans="1:8">
      <c r="A35" s="18" t="s">
        <v>188</v>
      </c>
      <c r="B35" s="23">
        <v>14836134</v>
      </c>
    </row>
    <row r="36" spans="1:8">
      <c r="A36" s="20" t="s">
        <v>189</v>
      </c>
      <c r="B36" s="76">
        <f>B34-B35</f>
        <v>71213628</v>
      </c>
      <c r="C36" s="42">
        <v>1.0249999999999999</v>
      </c>
      <c r="D36" s="42">
        <v>1.0189999999999999</v>
      </c>
      <c r="E36" s="76">
        <v>74380854.105299994</v>
      </c>
    </row>
    <row r="37" spans="1:8" ht="19.5" customHeight="1">
      <c r="A37" s="84" t="s">
        <v>662</v>
      </c>
      <c r="B37" s="17"/>
      <c r="C37" s="17"/>
      <c r="D37" s="17"/>
      <c r="E37" s="17"/>
      <c r="F37" s="17"/>
      <c r="H37" s="23"/>
    </row>
    <row r="38" spans="1:8">
      <c r="A38" s="144" t="s">
        <v>321</v>
      </c>
      <c r="B38" s="85"/>
    </row>
    <row r="39" spans="1:8"/>
  </sheetData>
  <mergeCells count="1">
    <mergeCell ref="C32:D32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&amp;LStatistiska centralbyrån
Offentlig ekonomi och mikrosimuleringar</oddHeader>
    <oddFooter xml:space="preserve">&amp;L1) Antalsuppgifter som uppgår till 1, 2 eller 3 anges av sekretesskäl med ett kryss.
2) Inklusive de insatser som (a) ges till boende i bostad med särskild service för vuxna, (b) inte får tillgodoräknas vid beräkning av grundläggande standardkostnad.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1"/>
  <dimension ref="A1:D51"/>
  <sheetViews>
    <sheetView showGridLines="0" zoomScaleNormal="100" workbookViewId="0"/>
  </sheetViews>
  <sheetFormatPr defaultColWidth="0" defaultRowHeight="15" customHeight="1" zeroHeight="1"/>
  <cols>
    <col min="1" max="1" width="3.6640625" style="86" customWidth="1"/>
    <col min="2" max="2" width="55.6640625" style="86" customWidth="1"/>
    <col min="3" max="3" width="20.33203125" style="99" customWidth="1"/>
    <col min="4" max="4" width="10.6640625" style="86" customWidth="1"/>
    <col min="5" max="16384" width="53.33203125" style="86" hidden="1"/>
  </cols>
  <sheetData>
    <row r="1" spans="1:4" ht="18" customHeight="1">
      <c r="B1" s="87" t="s">
        <v>641</v>
      </c>
      <c r="C1" s="88"/>
    </row>
    <row r="2" spans="1:4" ht="12.75" customHeight="1">
      <c r="A2" s="89"/>
      <c r="B2" s="9"/>
      <c r="C2" s="90"/>
    </row>
    <row r="3" spans="1:4" ht="21" customHeight="1">
      <c r="A3" s="89"/>
      <c r="B3" s="91"/>
      <c r="C3" s="92" t="s">
        <v>190</v>
      </c>
    </row>
    <row r="4" spans="1:4" ht="12.75" customHeight="1">
      <c r="A4" s="89"/>
      <c r="B4" s="91"/>
      <c r="C4" s="93" t="s">
        <v>310</v>
      </c>
    </row>
    <row r="5" spans="1:4" ht="18" customHeight="1">
      <c r="A5" s="89"/>
      <c r="B5" s="94" t="s">
        <v>663</v>
      </c>
      <c r="C5" s="95"/>
    </row>
    <row r="6" spans="1:4" ht="12.75" customHeight="1">
      <c r="A6" s="89"/>
      <c r="B6" s="91" t="s">
        <v>191</v>
      </c>
      <c r="C6" s="95">
        <f>VLOOKUP($C$4,Data!$C$11:$AQ$300,2,0)</f>
        <v>621669</v>
      </c>
    </row>
    <row r="7" spans="1:4" ht="12.75" customHeight="1">
      <c r="A7" s="89"/>
      <c r="B7" s="96" t="s">
        <v>192</v>
      </c>
      <c r="C7" s="95">
        <f>VLOOKUP($C$4,Data!$C$11:$AQ$300,3,0)</f>
        <v>59863</v>
      </c>
    </row>
    <row r="8" spans="1:4" s="8" customFormat="1" ht="12.75" customHeight="1">
      <c r="A8" s="79"/>
      <c r="B8" s="97" t="s">
        <v>193</v>
      </c>
      <c r="C8" s="95">
        <f>VLOOKUP($C$4,Data!$C$11:$AQ$300,4,0)</f>
        <v>681532</v>
      </c>
    </row>
    <row r="9" spans="1:4" ht="24" customHeight="1">
      <c r="A9" s="89"/>
      <c r="B9" s="94" t="s">
        <v>194</v>
      </c>
      <c r="C9" s="95"/>
      <c r="D9" s="11"/>
    </row>
    <row r="10" spans="1:4" ht="12.75" customHeight="1">
      <c r="A10" s="89"/>
      <c r="B10" s="98" t="s">
        <v>664</v>
      </c>
      <c r="D10" s="11"/>
    </row>
    <row r="11" spans="1:4" ht="12.75" customHeight="1">
      <c r="A11" s="89"/>
      <c r="B11" s="91" t="s">
        <v>259</v>
      </c>
      <c r="C11" s="95">
        <f>VLOOKUP($C$4,Data!$C$11:$AQ$300,5,0)</f>
        <v>280584</v>
      </c>
      <c r="D11" s="11"/>
    </row>
    <row r="12" spans="1:4" ht="12.75" customHeight="1">
      <c r="A12" s="89"/>
      <c r="B12" s="91" t="s">
        <v>260</v>
      </c>
      <c r="C12" s="95">
        <f>VLOOKUP($C$4,Data!$C$11:$AQ$300,6,0)</f>
        <v>177541</v>
      </c>
      <c r="D12" s="11"/>
    </row>
    <row r="13" spans="1:4" ht="12.75" customHeight="1">
      <c r="A13" s="89"/>
      <c r="B13" s="91" t="s">
        <v>261</v>
      </c>
      <c r="C13" s="95">
        <f>VLOOKUP($C$4,Data!$C$11:$AQ$300,7,0)</f>
        <v>21037</v>
      </c>
      <c r="D13" s="11"/>
    </row>
    <row r="14" spans="1:4" ht="12.75" customHeight="1">
      <c r="A14" s="89"/>
      <c r="B14" s="100" t="s">
        <v>195</v>
      </c>
      <c r="C14" s="95">
        <f>VLOOKUP($C$4,Data!$C$11:$AQ$300,8,0)</f>
        <v>0</v>
      </c>
    </row>
    <row r="15" spans="1:4" ht="12.75" customHeight="1">
      <c r="A15" s="89"/>
      <c r="B15" s="100" t="s">
        <v>196</v>
      </c>
      <c r="C15" s="95">
        <f>VLOOKUP($C$4,Data!$C$11:$AQ$300,9,0)</f>
        <v>35321</v>
      </c>
    </row>
    <row r="16" spans="1:4" ht="12.75" customHeight="1">
      <c r="A16" s="89"/>
      <c r="B16" s="91" t="s">
        <v>262</v>
      </c>
      <c r="C16" s="95">
        <f>VLOOKUP($C$4,Data!$C$11:$AQ$300,10,0)</f>
        <v>96</v>
      </c>
    </row>
    <row r="17" spans="1:4" ht="12.75" customHeight="1">
      <c r="A17" s="89"/>
      <c r="B17" s="91" t="s">
        <v>263</v>
      </c>
      <c r="C17" s="95">
        <f>VLOOKUP($C$4,Data!$C$11:$AQ$300,11,0)</f>
        <v>54175</v>
      </c>
    </row>
    <row r="18" spans="1:4" ht="12.75" customHeight="1">
      <c r="A18" s="89"/>
      <c r="B18" s="91" t="s">
        <v>264</v>
      </c>
      <c r="C18" s="95">
        <f>VLOOKUP($C$4,Data!$C$11:$AQ$300,12,0)</f>
        <v>59863</v>
      </c>
    </row>
    <row r="19" spans="1:4" ht="12.75" customHeight="1">
      <c r="A19" s="89"/>
      <c r="B19" s="100" t="s">
        <v>197</v>
      </c>
      <c r="C19" s="95">
        <f>VLOOKUP($C$4,Data!$C$11:$AQ$300,13,0)</f>
        <v>2011</v>
      </c>
    </row>
    <row r="20" spans="1:4" ht="21" customHeight="1">
      <c r="A20" s="89"/>
      <c r="B20" s="101" t="s">
        <v>265</v>
      </c>
      <c r="C20" s="95"/>
    </row>
    <row r="21" spans="1:4" ht="12.75" customHeight="1">
      <c r="A21" s="89"/>
      <c r="B21" s="18" t="s">
        <v>653</v>
      </c>
      <c r="C21" s="95">
        <f>VLOOKUP($C$4,Data!$C$11:$AQ$300,14,0)</f>
        <v>412963.53120000003</v>
      </c>
    </row>
    <row r="22" spans="1:4" ht="12.75" customHeight="1">
      <c r="A22" s="89"/>
      <c r="B22" s="102" t="s">
        <v>198</v>
      </c>
      <c r="C22" s="95">
        <f>VLOOKUP($C$4,Data!$C$11:$AQ$300,15,0)</f>
        <v>198814.15</v>
      </c>
    </row>
    <row r="23" spans="1:4" ht="12.75" customHeight="1">
      <c r="A23" s="89"/>
      <c r="B23" s="103" t="s">
        <v>199</v>
      </c>
      <c r="C23" s="95">
        <f>VLOOKUP($C$4,Data!$C$11:$AQ$300,16,0)</f>
        <v>-47839.7</v>
      </c>
    </row>
    <row r="24" spans="1:4" ht="12.75" customHeight="1">
      <c r="A24" s="89"/>
      <c r="B24" s="103" t="s">
        <v>200</v>
      </c>
      <c r="C24" s="95">
        <f>VLOOKUP($C$4,Data!$C$11:$AQ$300,17,0)</f>
        <v>41673.800000000003</v>
      </c>
    </row>
    <row r="25" spans="1:4" s="9" customFormat="1" ht="12.75" customHeight="1">
      <c r="B25" s="101" t="s">
        <v>201</v>
      </c>
      <c r="C25" s="95">
        <f>VLOOKUP($C$4,Data!$C$11:$AQ$300,18,0)</f>
        <v>605611.78119999997</v>
      </c>
    </row>
    <row r="26" spans="1:4" s="9" customFormat="1" ht="21" customHeight="1">
      <c r="B26" s="101" t="s">
        <v>266</v>
      </c>
      <c r="C26" s="95"/>
    </row>
    <row r="27" spans="1:4" s="9" customFormat="1" ht="12.75" customHeight="1">
      <c r="B27" s="18" t="s">
        <v>268</v>
      </c>
      <c r="C27" s="95">
        <f>VLOOKUP($C$4,Data!$C$11:$AQ$300,18,0)</f>
        <v>605611.78119999997</v>
      </c>
    </row>
    <row r="28" spans="1:4" ht="12.75" customHeight="1">
      <c r="B28" s="18" t="s">
        <v>269</v>
      </c>
      <c r="C28" s="95">
        <f>VLOOKUP($C$4,Data!$C$11:$AQ$300,19,0)</f>
        <v>681532</v>
      </c>
      <c r="D28" s="9"/>
    </row>
    <row r="29" spans="1:4" ht="12.75" customHeight="1">
      <c r="B29" s="18" t="s">
        <v>202</v>
      </c>
      <c r="C29" s="95">
        <f>VLOOKUP($C$4,Data!$C$11:$AQ$300,20,0)</f>
        <v>579302.25864999997</v>
      </c>
      <c r="D29" s="9"/>
    </row>
    <row r="30" spans="1:4" ht="12.75" customHeight="1">
      <c r="B30" s="33" t="s">
        <v>203</v>
      </c>
      <c r="C30" s="95">
        <f>VLOOKUP($C$4,Data!$C$11:$AQ$300,21,0)</f>
        <v>26309.5225500001</v>
      </c>
      <c r="D30" s="9"/>
    </row>
    <row r="31" spans="1:4" ht="12.75" customHeight="1">
      <c r="B31" s="33" t="s">
        <v>204</v>
      </c>
      <c r="C31" s="95">
        <f>VLOOKUP($C$4,Data!$C$11:$AQ$300,22,0)</f>
        <v>18416.665785000099</v>
      </c>
      <c r="D31" s="9"/>
    </row>
    <row r="32" spans="1:4" ht="12.75" customHeight="1">
      <c r="B32" s="33" t="s">
        <v>665</v>
      </c>
      <c r="C32" s="104">
        <f>VLOOKUP($C$4,Data!$C$11:$AQ$300,23,0)</f>
        <v>1.0269999999999999</v>
      </c>
      <c r="D32" s="9"/>
    </row>
    <row r="33" spans="2:4" ht="24" customHeight="1">
      <c r="B33" s="94" t="s">
        <v>267</v>
      </c>
      <c r="C33" s="95"/>
      <c r="D33" s="9"/>
    </row>
    <row r="34" spans="2:4" ht="12.75" customHeight="1">
      <c r="B34" s="33" t="s">
        <v>666</v>
      </c>
      <c r="C34" s="95">
        <f>VLOOKUP($C$4,Data!$C$11:$AQ$300,25,0)</f>
        <v>699933</v>
      </c>
      <c r="D34" s="9"/>
    </row>
    <row r="35" spans="2:4" ht="12.75" customHeight="1">
      <c r="B35" s="33" t="s">
        <v>667</v>
      </c>
      <c r="C35" s="95"/>
      <c r="D35" s="9"/>
    </row>
    <row r="36" spans="2:4" ht="12.75" customHeight="1">
      <c r="B36" s="105" t="s">
        <v>205</v>
      </c>
      <c r="C36" s="95">
        <f>VLOOKUP($C$4,Data!$C$11:$AQ$300,26,0)</f>
        <v>714935</v>
      </c>
      <c r="D36" s="9"/>
    </row>
    <row r="37" spans="2:4" ht="12.75" customHeight="1">
      <c r="B37" s="105" t="str">
        <f>"- kronor per invånare (riksmedelvärde: "&amp;ROUND('Tabell 1'!F8,0)&amp; ")"</f>
        <v>- kronor per invånare (riksmedelvärde: 7025)</v>
      </c>
      <c r="C37" s="95">
        <f>VLOOKUP($C$4,Data!$C$11:$AQ$300,27,0)</f>
        <v>7449</v>
      </c>
      <c r="D37" s="9"/>
    </row>
    <row r="38" spans="2:4" ht="12.75" customHeight="1">
      <c r="B38" s="33" t="s">
        <v>206</v>
      </c>
      <c r="C38" s="95">
        <f>VLOOKUP($C$4,Data!$C$11:$AQ$300,28,0)</f>
        <v>424</v>
      </c>
      <c r="D38" s="9"/>
    </row>
    <row r="39" spans="2:4" ht="18" customHeight="1">
      <c r="B39" s="106" t="s">
        <v>275</v>
      </c>
      <c r="C39" s="156">
        <f>VLOOKUP($C$4,Data!$C$11:$AQ$300,29,0)</f>
        <v>40655210</v>
      </c>
      <c r="D39" s="9"/>
    </row>
    <row r="40" spans="2:4" ht="12.75" customHeight="1">
      <c r="B40" s="33"/>
      <c r="D40" s="9"/>
    </row>
    <row r="41" spans="2:4" ht="12.75" customHeight="1">
      <c r="B41" s="33"/>
      <c r="C41" s="95"/>
      <c r="D41" s="9"/>
    </row>
    <row r="42" spans="2:4" s="108" customFormat="1" ht="8.25" customHeight="1" thickBot="1">
      <c r="B42" s="25"/>
      <c r="C42" s="107"/>
      <c r="D42" s="25"/>
    </row>
    <row r="48" spans="2:4" ht="15" customHeight="1"/>
    <row r="50" spans="2:2" hidden="1">
      <c r="B50" s="109"/>
    </row>
    <row r="51" spans="2:2" hidden="1">
      <c r="B51" s="109"/>
    </row>
  </sheetData>
  <conditionalFormatting sqref="C6:C8 C20 C41">
    <cfRule type="cellIs" dxfId="1" priority="1" stopIfTrue="1" operator="lessThan">
      <formula>0</formula>
    </cfRule>
  </conditionalFormatting>
  <conditionalFormatting sqref="C26:C38">
    <cfRule type="cellIs" dxfId="0" priority="2" stopIfTrue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&amp;LStatistiska centralbyrån
Offentlig ekonomi och mikrosimuleringar</oddHeader>
    <oddFooter xml:space="preserve">&amp;L1) Antalsuppgifter som uppgår till 1, 2 eller 3 anges av sekretesskäl med ett kryss.
2) Inklusive de insatser som (a) ges till boende i bostad med särskild service för vuxna, (b) inte får tillgodoräknas vid beräkning av grundläggande standardkostnad. </oddFooter>
  </headerFooter>
  <drawing r:id="rId2"/>
  <legacyDrawing r:id="rId3"/>
  <controls>
    <mc:AlternateContent xmlns:mc="http://schemas.openxmlformats.org/markup-compatibility/2006">
      <mc:Choice Requires="x14">
        <control shapeId="6145" r:id="rId4" name="ComboBox1">
          <controlPr defaultSize="0" autoLine="0" linkedCell="C4" listFillRange="Data!C11:C300" r:id="rId5">
            <anchor moveWithCells="1">
              <from>
                <xdr:col>2</xdr:col>
                <xdr:colOff>0</xdr:colOff>
                <xdr:row>3</xdr:row>
                <xdr:rowOff>0</xdr:rowOff>
              </from>
              <to>
                <xdr:col>3</xdr:col>
                <xdr:colOff>342900</xdr:colOff>
                <xdr:row>4</xdr:row>
                <xdr:rowOff>60960</xdr:rowOff>
              </to>
            </anchor>
          </controlPr>
        </control>
      </mc:Choice>
      <mc:Fallback>
        <control shapeId="6145" r:id="rId4" name="ComboBox1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8"/>
  <dimension ref="A1:AG342"/>
  <sheetViews>
    <sheetView zoomScaleNormal="100" workbookViewId="0">
      <selection activeCell="N11" sqref="N11"/>
    </sheetView>
  </sheetViews>
  <sheetFormatPr defaultColWidth="9.33203125" defaultRowHeight="13.2"/>
  <cols>
    <col min="1" max="1" width="9.33203125" style="122"/>
    <col min="2" max="2" width="5" style="11" bestFit="1" customWidth="1"/>
    <col min="3" max="3" width="14.6640625" style="11" bestFit="1" customWidth="1"/>
    <col min="4" max="4" width="9.33203125" style="11"/>
    <col min="5" max="5" width="9.44140625" style="11" bestFit="1" customWidth="1"/>
    <col min="6" max="7" width="9.33203125" style="11"/>
    <col min="8" max="8" width="11" style="11" bestFit="1" customWidth="1"/>
    <col min="9" max="9" width="10.33203125" style="11" bestFit="1" customWidth="1"/>
    <col min="10" max="10" width="9" style="11" bestFit="1" customWidth="1"/>
    <col min="11" max="12" width="7.5546875" style="11" bestFit="1" customWidth="1"/>
    <col min="13" max="14" width="9.44140625" style="11" bestFit="1" customWidth="1"/>
    <col min="15" max="15" width="8.44140625" style="11" bestFit="1" customWidth="1"/>
    <col min="16" max="16" width="9.6640625" style="11" bestFit="1" customWidth="1"/>
    <col min="17" max="17" width="11.33203125" style="11" customWidth="1"/>
    <col min="18" max="18" width="8.33203125" style="11" bestFit="1" customWidth="1"/>
    <col min="19" max="19" width="8.6640625" style="11" bestFit="1" customWidth="1"/>
    <col min="20" max="20" width="9.5546875" style="11" bestFit="1" customWidth="1"/>
    <col min="21" max="23" width="9.33203125" style="11"/>
    <col min="24" max="24" width="9.6640625" style="11" bestFit="1" customWidth="1"/>
    <col min="25" max="25" width="9.33203125" style="11"/>
    <col min="26" max="26" width="10.33203125" style="11" bestFit="1" customWidth="1"/>
    <col min="27" max="27" width="9.5546875" style="11" bestFit="1" customWidth="1"/>
    <col min="28" max="29" width="10.33203125" style="11" bestFit="1" customWidth="1"/>
    <col min="30" max="30" width="9" style="11" bestFit="1" customWidth="1"/>
    <col min="31" max="31" width="11.33203125" style="11" bestFit="1" customWidth="1"/>
    <col min="32" max="32" width="12.6640625" style="11" bestFit="1" customWidth="1"/>
    <col min="33" max="33" width="14.6640625" style="11" bestFit="1" customWidth="1"/>
    <col min="34" max="34" width="10" style="11" bestFit="1" customWidth="1"/>
    <col min="35" max="36" width="9.6640625" style="11" bestFit="1" customWidth="1"/>
    <col min="37" max="37" width="9" style="11" bestFit="1" customWidth="1"/>
    <col min="38" max="38" width="12" style="11" bestFit="1" customWidth="1"/>
    <col min="39" max="39" width="11.6640625" style="11" bestFit="1" customWidth="1"/>
    <col min="40" max="41" width="7.6640625" style="11" bestFit="1" customWidth="1"/>
    <col min="42" max="16384" width="9.33203125" style="11"/>
  </cols>
  <sheetData>
    <row r="1" spans="1:33" ht="14.4">
      <c r="C1" s="110" t="s">
        <v>207</v>
      </c>
      <c r="D1" s="47" t="s">
        <v>8</v>
      </c>
      <c r="E1" s="10" t="s">
        <v>208</v>
      </c>
      <c r="F1" s="10" t="s">
        <v>6</v>
      </c>
      <c r="G1" s="201" t="s">
        <v>253</v>
      </c>
      <c r="H1" s="202"/>
      <c r="I1" s="202"/>
      <c r="J1" s="202"/>
      <c r="K1" s="202"/>
      <c r="L1" s="202"/>
      <c r="M1" s="202"/>
      <c r="N1" s="202"/>
      <c r="O1" s="202"/>
      <c r="P1" s="203" t="s">
        <v>209</v>
      </c>
      <c r="Q1" s="204"/>
      <c r="R1" s="204"/>
      <c r="S1" s="204"/>
      <c r="T1" s="204"/>
      <c r="U1" s="10" t="s">
        <v>6</v>
      </c>
      <c r="V1" s="10" t="s">
        <v>79</v>
      </c>
      <c r="W1" s="10" t="s">
        <v>80</v>
      </c>
      <c r="X1" s="10" t="s">
        <v>80</v>
      </c>
      <c r="Y1" s="10" t="s">
        <v>7</v>
      </c>
      <c r="Z1" s="34"/>
      <c r="AA1" s="10" t="s">
        <v>8</v>
      </c>
      <c r="AB1" s="10" t="s">
        <v>8</v>
      </c>
      <c r="AC1" s="10" t="s">
        <v>8</v>
      </c>
      <c r="AD1" s="10" t="s">
        <v>10</v>
      </c>
      <c r="AE1" s="10" t="s">
        <v>10</v>
      </c>
      <c r="AF1" s="10"/>
    </row>
    <row r="2" spans="1:33">
      <c r="C2" s="111"/>
      <c r="D2" s="47" t="s">
        <v>13</v>
      </c>
      <c r="E2" s="10" t="s">
        <v>210</v>
      </c>
      <c r="F2" s="10" t="s">
        <v>11</v>
      </c>
      <c r="G2" s="10" t="s">
        <v>211</v>
      </c>
      <c r="H2" s="10" t="s">
        <v>212</v>
      </c>
      <c r="I2" s="200" t="s">
        <v>213</v>
      </c>
      <c r="J2" s="200"/>
      <c r="K2" s="200"/>
      <c r="L2" s="10" t="s">
        <v>120</v>
      </c>
      <c r="M2" s="10" t="s">
        <v>208</v>
      </c>
      <c r="N2" s="10" t="s">
        <v>208</v>
      </c>
      <c r="O2" s="10" t="s">
        <v>122</v>
      </c>
      <c r="P2" s="10" t="s">
        <v>81</v>
      </c>
      <c r="Q2" s="112" t="s">
        <v>214</v>
      </c>
      <c r="R2" s="112" t="s">
        <v>214</v>
      </c>
      <c r="S2" s="15" t="s">
        <v>215</v>
      </c>
      <c r="T2" s="10" t="s">
        <v>84</v>
      </c>
      <c r="U2" s="10" t="s">
        <v>11</v>
      </c>
      <c r="V2" s="10" t="s">
        <v>85</v>
      </c>
      <c r="W2" s="10" t="s">
        <v>86</v>
      </c>
      <c r="X2" s="10" t="s">
        <v>86</v>
      </c>
      <c r="Y2" s="10" t="s">
        <v>12</v>
      </c>
      <c r="Z2" s="112"/>
      <c r="AA2" s="10" t="s">
        <v>13</v>
      </c>
      <c r="AB2" s="10" t="s">
        <v>13</v>
      </c>
      <c r="AC2" s="10" t="s">
        <v>13</v>
      </c>
      <c r="AD2" s="10" t="s">
        <v>216</v>
      </c>
      <c r="AE2" s="10" t="s">
        <v>276</v>
      </c>
      <c r="AF2" s="10"/>
    </row>
    <row r="3" spans="1:33">
      <c r="C3" s="111"/>
      <c r="D3" s="47" t="s">
        <v>217</v>
      </c>
      <c r="E3" s="16" t="s">
        <v>164</v>
      </c>
      <c r="F3" s="10" t="s">
        <v>17</v>
      </c>
      <c r="G3" s="10" t="s">
        <v>123</v>
      </c>
      <c r="H3" s="10" t="s">
        <v>218</v>
      </c>
      <c r="I3" s="10" t="s">
        <v>219</v>
      </c>
      <c r="J3" s="205" t="s">
        <v>220</v>
      </c>
      <c r="K3" s="205"/>
      <c r="L3" s="10" t="s">
        <v>127</v>
      </c>
      <c r="M3" s="10" t="s">
        <v>221</v>
      </c>
      <c r="N3" s="10" t="s">
        <v>222</v>
      </c>
      <c r="O3" s="10" t="s">
        <v>130</v>
      </c>
      <c r="P3" s="10" t="s">
        <v>87</v>
      </c>
      <c r="Q3" s="15" t="s">
        <v>223</v>
      </c>
      <c r="R3" s="15" t="s">
        <v>224</v>
      </c>
      <c r="S3" s="15" t="s">
        <v>85</v>
      </c>
      <c r="T3" s="10" t="s">
        <v>225</v>
      </c>
      <c r="U3" s="10" t="s">
        <v>17</v>
      </c>
      <c r="V3" s="10" t="s">
        <v>91</v>
      </c>
      <c r="W3" s="10" t="s">
        <v>85</v>
      </c>
      <c r="X3" s="10" t="s">
        <v>85</v>
      </c>
      <c r="Y3" s="10" t="s">
        <v>18</v>
      </c>
      <c r="Z3" s="113"/>
      <c r="AA3" s="10" t="s">
        <v>226</v>
      </c>
      <c r="AB3" s="10" t="s">
        <v>227</v>
      </c>
      <c r="AC3" s="10" t="s">
        <v>227</v>
      </c>
      <c r="AD3" s="10" t="s">
        <v>15</v>
      </c>
      <c r="AE3" s="10" t="s">
        <v>20</v>
      </c>
      <c r="AF3" s="10"/>
    </row>
    <row r="4" spans="1:33">
      <c r="C4" s="111"/>
      <c r="D4" s="47" t="s">
        <v>228</v>
      </c>
      <c r="E4" s="16"/>
      <c r="F4" s="10" t="s">
        <v>229</v>
      </c>
      <c r="G4" s="10" t="s">
        <v>230</v>
      </c>
      <c r="H4" s="10" t="s">
        <v>231</v>
      </c>
      <c r="I4" s="10" t="s">
        <v>232</v>
      </c>
      <c r="J4" s="206" t="s">
        <v>233</v>
      </c>
      <c r="K4" s="206"/>
      <c r="L4" s="10"/>
      <c r="M4" s="47"/>
      <c r="N4" s="47"/>
      <c r="O4" s="10" t="s">
        <v>52</v>
      </c>
      <c r="P4" s="10" t="s">
        <v>96</v>
      </c>
      <c r="Q4" s="15" t="s">
        <v>52</v>
      </c>
      <c r="R4" s="15" t="s">
        <v>234</v>
      </c>
      <c r="S4" s="15" t="s">
        <v>13</v>
      </c>
      <c r="T4" s="10" t="s">
        <v>85</v>
      </c>
      <c r="U4" s="10" t="s">
        <v>229</v>
      </c>
      <c r="V4" s="114" t="s">
        <v>235</v>
      </c>
      <c r="W4" s="10" t="s">
        <v>91</v>
      </c>
      <c r="X4" s="10" t="s">
        <v>236</v>
      </c>
      <c r="Y4" s="10" t="s">
        <v>21</v>
      </c>
      <c r="Z4" s="15"/>
      <c r="AA4" s="10" t="s">
        <v>237</v>
      </c>
      <c r="AB4" s="10" t="s">
        <v>238</v>
      </c>
      <c r="AC4" s="10" t="s">
        <v>238</v>
      </c>
      <c r="AD4" s="10" t="s">
        <v>239</v>
      </c>
      <c r="AE4" s="10"/>
      <c r="AF4" s="10"/>
    </row>
    <row r="5" spans="1:33">
      <c r="C5" s="111"/>
      <c r="D5" s="47" t="s">
        <v>164</v>
      </c>
      <c r="E5" s="39"/>
      <c r="F5" s="10" t="s">
        <v>164</v>
      </c>
      <c r="G5" s="10" t="s">
        <v>240</v>
      </c>
      <c r="H5" s="10" t="s">
        <v>233</v>
      </c>
      <c r="I5" s="10" t="s">
        <v>136</v>
      </c>
      <c r="J5" s="10" t="s">
        <v>241</v>
      </c>
      <c r="K5" s="10" t="s">
        <v>242</v>
      </c>
      <c r="L5" s="10"/>
      <c r="M5" s="10"/>
      <c r="N5" s="10"/>
      <c r="O5" s="10" t="s">
        <v>139</v>
      </c>
      <c r="P5" s="10" t="s">
        <v>243</v>
      </c>
      <c r="Q5" s="15" t="s">
        <v>244</v>
      </c>
      <c r="R5" s="15" t="s">
        <v>245</v>
      </c>
      <c r="S5" s="15" t="s">
        <v>246</v>
      </c>
      <c r="T5" s="10" t="s">
        <v>91</v>
      </c>
      <c r="U5" s="10" t="s">
        <v>164</v>
      </c>
      <c r="V5" s="10"/>
      <c r="W5" s="15"/>
      <c r="X5" s="114" t="s">
        <v>247</v>
      </c>
      <c r="Y5" s="10"/>
      <c r="Z5" s="15"/>
      <c r="AA5" s="10" t="s">
        <v>164</v>
      </c>
      <c r="AB5" s="10" t="s">
        <v>164</v>
      </c>
      <c r="AC5" s="10" t="s">
        <v>248</v>
      </c>
      <c r="AD5" s="10" t="s">
        <v>248</v>
      </c>
      <c r="AF5" s="10"/>
    </row>
    <row r="6" spans="1:33">
      <c r="C6" s="9"/>
      <c r="D6" s="47"/>
      <c r="E6" s="15"/>
      <c r="F6" s="10"/>
      <c r="G6" s="10" t="s">
        <v>249</v>
      </c>
      <c r="H6" s="10"/>
      <c r="I6" s="10" t="s">
        <v>91</v>
      </c>
      <c r="J6" s="10" t="s">
        <v>145</v>
      </c>
      <c r="K6" s="10" t="s">
        <v>145</v>
      </c>
      <c r="L6" s="10"/>
      <c r="M6" s="10"/>
      <c r="N6" s="10"/>
      <c r="O6" s="10" t="s">
        <v>143</v>
      </c>
      <c r="P6" s="47"/>
      <c r="Q6" s="15"/>
      <c r="R6" s="15" t="s">
        <v>135</v>
      </c>
      <c r="S6" s="15"/>
      <c r="T6" s="47"/>
      <c r="U6" s="47"/>
      <c r="V6" s="47"/>
      <c r="W6" s="47"/>
      <c r="X6" s="47"/>
      <c r="Y6" s="47"/>
      <c r="Z6" s="15"/>
      <c r="AA6" s="10"/>
      <c r="AB6" s="47"/>
      <c r="AC6" s="15"/>
      <c r="AD6" s="15"/>
      <c r="AE6" s="10"/>
      <c r="AF6" s="10"/>
    </row>
    <row r="7" spans="1:33">
      <c r="C7" s="9"/>
      <c r="D7" s="47"/>
      <c r="E7" s="15"/>
      <c r="F7" s="10"/>
      <c r="G7" s="10" t="s">
        <v>250</v>
      </c>
      <c r="H7" s="10" t="s">
        <v>251</v>
      </c>
      <c r="I7" s="10"/>
      <c r="J7" s="10"/>
      <c r="K7" s="10"/>
      <c r="L7" s="10"/>
      <c r="M7" s="10"/>
      <c r="N7" s="10"/>
      <c r="O7" s="10" t="s">
        <v>146</v>
      </c>
      <c r="P7" s="10"/>
      <c r="Q7" s="15"/>
      <c r="R7" s="15" t="s">
        <v>140</v>
      </c>
      <c r="S7" s="15"/>
      <c r="T7" s="10"/>
      <c r="U7" s="10"/>
      <c r="V7" s="39"/>
      <c r="W7" s="34"/>
      <c r="X7" s="39"/>
      <c r="Y7" s="15"/>
      <c r="Z7" s="15"/>
      <c r="AA7" s="10"/>
      <c r="AB7" s="47"/>
      <c r="AC7" s="15"/>
      <c r="AD7" s="15"/>
      <c r="AE7" s="114"/>
      <c r="AF7" s="10"/>
    </row>
    <row r="8" spans="1:33">
      <c r="C8" s="9"/>
      <c r="D8" s="47"/>
      <c r="E8" s="15"/>
      <c r="F8" s="10"/>
      <c r="G8" s="10" t="s">
        <v>252</v>
      </c>
      <c r="H8" s="47"/>
      <c r="I8" s="10"/>
      <c r="J8" s="10"/>
      <c r="K8" s="10"/>
      <c r="L8" s="10"/>
      <c r="M8" s="10"/>
      <c r="N8" s="10"/>
      <c r="O8" s="10" t="s">
        <v>147</v>
      </c>
      <c r="P8" s="10"/>
      <c r="Q8" s="15"/>
      <c r="R8" s="15"/>
      <c r="S8" s="15"/>
      <c r="T8" s="15"/>
      <c r="U8" s="15"/>
      <c r="V8" s="15"/>
      <c r="W8" s="15"/>
      <c r="X8" s="15"/>
      <c r="Y8" s="39"/>
      <c r="Z8" s="15"/>
      <c r="AA8" s="10"/>
      <c r="AB8" s="10"/>
      <c r="AC8" s="15"/>
      <c r="AD8" s="15"/>
      <c r="AE8" s="15"/>
      <c r="AF8" s="15"/>
    </row>
    <row r="9" spans="1:33">
      <c r="C9" s="9"/>
      <c r="D9" s="47"/>
      <c r="E9" s="15"/>
      <c r="F9" s="15"/>
      <c r="G9" s="47"/>
      <c r="H9" s="10"/>
      <c r="I9" s="10"/>
      <c r="J9" s="10"/>
      <c r="K9" s="10"/>
      <c r="L9" s="10"/>
      <c r="M9" s="10"/>
      <c r="N9" s="10"/>
      <c r="O9" s="10"/>
      <c r="P9" s="10"/>
      <c r="Q9" s="115"/>
      <c r="R9" s="115"/>
      <c r="S9" s="115"/>
      <c r="T9" s="10"/>
      <c r="U9" s="10"/>
      <c r="V9" s="15"/>
      <c r="W9" s="15"/>
      <c r="X9" s="15"/>
      <c r="Y9" s="15"/>
      <c r="Z9" s="15"/>
      <c r="AA9" s="10"/>
      <c r="AB9" s="10"/>
      <c r="AC9" s="15"/>
      <c r="AD9" s="15"/>
      <c r="AE9" s="15"/>
      <c r="AF9" s="15"/>
    </row>
    <row r="10" spans="1:33">
      <c r="B10" s="42"/>
      <c r="C10" s="116">
        <v>1</v>
      </c>
      <c r="D10" s="117">
        <v>2</v>
      </c>
      <c r="E10" s="117">
        <v>3</v>
      </c>
      <c r="F10" s="117">
        <v>4</v>
      </c>
      <c r="G10" s="117">
        <v>5</v>
      </c>
      <c r="H10" s="117">
        <v>6</v>
      </c>
      <c r="I10" s="117">
        <v>7</v>
      </c>
      <c r="J10" s="117">
        <v>8</v>
      </c>
      <c r="K10" s="117">
        <v>9</v>
      </c>
      <c r="L10" s="117">
        <v>10</v>
      </c>
      <c r="M10" s="117">
        <v>11</v>
      </c>
      <c r="N10" s="117">
        <v>12</v>
      </c>
      <c r="O10" s="117">
        <v>13</v>
      </c>
      <c r="P10" s="117">
        <v>14</v>
      </c>
      <c r="Q10" s="117">
        <v>15</v>
      </c>
      <c r="R10" s="117">
        <v>16</v>
      </c>
      <c r="S10" s="117">
        <v>17</v>
      </c>
      <c r="T10" s="117">
        <v>18</v>
      </c>
      <c r="U10" s="117">
        <v>19</v>
      </c>
      <c r="V10" s="117">
        <v>20</v>
      </c>
      <c r="W10" s="117">
        <v>21</v>
      </c>
      <c r="X10" s="117">
        <v>22</v>
      </c>
      <c r="Y10" s="117">
        <v>23</v>
      </c>
      <c r="Z10" s="117"/>
      <c r="AA10" s="117">
        <v>25</v>
      </c>
      <c r="AB10" s="117">
        <v>26</v>
      </c>
      <c r="AC10" s="117">
        <v>27</v>
      </c>
      <c r="AD10" s="117">
        <v>28</v>
      </c>
      <c r="AE10" s="117">
        <v>29</v>
      </c>
      <c r="AF10" s="117"/>
    </row>
    <row r="11" spans="1:33">
      <c r="A11" s="18" t="s">
        <v>668</v>
      </c>
      <c r="B11" s="18" t="s">
        <v>669</v>
      </c>
      <c r="C11" s="18" t="s">
        <v>310</v>
      </c>
      <c r="D11" s="18">
        <v>621669</v>
      </c>
      <c r="E11" s="18">
        <v>59863</v>
      </c>
      <c r="F11" s="18">
        <v>681532</v>
      </c>
      <c r="G11" s="18">
        <v>280584</v>
      </c>
      <c r="H11" s="18">
        <v>177541</v>
      </c>
      <c r="I11" s="18">
        <v>21037</v>
      </c>
      <c r="J11" s="18">
        <v>0</v>
      </c>
      <c r="K11" s="18">
        <v>35321</v>
      </c>
      <c r="L11" s="18">
        <v>96</v>
      </c>
      <c r="M11" s="18">
        <v>54175</v>
      </c>
      <c r="N11" s="18">
        <v>59863</v>
      </c>
      <c r="O11" s="18">
        <v>2011</v>
      </c>
      <c r="P11" s="18">
        <v>412963.53120000003</v>
      </c>
      <c r="Q11" s="18">
        <v>198814.15</v>
      </c>
      <c r="R11" s="18">
        <v>-47839.7</v>
      </c>
      <c r="S11" s="18">
        <v>41673.800000000003</v>
      </c>
      <c r="T11" s="18">
        <v>605611.78119999997</v>
      </c>
      <c r="U11" s="18">
        <v>681532</v>
      </c>
      <c r="V11" s="18">
        <v>579302.25864999997</v>
      </c>
      <c r="W11" s="18">
        <v>26309.5225500001</v>
      </c>
      <c r="X11" s="18">
        <v>18416.665785000099</v>
      </c>
      <c r="Y11" s="18">
        <v>1.0269999999999999</v>
      </c>
      <c r="Z11" s="18"/>
      <c r="AA11" s="18">
        <v>699933</v>
      </c>
      <c r="AB11" s="18">
        <v>714935</v>
      </c>
      <c r="AC11" s="18">
        <v>7449</v>
      </c>
      <c r="AD11" s="18">
        <v>424</v>
      </c>
      <c r="AE11" s="18">
        <v>40655210</v>
      </c>
      <c r="AF11" s="188"/>
    </row>
    <row r="12" spans="1:33">
      <c r="A12" s="18" t="s">
        <v>668</v>
      </c>
      <c r="B12" s="18" t="s">
        <v>670</v>
      </c>
      <c r="C12" s="18" t="s">
        <v>330</v>
      </c>
      <c r="D12" s="18">
        <v>133795</v>
      </c>
      <c r="E12" s="18">
        <v>6567</v>
      </c>
      <c r="F12" s="18">
        <v>140362</v>
      </c>
      <c r="G12" s="18">
        <v>33024</v>
      </c>
      <c r="H12" s="18">
        <v>136387</v>
      </c>
      <c r="I12" s="18">
        <v>35419</v>
      </c>
      <c r="J12" s="18">
        <v>0</v>
      </c>
      <c r="K12" s="18">
        <v>4564</v>
      </c>
      <c r="L12" s="18">
        <v>30148</v>
      </c>
      <c r="M12" s="18">
        <v>8127</v>
      </c>
      <c r="N12" s="18">
        <v>6567</v>
      </c>
      <c r="O12" s="18">
        <v>1694</v>
      </c>
      <c r="P12" s="18">
        <v>48604.7232</v>
      </c>
      <c r="Q12" s="18">
        <v>149914.5</v>
      </c>
      <c r="R12" s="18">
        <v>-33973.65</v>
      </c>
      <c r="S12" s="18">
        <v>4200.3599999999997</v>
      </c>
      <c r="T12" s="18">
        <v>168745.9332</v>
      </c>
      <c r="U12" s="18">
        <v>140362</v>
      </c>
      <c r="V12" s="18">
        <v>119307.9771</v>
      </c>
      <c r="W12" s="18">
        <v>49437.956100000003</v>
      </c>
      <c r="X12" s="18">
        <v>34606.56927</v>
      </c>
      <c r="Y12" s="18">
        <v>1.2470000000000001</v>
      </c>
      <c r="Z12" s="18"/>
      <c r="AA12" s="18">
        <v>175032</v>
      </c>
      <c r="AB12" s="18">
        <v>178783</v>
      </c>
      <c r="AC12" s="18">
        <v>5517</v>
      </c>
      <c r="AD12" s="18">
        <v>-1508</v>
      </c>
      <c r="AE12" s="18">
        <v>-48875785</v>
      </c>
      <c r="AF12" s="18"/>
      <c r="AG12" s="18"/>
    </row>
    <row r="13" spans="1:33">
      <c r="A13" s="18" t="s">
        <v>668</v>
      </c>
      <c r="B13" s="18" t="s">
        <v>671</v>
      </c>
      <c r="C13" s="18" t="s">
        <v>331</v>
      </c>
      <c r="D13" s="18">
        <v>189304</v>
      </c>
      <c r="E13" s="18">
        <v>4516</v>
      </c>
      <c r="F13" s="18">
        <v>193820</v>
      </c>
      <c r="G13" s="18">
        <v>78942</v>
      </c>
      <c r="H13" s="18">
        <v>89977</v>
      </c>
      <c r="I13" s="18">
        <v>6380</v>
      </c>
      <c r="J13" s="18">
        <v>0</v>
      </c>
      <c r="K13" s="18">
        <v>14349</v>
      </c>
      <c r="L13" s="18">
        <v>4659</v>
      </c>
      <c r="M13" s="18">
        <v>6894</v>
      </c>
      <c r="N13" s="18">
        <v>4516</v>
      </c>
      <c r="O13" s="18">
        <v>25</v>
      </c>
      <c r="P13" s="18">
        <v>116186.83560000001</v>
      </c>
      <c r="Q13" s="18">
        <v>94100.1</v>
      </c>
      <c r="R13" s="18">
        <v>-9841.2999999999993</v>
      </c>
      <c r="S13" s="18">
        <v>2666.62</v>
      </c>
      <c r="T13" s="18">
        <v>203112.2556</v>
      </c>
      <c r="U13" s="18">
        <v>193820</v>
      </c>
      <c r="V13" s="18">
        <v>164746.92434999999</v>
      </c>
      <c r="W13" s="18">
        <v>38365.331250000003</v>
      </c>
      <c r="X13" s="18">
        <v>26855.731875000001</v>
      </c>
      <c r="Y13" s="18">
        <v>1.139</v>
      </c>
      <c r="Z13" s="18"/>
      <c r="AA13" s="18">
        <v>220761</v>
      </c>
      <c r="AB13" s="18">
        <v>225493</v>
      </c>
      <c r="AC13" s="18">
        <v>7803</v>
      </c>
      <c r="AD13" s="18">
        <v>778</v>
      </c>
      <c r="AE13" s="18">
        <v>22470834</v>
      </c>
      <c r="AF13" s="18"/>
      <c r="AG13" s="18"/>
    </row>
    <row r="14" spans="1:33">
      <c r="A14" s="18" t="s">
        <v>668</v>
      </c>
      <c r="B14" s="18" t="s">
        <v>672</v>
      </c>
      <c r="C14" s="18" t="s">
        <v>332</v>
      </c>
      <c r="D14" s="18">
        <v>557749</v>
      </c>
      <c r="E14" s="18">
        <v>46422</v>
      </c>
      <c r="F14" s="18">
        <v>604171</v>
      </c>
      <c r="G14" s="18">
        <v>220412</v>
      </c>
      <c r="H14" s="18">
        <v>230755</v>
      </c>
      <c r="I14" s="18">
        <v>234357</v>
      </c>
      <c r="J14" s="18">
        <v>0</v>
      </c>
      <c r="K14" s="18">
        <v>7498</v>
      </c>
      <c r="L14" s="18">
        <v>223603</v>
      </c>
      <c r="M14" s="18">
        <v>73819</v>
      </c>
      <c r="N14" s="18">
        <v>46422</v>
      </c>
      <c r="O14" s="18">
        <v>450</v>
      </c>
      <c r="P14" s="18">
        <v>324402.38160000002</v>
      </c>
      <c r="Q14" s="18">
        <v>401718.5</v>
      </c>
      <c r="R14" s="18">
        <v>-253191.2</v>
      </c>
      <c r="S14" s="18">
        <v>26909.47</v>
      </c>
      <c r="T14" s="18">
        <v>499839.15159999998</v>
      </c>
      <c r="U14" s="18">
        <v>604171</v>
      </c>
      <c r="V14" s="18">
        <v>513545.72230000002</v>
      </c>
      <c r="W14" s="18">
        <v>-13706.5707</v>
      </c>
      <c r="X14" s="18">
        <v>-9594.5994899999896</v>
      </c>
      <c r="Y14" s="18">
        <v>0.98399999999999999</v>
      </c>
      <c r="Z14" s="18"/>
      <c r="AA14" s="18">
        <v>594505</v>
      </c>
      <c r="AB14" s="18">
        <v>607247</v>
      </c>
      <c r="AC14" s="18">
        <v>6009</v>
      </c>
      <c r="AD14" s="18">
        <v>-1017</v>
      </c>
      <c r="AE14" s="18">
        <v>-102735374</v>
      </c>
      <c r="AF14" s="18"/>
      <c r="AG14" s="18"/>
    </row>
    <row r="15" spans="1:33">
      <c r="A15" s="18" t="s">
        <v>668</v>
      </c>
      <c r="B15" s="18" t="s">
        <v>673</v>
      </c>
      <c r="C15" s="18" t="s">
        <v>333</v>
      </c>
      <c r="D15" s="18">
        <v>577750</v>
      </c>
      <c r="E15" s="18">
        <v>47695</v>
      </c>
      <c r="F15" s="18">
        <v>625445</v>
      </c>
      <c r="G15" s="18">
        <v>231212</v>
      </c>
      <c r="H15" s="18">
        <v>198091</v>
      </c>
      <c r="I15" s="18">
        <v>269744</v>
      </c>
      <c r="J15" s="18">
        <v>0</v>
      </c>
      <c r="K15" s="18">
        <v>29085</v>
      </c>
      <c r="L15" s="18">
        <v>269261</v>
      </c>
      <c r="M15" s="18">
        <v>49396</v>
      </c>
      <c r="N15" s="18">
        <v>47695</v>
      </c>
      <c r="O15" s="18">
        <v>2747</v>
      </c>
      <c r="P15" s="18">
        <v>340297.82160000002</v>
      </c>
      <c r="Q15" s="18">
        <v>422382</v>
      </c>
      <c r="R15" s="18">
        <v>-273193.40000000002</v>
      </c>
      <c r="S15" s="18">
        <v>32143.43</v>
      </c>
      <c r="T15" s="18">
        <v>521629.85159999999</v>
      </c>
      <c r="U15" s="18">
        <v>625445</v>
      </c>
      <c r="V15" s="18">
        <v>531628.27209999994</v>
      </c>
      <c r="W15" s="18">
        <v>-9998.4204999998892</v>
      </c>
      <c r="X15" s="18">
        <v>-6998.8943499999205</v>
      </c>
      <c r="Y15" s="18">
        <v>0.98899999999999999</v>
      </c>
      <c r="Z15" s="18"/>
      <c r="AA15" s="18">
        <v>618565</v>
      </c>
      <c r="AB15" s="18">
        <v>631823</v>
      </c>
      <c r="AC15" s="18">
        <v>5525</v>
      </c>
      <c r="AD15" s="18">
        <v>-1500</v>
      </c>
      <c r="AE15" s="18">
        <v>-171573533</v>
      </c>
      <c r="AF15" s="18"/>
      <c r="AG15" s="18"/>
    </row>
    <row r="16" spans="1:33">
      <c r="A16" s="18" t="s">
        <v>668</v>
      </c>
      <c r="B16" s="18" t="s">
        <v>674</v>
      </c>
      <c r="C16" s="18" t="s">
        <v>334</v>
      </c>
      <c r="D16" s="18">
        <v>490676</v>
      </c>
      <c r="E16" s="18">
        <v>32117</v>
      </c>
      <c r="F16" s="18">
        <v>522793</v>
      </c>
      <c r="G16" s="18">
        <v>84618</v>
      </c>
      <c r="H16" s="18">
        <v>304274</v>
      </c>
      <c r="I16" s="18">
        <v>97423</v>
      </c>
      <c r="J16" s="18">
        <v>0</v>
      </c>
      <c r="K16" s="18">
        <v>7182</v>
      </c>
      <c r="L16" s="18">
        <v>89711</v>
      </c>
      <c r="M16" s="18">
        <v>0</v>
      </c>
      <c r="N16" s="18">
        <v>32117</v>
      </c>
      <c r="O16" s="18">
        <v>0</v>
      </c>
      <c r="P16" s="18">
        <v>124540.7724</v>
      </c>
      <c r="Q16" s="18">
        <v>347547.15</v>
      </c>
      <c r="R16" s="18">
        <v>-76254.350000000006</v>
      </c>
      <c r="S16" s="18">
        <v>27299.45</v>
      </c>
      <c r="T16" s="18">
        <v>423133.02240000002</v>
      </c>
      <c r="U16" s="18">
        <v>522793</v>
      </c>
      <c r="V16" s="18">
        <v>444373.94374999998</v>
      </c>
      <c r="W16" s="18">
        <v>-21240.921350000001</v>
      </c>
      <c r="X16" s="18">
        <v>-14868.644945</v>
      </c>
      <c r="Y16" s="18">
        <v>0.97199999999999998</v>
      </c>
      <c r="Z16" s="18"/>
      <c r="AA16" s="18">
        <v>508155</v>
      </c>
      <c r="AB16" s="18">
        <v>519046</v>
      </c>
      <c r="AC16" s="18">
        <v>5804</v>
      </c>
      <c r="AD16" s="18">
        <v>-1222</v>
      </c>
      <c r="AE16" s="18">
        <v>-109246964</v>
      </c>
      <c r="AF16" s="18"/>
      <c r="AG16" s="18"/>
    </row>
    <row r="17" spans="1:33">
      <c r="A17" s="18" t="s">
        <v>668</v>
      </c>
      <c r="B17" s="18" t="s">
        <v>675</v>
      </c>
      <c r="C17" s="18" t="s">
        <v>335</v>
      </c>
      <c r="D17" s="18">
        <v>295535</v>
      </c>
      <c r="E17" s="18">
        <v>16234</v>
      </c>
      <c r="F17" s="18">
        <v>311769</v>
      </c>
      <c r="G17" s="18">
        <v>104704</v>
      </c>
      <c r="H17" s="18">
        <v>67803</v>
      </c>
      <c r="I17" s="18">
        <v>29685</v>
      </c>
      <c r="J17" s="18">
        <v>0</v>
      </c>
      <c r="K17" s="18">
        <v>4442</v>
      </c>
      <c r="L17" s="18">
        <v>10168</v>
      </c>
      <c r="M17" s="18">
        <v>0</v>
      </c>
      <c r="N17" s="18">
        <v>16234</v>
      </c>
      <c r="O17" s="18">
        <v>2342</v>
      </c>
      <c r="P17" s="18">
        <v>154103.34719999999</v>
      </c>
      <c r="Q17" s="18">
        <v>86640.5</v>
      </c>
      <c r="R17" s="18">
        <v>-10633.5</v>
      </c>
      <c r="S17" s="18">
        <v>13798.9</v>
      </c>
      <c r="T17" s="18">
        <v>243909.24720000001</v>
      </c>
      <c r="U17" s="18">
        <v>311769</v>
      </c>
      <c r="V17" s="18">
        <v>265003.60155000002</v>
      </c>
      <c r="W17" s="18">
        <v>-21094.354350000001</v>
      </c>
      <c r="X17" s="18">
        <v>-14766.048045</v>
      </c>
      <c r="Y17" s="18">
        <v>0.95299999999999996</v>
      </c>
      <c r="Z17" s="18"/>
      <c r="AA17" s="18">
        <v>297116</v>
      </c>
      <c r="AB17" s="18">
        <v>303484</v>
      </c>
      <c r="AC17" s="18">
        <v>6281</v>
      </c>
      <c r="AD17" s="18">
        <v>-744</v>
      </c>
      <c r="AE17" s="18">
        <v>-35939281</v>
      </c>
      <c r="AF17" s="18"/>
      <c r="AG17" s="18"/>
    </row>
    <row r="18" spans="1:33">
      <c r="A18" s="18" t="s">
        <v>668</v>
      </c>
      <c r="B18" s="18" t="s">
        <v>676</v>
      </c>
      <c r="C18" s="18" t="s">
        <v>336</v>
      </c>
      <c r="D18" s="18">
        <v>550202</v>
      </c>
      <c r="E18" s="18">
        <v>39631</v>
      </c>
      <c r="F18" s="18">
        <v>589833</v>
      </c>
      <c r="G18" s="18">
        <v>136685</v>
      </c>
      <c r="H18" s="18">
        <v>346395</v>
      </c>
      <c r="I18" s="18">
        <v>47523</v>
      </c>
      <c r="J18" s="18">
        <v>26916</v>
      </c>
      <c r="K18" s="18">
        <v>0</v>
      </c>
      <c r="L18" s="18">
        <v>25008</v>
      </c>
      <c r="M18" s="18">
        <v>34898</v>
      </c>
      <c r="N18" s="18">
        <v>39631</v>
      </c>
      <c r="O18" s="18">
        <v>8766</v>
      </c>
      <c r="P18" s="18">
        <v>201172.98300000001</v>
      </c>
      <c r="Q18" s="18">
        <v>357708.9</v>
      </c>
      <c r="R18" s="18">
        <v>-58371.199999999997</v>
      </c>
      <c r="S18" s="18">
        <v>27753.69</v>
      </c>
      <c r="T18" s="18">
        <v>528264.37300000002</v>
      </c>
      <c r="U18" s="18">
        <v>589833</v>
      </c>
      <c r="V18" s="18">
        <v>501358.44355000003</v>
      </c>
      <c r="W18" s="18">
        <v>26905.929449999901</v>
      </c>
      <c r="X18" s="18">
        <v>18834.150614999999</v>
      </c>
      <c r="Y18" s="18">
        <v>1.032</v>
      </c>
      <c r="Z18" s="18"/>
      <c r="AA18" s="18">
        <v>608708</v>
      </c>
      <c r="AB18" s="18">
        <v>621755</v>
      </c>
      <c r="AC18" s="18">
        <v>5523</v>
      </c>
      <c r="AD18" s="18">
        <v>-1502</v>
      </c>
      <c r="AE18" s="18">
        <v>-169101789</v>
      </c>
      <c r="AF18" s="18"/>
      <c r="AG18" s="18"/>
    </row>
    <row r="19" spans="1:33">
      <c r="A19" s="18" t="s">
        <v>668</v>
      </c>
      <c r="B19" s="18" t="s">
        <v>677</v>
      </c>
      <c r="C19" s="18" t="s">
        <v>337</v>
      </c>
      <c r="D19" s="18">
        <v>476757</v>
      </c>
      <c r="E19" s="18">
        <v>26808</v>
      </c>
      <c r="F19" s="18">
        <v>503565</v>
      </c>
      <c r="G19" s="18">
        <v>0</v>
      </c>
      <c r="H19" s="18">
        <v>384085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26808</v>
      </c>
      <c r="O19" s="18">
        <v>0</v>
      </c>
      <c r="P19" s="18">
        <v>0</v>
      </c>
      <c r="Q19" s="18">
        <v>326472.25</v>
      </c>
      <c r="R19" s="18">
        <v>0</v>
      </c>
      <c r="S19" s="18">
        <v>22786.799999999999</v>
      </c>
      <c r="T19" s="18">
        <v>349259.05</v>
      </c>
      <c r="U19" s="18">
        <v>503565</v>
      </c>
      <c r="V19" s="18">
        <v>428030.44380000001</v>
      </c>
      <c r="W19" s="18">
        <v>-78771.393800000005</v>
      </c>
      <c r="X19" s="18">
        <v>-55139.975659999996</v>
      </c>
      <c r="Y19" s="18">
        <v>0.89100000000000001</v>
      </c>
      <c r="Z19" s="18"/>
      <c r="AA19" s="18">
        <v>448677</v>
      </c>
      <c r="AB19" s="18">
        <v>458293</v>
      </c>
      <c r="AC19" s="18">
        <v>6860</v>
      </c>
      <c r="AD19" s="18">
        <v>-165</v>
      </c>
      <c r="AE19" s="18">
        <v>-11005159</v>
      </c>
      <c r="AF19" s="18"/>
      <c r="AG19" s="18"/>
    </row>
    <row r="20" spans="1:33">
      <c r="A20" s="18" t="s">
        <v>668</v>
      </c>
      <c r="B20" s="18" t="s">
        <v>678</v>
      </c>
      <c r="C20" s="18" t="s">
        <v>338</v>
      </c>
      <c r="D20" s="18">
        <v>58679</v>
      </c>
      <c r="E20" s="18">
        <v>4606</v>
      </c>
      <c r="F20" s="18">
        <v>63285</v>
      </c>
      <c r="G20" s="18">
        <v>29540</v>
      </c>
      <c r="H20" s="18">
        <v>21782</v>
      </c>
      <c r="I20" s="18">
        <v>37586</v>
      </c>
      <c r="J20" s="18">
        <v>0</v>
      </c>
      <c r="K20" s="18">
        <v>5322</v>
      </c>
      <c r="L20" s="18">
        <v>36823</v>
      </c>
      <c r="M20" s="18">
        <v>0</v>
      </c>
      <c r="N20" s="18">
        <v>4606</v>
      </c>
      <c r="O20" s="18">
        <v>1006</v>
      </c>
      <c r="P20" s="18">
        <v>43476.972000000002</v>
      </c>
      <c r="Q20" s="18">
        <v>54986.5</v>
      </c>
      <c r="R20" s="18">
        <v>-32154.65</v>
      </c>
      <c r="S20" s="18">
        <v>3915.1</v>
      </c>
      <c r="T20" s="18">
        <v>70223.922000000006</v>
      </c>
      <c r="U20" s="18">
        <v>63285</v>
      </c>
      <c r="V20" s="18">
        <v>53791.925300000003</v>
      </c>
      <c r="W20" s="18">
        <v>16431.9967</v>
      </c>
      <c r="X20" s="18">
        <v>11502.39769</v>
      </c>
      <c r="Y20" s="18">
        <v>1.1819999999999999</v>
      </c>
      <c r="Z20" s="18"/>
      <c r="AA20" s="18">
        <v>74802</v>
      </c>
      <c r="AB20" s="18">
        <v>76406</v>
      </c>
      <c r="AC20" s="18">
        <v>6200</v>
      </c>
      <c r="AD20" s="18">
        <v>-825</v>
      </c>
      <c r="AE20" s="18">
        <v>-10166042</v>
      </c>
      <c r="AF20" s="18"/>
      <c r="AG20" s="18"/>
    </row>
    <row r="21" spans="1:33">
      <c r="A21" s="18" t="s">
        <v>668</v>
      </c>
      <c r="B21" s="18" t="s">
        <v>679</v>
      </c>
      <c r="C21" s="18" t="s">
        <v>339</v>
      </c>
      <c r="D21" s="18">
        <v>151657</v>
      </c>
      <c r="E21" s="18">
        <v>14367</v>
      </c>
      <c r="F21" s="18">
        <v>166024</v>
      </c>
      <c r="G21" s="18">
        <v>48242</v>
      </c>
      <c r="H21" s="18">
        <v>34791</v>
      </c>
      <c r="I21" s="18">
        <v>96100</v>
      </c>
      <c r="J21" s="18">
        <v>0</v>
      </c>
      <c r="K21" s="18">
        <v>8674</v>
      </c>
      <c r="L21" s="18">
        <v>88643</v>
      </c>
      <c r="M21" s="18">
        <v>0</v>
      </c>
      <c r="N21" s="18">
        <v>14367</v>
      </c>
      <c r="O21" s="18">
        <v>532</v>
      </c>
      <c r="P21" s="18">
        <v>71002.575599999996</v>
      </c>
      <c r="Q21" s="18">
        <v>118630.25</v>
      </c>
      <c r="R21" s="18">
        <v>-75798.75</v>
      </c>
      <c r="S21" s="18">
        <v>12211.95</v>
      </c>
      <c r="T21" s="18">
        <v>126046.02559999999</v>
      </c>
      <c r="U21" s="18">
        <v>166024</v>
      </c>
      <c r="V21" s="18">
        <v>141120.28185</v>
      </c>
      <c r="W21" s="18">
        <v>-15074.25625</v>
      </c>
      <c r="X21" s="18">
        <v>-10551.979375000001</v>
      </c>
      <c r="Y21" s="18">
        <v>0.93600000000000005</v>
      </c>
      <c r="Z21" s="18"/>
      <c r="AA21" s="18">
        <v>155398</v>
      </c>
      <c r="AB21" s="18">
        <v>158729</v>
      </c>
      <c r="AC21" s="18">
        <v>5195</v>
      </c>
      <c r="AD21" s="18">
        <v>-1830</v>
      </c>
      <c r="AE21" s="18">
        <v>-55905335</v>
      </c>
      <c r="AF21" s="18"/>
      <c r="AG21" s="18"/>
    </row>
    <row r="22" spans="1:33">
      <c r="A22" s="18" t="s">
        <v>668</v>
      </c>
      <c r="B22" s="18" t="s">
        <v>680</v>
      </c>
      <c r="C22" s="18" t="s">
        <v>340</v>
      </c>
      <c r="D22" s="18">
        <v>95429</v>
      </c>
      <c r="E22" s="18">
        <v>8406</v>
      </c>
      <c r="F22" s="18">
        <v>103835</v>
      </c>
      <c r="G22" s="18">
        <v>43432</v>
      </c>
      <c r="H22" s="18">
        <v>26174</v>
      </c>
      <c r="I22" s="18">
        <v>16874</v>
      </c>
      <c r="J22" s="18">
        <v>0</v>
      </c>
      <c r="K22" s="18">
        <v>5548</v>
      </c>
      <c r="L22" s="18">
        <v>16764</v>
      </c>
      <c r="M22" s="18">
        <v>13261</v>
      </c>
      <c r="N22" s="18">
        <v>8406</v>
      </c>
      <c r="O22" s="18">
        <v>47</v>
      </c>
      <c r="P22" s="18">
        <v>63923.217600000004</v>
      </c>
      <c r="Q22" s="18">
        <v>41306.6</v>
      </c>
      <c r="R22" s="18">
        <v>-25561.200000000001</v>
      </c>
      <c r="S22" s="18">
        <v>4890.7299999999996</v>
      </c>
      <c r="T22" s="18">
        <v>84559.347599999994</v>
      </c>
      <c r="U22" s="18">
        <v>103835</v>
      </c>
      <c r="V22" s="18">
        <v>88259.472899999993</v>
      </c>
      <c r="W22" s="18">
        <v>-3700.1253000000002</v>
      </c>
      <c r="X22" s="18">
        <v>-2590.0877099999998</v>
      </c>
      <c r="Y22" s="18">
        <v>0.97499999999999998</v>
      </c>
      <c r="Z22" s="18"/>
      <c r="AA22" s="18">
        <v>101239</v>
      </c>
      <c r="AB22" s="18">
        <v>103409</v>
      </c>
      <c r="AC22" s="18">
        <v>5926</v>
      </c>
      <c r="AD22" s="18">
        <v>-1099</v>
      </c>
      <c r="AE22" s="18">
        <v>-19181311</v>
      </c>
      <c r="AF22" s="18"/>
      <c r="AG22" s="18"/>
    </row>
    <row r="23" spans="1:33">
      <c r="A23" s="18" t="s">
        <v>668</v>
      </c>
      <c r="B23" s="18" t="s">
        <v>681</v>
      </c>
      <c r="C23" s="18" t="s">
        <v>341</v>
      </c>
      <c r="D23" s="18">
        <v>256686</v>
      </c>
      <c r="E23" s="18">
        <v>20294</v>
      </c>
      <c r="F23" s="18">
        <v>276980</v>
      </c>
      <c r="G23" s="18">
        <v>105331</v>
      </c>
      <c r="H23" s="18">
        <v>124653</v>
      </c>
      <c r="I23" s="18">
        <v>6425</v>
      </c>
      <c r="J23" s="18">
        <v>0</v>
      </c>
      <c r="K23" s="18">
        <v>15438</v>
      </c>
      <c r="L23" s="18">
        <v>5772</v>
      </c>
      <c r="M23" s="18">
        <v>18348</v>
      </c>
      <c r="N23" s="18">
        <v>20294</v>
      </c>
      <c r="O23" s="18">
        <v>478</v>
      </c>
      <c r="P23" s="18">
        <v>155026.16579999999</v>
      </c>
      <c r="Q23" s="18">
        <v>124538.6</v>
      </c>
      <c r="R23" s="18">
        <v>-20908.3</v>
      </c>
      <c r="S23" s="18">
        <v>14130.74</v>
      </c>
      <c r="T23" s="18">
        <v>272787.2058</v>
      </c>
      <c r="U23" s="18">
        <v>276980</v>
      </c>
      <c r="V23" s="18">
        <v>235433.28815000001</v>
      </c>
      <c r="W23" s="18">
        <v>37353.917650000003</v>
      </c>
      <c r="X23" s="18">
        <v>26147.742354999998</v>
      </c>
      <c r="Y23" s="18">
        <v>1.0940000000000001</v>
      </c>
      <c r="Z23" s="18"/>
      <c r="AA23" s="18">
        <v>303016</v>
      </c>
      <c r="AB23" s="18">
        <v>309511</v>
      </c>
      <c r="AC23" s="18">
        <v>5871</v>
      </c>
      <c r="AD23" s="18">
        <v>-1154</v>
      </c>
      <c r="AE23" s="18">
        <v>-60837120</v>
      </c>
      <c r="AF23" s="18"/>
      <c r="AG23" s="18"/>
    </row>
    <row r="24" spans="1:33">
      <c r="A24" s="18" t="s">
        <v>668</v>
      </c>
      <c r="B24" s="18" t="s">
        <v>682</v>
      </c>
      <c r="C24" s="18" t="s">
        <v>342</v>
      </c>
      <c r="D24" s="18">
        <v>406851</v>
      </c>
      <c r="E24" s="18">
        <v>32652</v>
      </c>
      <c r="F24" s="18">
        <v>439503</v>
      </c>
      <c r="G24" s="18">
        <v>13728</v>
      </c>
      <c r="H24" s="18">
        <v>349862</v>
      </c>
      <c r="I24" s="18">
        <v>4240</v>
      </c>
      <c r="J24" s="18">
        <v>0</v>
      </c>
      <c r="K24" s="18">
        <v>3185</v>
      </c>
      <c r="L24" s="18">
        <v>59</v>
      </c>
      <c r="M24" s="18">
        <v>0</v>
      </c>
      <c r="N24" s="18">
        <v>32652</v>
      </c>
      <c r="O24" s="18">
        <v>0</v>
      </c>
      <c r="P24" s="18">
        <v>20204.8704</v>
      </c>
      <c r="Q24" s="18">
        <v>303693.95</v>
      </c>
      <c r="R24" s="18">
        <v>-50.15</v>
      </c>
      <c r="S24" s="18">
        <v>27754.2</v>
      </c>
      <c r="T24" s="18">
        <v>351602.87040000001</v>
      </c>
      <c r="U24" s="18">
        <v>439503</v>
      </c>
      <c r="V24" s="18">
        <v>373577.24995000003</v>
      </c>
      <c r="W24" s="18">
        <v>-21974.379550000001</v>
      </c>
      <c r="X24" s="18">
        <v>-15382.065685</v>
      </c>
      <c r="Y24" s="18">
        <v>0.96499999999999997</v>
      </c>
      <c r="Z24" s="18"/>
      <c r="AA24" s="18">
        <v>424120</v>
      </c>
      <c r="AB24" s="18">
        <v>433210</v>
      </c>
      <c r="AC24" s="18">
        <v>5575</v>
      </c>
      <c r="AD24" s="18">
        <v>-1450</v>
      </c>
      <c r="AE24" s="18">
        <v>-112655879</v>
      </c>
      <c r="AF24" s="18"/>
      <c r="AG24" s="18"/>
    </row>
    <row r="25" spans="1:33">
      <c r="A25" s="18" t="s">
        <v>668</v>
      </c>
      <c r="B25" s="18" t="s">
        <v>683</v>
      </c>
      <c r="C25" s="18" t="s">
        <v>343</v>
      </c>
      <c r="D25" s="18">
        <v>272737</v>
      </c>
      <c r="E25" s="18">
        <v>20520</v>
      </c>
      <c r="F25" s="18">
        <v>293257</v>
      </c>
      <c r="G25" s="18">
        <v>56446</v>
      </c>
      <c r="H25" s="18">
        <v>178258</v>
      </c>
      <c r="I25" s="18">
        <v>1998</v>
      </c>
      <c r="J25" s="18">
        <v>0</v>
      </c>
      <c r="K25" s="18">
        <v>5992</v>
      </c>
      <c r="L25" s="18">
        <v>0</v>
      </c>
      <c r="M25" s="18">
        <v>16418</v>
      </c>
      <c r="N25" s="18">
        <v>20520</v>
      </c>
      <c r="O25" s="18">
        <v>1043</v>
      </c>
      <c r="P25" s="18">
        <v>83077.222800000003</v>
      </c>
      <c r="Q25" s="18">
        <v>158310.79999999999</v>
      </c>
      <c r="R25" s="18">
        <v>-14841.85</v>
      </c>
      <c r="S25" s="18">
        <v>14650.94</v>
      </c>
      <c r="T25" s="18">
        <v>241197.1128</v>
      </c>
      <c r="U25" s="18">
        <v>293257</v>
      </c>
      <c r="V25" s="18">
        <v>249268.74835000001</v>
      </c>
      <c r="W25" s="18">
        <v>-8071.63555000004</v>
      </c>
      <c r="X25" s="18">
        <v>-5650.1448850000197</v>
      </c>
      <c r="Y25" s="18">
        <v>0.98099999999999998</v>
      </c>
      <c r="Z25" s="18"/>
      <c r="AA25" s="18">
        <v>287685</v>
      </c>
      <c r="AB25" s="18">
        <v>293852</v>
      </c>
      <c r="AC25" s="18">
        <v>3423</v>
      </c>
      <c r="AD25" s="18">
        <v>-3602</v>
      </c>
      <c r="AE25" s="18">
        <v>-309207012</v>
      </c>
      <c r="AF25" s="18"/>
      <c r="AG25" s="18"/>
    </row>
    <row r="26" spans="1:33">
      <c r="A26" s="18" t="s">
        <v>668</v>
      </c>
      <c r="B26" s="18" t="s">
        <v>684</v>
      </c>
      <c r="C26" s="18" t="s">
        <v>344</v>
      </c>
      <c r="D26" s="18">
        <v>4444607</v>
      </c>
      <c r="E26" s="18">
        <v>369637</v>
      </c>
      <c r="F26" s="18">
        <v>4814244</v>
      </c>
      <c r="G26" s="18">
        <v>1186444</v>
      </c>
      <c r="H26" s="18">
        <v>2565318</v>
      </c>
      <c r="I26" s="18">
        <v>262559</v>
      </c>
      <c r="J26" s="18">
        <v>0</v>
      </c>
      <c r="K26" s="18">
        <v>132597</v>
      </c>
      <c r="L26" s="18">
        <v>272111</v>
      </c>
      <c r="M26" s="18">
        <v>141107</v>
      </c>
      <c r="N26" s="18">
        <v>369637</v>
      </c>
      <c r="O26" s="18">
        <v>17020</v>
      </c>
      <c r="P26" s="18">
        <v>1746208.2792</v>
      </c>
      <c r="Q26" s="18">
        <v>2516402.9</v>
      </c>
      <c r="R26" s="18">
        <v>-365702.3</v>
      </c>
      <c r="S26" s="18">
        <v>290203.26</v>
      </c>
      <c r="T26" s="18">
        <v>4187112.1392000001</v>
      </c>
      <c r="U26" s="18">
        <v>4814244</v>
      </c>
      <c r="V26" s="18">
        <v>4092107.3473</v>
      </c>
      <c r="W26" s="18">
        <v>95004.791900000098</v>
      </c>
      <c r="X26" s="18">
        <v>66503.354330000002</v>
      </c>
      <c r="Y26" s="18">
        <v>1.014</v>
      </c>
      <c r="Z26" s="18"/>
      <c r="AA26" s="18">
        <v>4881643</v>
      </c>
      <c r="AB26" s="18">
        <v>4986274</v>
      </c>
      <c r="AC26" s="18">
        <v>5007</v>
      </c>
      <c r="AD26" s="18">
        <v>-2018</v>
      </c>
      <c r="AE26" s="18">
        <v>-2009576525</v>
      </c>
      <c r="AF26" s="18"/>
      <c r="AG26" s="18"/>
    </row>
    <row r="27" spans="1:33">
      <c r="A27" s="18" t="s">
        <v>668</v>
      </c>
      <c r="B27" s="18" t="s">
        <v>685</v>
      </c>
      <c r="C27" s="18" t="s">
        <v>345</v>
      </c>
      <c r="D27" s="18">
        <v>190680</v>
      </c>
      <c r="E27" s="18">
        <v>18471</v>
      </c>
      <c r="F27" s="18">
        <v>209151</v>
      </c>
      <c r="G27" s="18">
        <v>79254</v>
      </c>
      <c r="H27" s="18">
        <v>72581</v>
      </c>
      <c r="I27" s="18">
        <v>5891</v>
      </c>
      <c r="J27" s="18">
        <v>0</v>
      </c>
      <c r="K27" s="18">
        <v>8875</v>
      </c>
      <c r="L27" s="18">
        <v>51</v>
      </c>
      <c r="M27" s="18">
        <v>6819</v>
      </c>
      <c r="N27" s="18">
        <v>18471</v>
      </c>
      <c r="O27" s="18">
        <v>0</v>
      </c>
      <c r="P27" s="18">
        <v>116646.03720000001</v>
      </c>
      <c r="Q27" s="18">
        <v>74244.95</v>
      </c>
      <c r="R27" s="18">
        <v>-5839.5</v>
      </c>
      <c r="S27" s="18">
        <v>14541.12</v>
      </c>
      <c r="T27" s="18">
        <v>199592.6072</v>
      </c>
      <c r="U27" s="18">
        <v>209151</v>
      </c>
      <c r="V27" s="18">
        <v>177778.00829999999</v>
      </c>
      <c r="W27" s="18">
        <v>21814.598900000001</v>
      </c>
      <c r="X27" s="18">
        <v>15270.219230000001</v>
      </c>
      <c r="Y27" s="18">
        <v>1.073</v>
      </c>
      <c r="Z27" s="18"/>
      <c r="AA27" s="18">
        <v>224419</v>
      </c>
      <c r="AB27" s="18">
        <v>229229</v>
      </c>
      <c r="AC27" s="18">
        <v>4043</v>
      </c>
      <c r="AD27" s="18">
        <v>-2982</v>
      </c>
      <c r="AE27" s="18">
        <v>-169037848</v>
      </c>
      <c r="AF27" s="18"/>
      <c r="AG27" s="18"/>
    </row>
    <row r="28" spans="1:33">
      <c r="A28" s="18" t="s">
        <v>668</v>
      </c>
      <c r="B28" s="18" t="s">
        <v>686</v>
      </c>
      <c r="C28" s="18" t="s">
        <v>346</v>
      </c>
      <c r="D28" s="18">
        <v>823310</v>
      </c>
      <c r="E28" s="18">
        <v>58672</v>
      </c>
      <c r="F28" s="18">
        <v>881982</v>
      </c>
      <c r="G28" s="18">
        <v>220109</v>
      </c>
      <c r="H28" s="18">
        <v>442617</v>
      </c>
      <c r="I28" s="18">
        <v>255130</v>
      </c>
      <c r="J28" s="18">
        <v>0</v>
      </c>
      <c r="K28" s="18">
        <v>22518</v>
      </c>
      <c r="L28" s="18">
        <v>260315</v>
      </c>
      <c r="M28" s="18">
        <v>34451</v>
      </c>
      <c r="N28" s="18">
        <v>58672</v>
      </c>
      <c r="O28" s="18">
        <v>1082</v>
      </c>
      <c r="P28" s="18">
        <v>323956.42619999999</v>
      </c>
      <c r="Q28" s="18">
        <v>612225.25</v>
      </c>
      <c r="R28" s="18">
        <v>-251470.8</v>
      </c>
      <c r="S28" s="18">
        <v>44014.53</v>
      </c>
      <c r="T28" s="18">
        <v>728725.40619999997</v>
      </c>
      <c r="U28" s="18">
        <v>881982</v>
      </c>
      <c r="V28" s="18">
        <v>749684.97710000002</v>
      </c>
      <c r="W28" s="18">
        <v>-20959.570899999901</v>
      </c>
      <c r="X28" s="18">
        <v>-14671.699629999999</v>
      </c>
      <c r="Y28" s="18">
        <v>0.98299999999999998</v>
      </c>
      <c r="Z28" s="18"/>
      <c r="AA28" s="18">
        <v>866989</v>
      </c>
      <c r="AB28" s="18">
        <v>885571</v>
      </c>
      <c r="AC28" s="18">
        <v>8610</v>
      </c>
      <c r="AD28" s="18">
        <v>1585</v>
      </c>
      <c r="AE28" s="18">
        <v>162992609</v>
      </c>
      <c r="AF28" s="18"/>
      <c r="AG28" s="18"/>
    </row>
    <row r="29" spans="1:33">
      <c r="A29" s="18" t="s">
        <v>668</v>
      </c>
      <c r="B29" s="18" t="s">
        <v>687</v>
      </c>
      <c r="C29" s="18" t="s">
        <v>347</v>
      </c>
      <c r="D29" s="18">
        <v>318068</v>
      </c>
      <c r="E29" s="18">
        <v>27662</v>
      </c>
      <c r="F29" s="18">
        <v>345730</v>
      </c>
      <c r="G29" s="18">
        <v>92071</v>
      </c>
      <c r="H29" s="18">
        <v>90953</v>
      </c>
      <c r="I29" s="18">
        <v>9480</v>
      </c>
      <c r="J29" s="18">
        <v>0</v>
      </c>
      <c r="K29" s="18">
        <v>17308</v>
      </c>
      <c r="L29" s="18">
        <v>1731</v>
      </c>
      <c r="M29" s="18">
        <v>0</v>
      </c>
      <c r="N29" s="18">
        <v>27662</v>
      </c>
      <c r="O29" s="18">
        <v>0</v>
      </c>
      <c r="P29" s="18">
        <v>135510.09779999999</v>
      </c>
      <c r="Q29" s="18">
        <v>100079.85</v>
      </c>
      <c r="R29" s="18">
        <v>-1471.35</v>
      </c>
      <c r="S29" s="18">
        <v>23512.7</v>
      </c>
      <c r="T29" s="18">
        <v>257631.2978</v>
      </c>
      <c r="U29" s="18">
        <v>345730</v>
      </c>
      <c r="V29" s="18">
        <v>293870.52720000001</v>
      </c>
      <c r="W29" s="18">
        <v>-36239.229399999997</v>
      </c>
      <c r="X29" s="18">
        <v>-25367.460579999999</v>
      </c>
      <c r="Y29" s="18">
        <v>0.92700000000000005</v>
      </c>
      <c r="Z29" s="18"/>
      <c r="AA29" s="18">
        <v>320492</v>
      </c>
      <c r="AB29" s="18">
        <v>327361</v>
      </c>
      <c r="AC29" s="18">
        <v>6657</v>
      </c>
      <c r="AD29" s="18">
        <v>-368</v>
      </c>
      <c r="AE29" s="18">
        <v>-18089952</v>
      </c>
      <c r="AF29" s="18"/>
      <c r="AG29" s="18"/>
    </row>
    <row r="30" spans="1:33">
      <c r="A30" s="18" t="s">
        <v>668</v>
      </c>
      <c r="B30" s="18" t="s">
        <v>688</v>
      </c>
      <c r="C30" s="18" t="s">
        <v>348</v>
      </c>
      <c r="D30" s="18">
        <v>399945</v>
      </c>
      <c r="E30" s="18">
        <v>30758</v>
      </c>
      <c r="F30" s="18">
        <v>430703</v>
      </c>
      <c r="G30" s="18">
        <v>119276</v>
      </c>
      <c r="H30" s="18">
        <v>180710</v>
      </c>
      <c r="I30" s="18">
        <v>187865</v>
      </c>
      <c r="J30" s="18">
        <v>0</v>
      </c>
      <c r="K30" s="18">
        <v>5231</v>
      </c>
      <c r="L30" s="18">
        <v>173854</v>
      </c>
      <c r="M30" s="18">
        <v>0</v>
      </c>
      <c r="N30" s="18">
        <v>30758</v>
      </c>
      <c r="O30" s="18">
        <v>9502</v>
      </c>
      <c r="P30" s="18">
        <v>175550.41680000001</v>
      </c>
      <c r="Q30" s="18">
        <v>317735.09999999998</v>
      </c>
      <c r="R30" s="18">
        <v>-155852.6</v>
      </c>
      <c r="S30" s="18">
        <v>26144.3</v>
      </c>
      <c r="T30" s="18">
        <v>363577.21679999999</v>
      </c>
      <c r="U30" s="18">
        <v>430703</v>
      </c>
      <c r="V30" s="18">
        <v>366097.20490000001</v>
      </c>
      <c r="W30" s="18">
        <v>-2519.98809999996</v>
      </c>
      <c r="X30" s="18">
        <v>-1763.9916699999701</v>
      </c>
      <c r="Y30" s="18">
        <v>0.996</v>
      </c>
      <c r="Z30" s="18"/>
      <c r="AA30" s="18">
        <v>428980</v>
      </c>
      <c r="AB30" s="18">
        <v>438174</v>
      </c>
      <c r="AC30" s="18">
        <v>5638</v>
      </c>
      <c r="AD30" s="18">
        <v>-1387</v>
      </c>
      <c r="AE30" s="18">
        <v>-107818443</v>
      </c>
      <c r="AF30" s="18"/>
      <c r="AG30" s="18"/>
    </row>
    <row r="31" spans="1:33">
      <c r="A31" s="18" t="s">
        <v>668</v>
      </c>
      <c r="B31" s="18" t="s">
        <v>689</v>
      </c>
      <c r="C31" s="18" t="s">
        <v>349</v>
      </c>
      <c r="D31" s="18">
        <v>308607</v>
      </c>
      <c r="E31" s="18">
        <v>23824</v>
      </c>
      <c r="F31" s="18">
        <v>332431</v>
      </c>
      <c r="G31" s="18">
        <v>114932</v>
      </c>
      <c r="H31" s="18">
        <v>124484</v>
      </c>
      <c r="I31" s="18">
        <v>149825</v>
      </c>
      <c r="J31" s="18">
        <v>0</v>
      </c>
      <c r="K31" s="18">
        <v>19358</v>
      </c>
      <c r="L31" s="18">
        <v>149000</v>
      </c>
      <c r="M31" s="18">
        <v>16957</v>
      </c>
      <c r="N31" s="18">
        <v>23824</v>
      </c>
      <c r="O31" s="18">
        <v>549</v>
      </c>
      <c r="P31" s="18">
        <v>169156.91759999999</v>
      </c>
      <c r="Q31" s="18">
        <v>249616.95</v>
      </c>
      <c r="R31" s="18">
        <v>-141530.1</v>
      </c>
      <c r="S31" s="18">
        <v>17367.71</v>
      </c>
      <c r="T31" s="18">
        <v>294611.47759999998</v>
      </c>
      <c r="U31" s="18">
        <v>332431</v>
      </c>
      <c r="V31" s="18">
        <v>282565.96494999999</v>
      </c>
      <c r="W31" s="18">
        <v>12045.512650000001</v>
      </c>
      <c r="X31" s="18">
        <v>8431.8588550000295</v>
      </c>
      <c r="Y31" s="18">
        <v>1.0249999999999999</v>
      </c>
      <c r="Z31" s="18"/>
      <c r="AA31" s="18">
        <v>340741</v>
      </c>
      <c r="AB31" s="18">
        <v>348045</v>
      </c>
      <c r="AC31" s="18">
        <v>6919</v>
      </c>
      <c r="AD31" s="18">
        <v>-106</v>
      </c>
      <c r="AE31" s="18">
        <v>-5344857</v>
      </c>
      <c r="AF31" s="18"/>
      <c r="AG31" s="18"/>
    </row>
    <row r="32" spans="1:33">
      <c r="A32" s="18" t="s">
        <v>668</v>
      </c>
      <c r="B32" s="18" t="s">
        <v>690</v>
      </c>
      <c r="C32" s="18" t="s">
        <v>350</v>
      </c>
      <c r="D32" s="18">
        <v>174211</v>
      </c>
      <c r="E32" s="18">
        <v>14293</v>
      </c>
      <c r="F32" s="18">
        <v>188504</v>
      </c>
      <c r="G32" s="18">
        <v>61547</v>
      </c>
      <c r="H32" s="18">
        <v>42806</v>
      </c>
      <c r="I32" s="18">
        <v>10028</v>
      </c>
      <c r="J32" s="18">
        <v>0</v>
      </c>
      <c r="K32" s="18">
        <v>7913</v>
      </c>
      <c r="L32" s="18">
        <v>1852</v>
      </c>
      <c r="M32" s="18">
        <v>0</v>
      </c>
      <c r="N32" s="18">
        <v>14293</v>
      </c>
      <c r="O32" s="18">
        <v>0</v>
      </c>
      <c r="P32" s="18">
        <v>90584.874599999996</v>
      </c>
      <c r="Q32" s="18">
        <v>51634.95</v>
      </c>
      <c r="R32" s="18">
        <v>-1574.2</v>
      </c>
      <c r="S32" s="18">
        <v>12149.05</v>
      </c>
      <c r="T32" s="18">
        <v>152794.6746</v>
      </c>
      <c r="U32" s="18">
        <v>188504</v>
      </c>
      <c r="V32" s="18">
        <v>160228.43909999999</v>
      </c>
      <c r="W32" s="18">
        <v>-7433.7645000000202</v>
      </c>
      <c r="X32" s="18">
        <v>-5203.6351500000101</v>
      </c>
      <c r="Y32" s="18">
        <v>0.97199999999999998</v>
      </c>
      <c r="Z32" s="18"/>
      <c r="AA32" s="18">
        <v>183226</v>
      </c>
      <c r="AB32" s="18">
        <v>187153</v>
      </c>
      <c r="AC32" s="18">
        <v>5689</v>
      </c>
      <c r="AD32" s="18">
        <v>-1337</v>
      </c>
      <c r="AE32" s="18">
        <v>-43976502</v>
      </c>
      <c r="AF32" s="18"/>
      <c r="AG32" s="18"/>
    </row>
    <row r="33" spans="1:33">
      <c r="A33" s="18" t="s">
        <v>668</v>
      </c>
      <c r="B33" s="18" t="s">
        <v>691</v>
      </c>
      <c r="C33" s="18" t="s">
        <v>351</v>
      </c>
      <c r="D33" s="18">
        <v>216050</v>
      </c>
      <c r="E33" s="18">
        <v>12000</v>
      </c>
      <c r="F33" s="18">
        <v>228050</v>
      </c>
      <c r="G33" s="18">
        <v>62903</v>
      </c>
      <c r="H33" s="18">
        <v>104009</v>
      </c>
      <c r="I33" s="18">
        <v>11628</v>
      </c>
      <c r="J33" s="18">
        <v>0</v>
      </c>
      <c r="K33" s="18">
        <v>7817</v>
      </c>
      <c r="L33" s="18">
        <v>10161</v>
      </c>
      <c r="M33" s="18">
        <v>0</v>
      </c>
      <c r="N33" s="18">
        <v>12000</v>
      </c>
      <c r="O33" s="18">
        <v>144</v>
      </c>
      <c r="P33" s="18">
        <v>92580.635399999999</v>
      </c>
      <c r="Q33" s="18">
        <v>104935.9</v>
      </c>
      <c r="R33" s="18">
        <v>-8759.25</v>
      </c>
      <c r="S33" s="18">
        <v>10200</v>
      </c>
      <c r="T33" s="18">
        <v>198957.28539999999</v>
      </c>
      <c r="U33" s="18">
        <v>228050</v>
      </c>
      <c r="V33" s="18">
        <v>193842.4762</v>
      </c>
      <c r="W33" s="18">
        <v>5114.8091999999897</v>
      </c>
      <c r="X33" s="18">
        <v>3580.3664399999898</v>
      </c>
      <c r="Y33" s="18">
        <v>1.016</v>
      </c>
      <c r="Z33" s="18"/>
      <c r="AA33" s="18">
        <v>231699</v>
      </c>
      <c r="AB33" s="18">
        <v>236665</v>
      </c>
      <c r="AC33" s="18">
        <v>6728</v>
      </c>
      <c r="AD33" s="18">
        <v>-297</v>
      </c>
      <c r="AE33" s="18">
        <v>-10447090</v>
      </c>
      <c r="AF33" s="18"/>
      <c r="AG33" s="18"/>
    </row>
    <row r="34" spans="1:33">
      <c r="A34" s="18" t="s">
        <v>668</v>
      </c>
      <c r="B34" s="18" t="s">
        <v>692</v>
      </c>
      <c r="C34" s="18" t="s">
        <v>352</v>
      </c>
      <c r="D34" s="18">
        <v>46267</v>
      </c>
      <c r="E34" s="18">
        <v>2103</v>
      </c>
      <c r="F34" s="18">
        <v>48370</v>
      </c>
      <c r="G34" s="18">
        <v>1880</v>
      </c>
      <c r="H34" s="18">
        <v>38357</v>
      </c>
      <c r="I34" s="18">
        <v>0</v>
      </c>
      <c r="J34" s="18">
        <v>0</v>
      </c>
      <c r="K34" s="18">
        <v>850</v>
      </c>
      <c r="L34" s="18">
        <v>0</v>
      </c>
      <c r="M34" s="18">
        <v>0</v>
      </c>
      <c r="N34" s="18">
        <v>2103</v>
      </c>
      <c r="O34" s="18">
        <v>0</v>
      </c>
      <c r="P34" s="18">
        <v>2766.9839999999999</v>
      </c>
      <c r="Q34" s="18">
        <v>33325.949999999997</v>
      </c>
      <c r="R34" s="18">
        <v>0</v>
      </c>
      <c r="S34" s="18">
        <v>1787.55</v>
      </c>
      <c r="T34" s="18">
        <v>37880.483999999997</v>
      </c>
      <c r="U34" s="18">
        <v>48370</v>
      </c>
      <c r="V34" s="18">
        <v>41114.8825</v>
      </c>
      <c r="W34" s="18">
        <v>-3234.3984999999998</v>
      </c>
      <c r="X34" s="18">
        <v>-2264.0789500000001</v>
      </c>
      <c r="Y34" s="18">
        <v>0.95299999999999996</v>
      </c>
      <c r="Z34" s="18"/>
      <c r="AA34" s="18">
        <v>46097</v>
      </c>
      <c r="AB34" s="18">
        <v>47085</v>
      </c>
      <c r="AC34" s="18">
        <v>3997</v>
      </c>
      <c r="AD34" s="18">
        <v>-3028</v>
      </c>
      <c r="AE34" s="18">
        <v>-35671984</v>
      </c>
      <c r="AF34" s="18"/>
      <c r="AG34" s="18"/>
    </row>
    <row r="35" spans="1:33">
      <c r="A35" s="18" t="s">
        <v>668</v>
      </c>
      <c r="B35" s="18" t="s">
        <v>693</v>
      </c>
      <c r="C35" s="18" t="s">
        <v>353</v>
      </c>
      <c r="D35" s="18">
        <v>240172</v>
      </c>
      <c r="E35" s="18">
        <v>19971</v>
      </c>
      <c r="F35" s="18">
        <v>260143</v>
      </c>
      <c r="G35" s="18">
        <v>94515</v>
      </c>
      <c r="H35" s="18">
        <v>91798</v>
      </c>
      <c r="I35" s="18">
        <v>113542</v>
      </c>
      <c r="J35" s="18">
        <v>0</v>
      </c>
      <c r="K35" s="18">
        <v>14984</v>
      </c>
      <c r="L35" s="18">
        <v>108137</v>
      </c>
      <c r="M35" s="18">
        <v>36436</v>
      </c>
      <c r="N35" s="18">
        <v>19971</v>
      </c>
      <c r="O35" s="18">
        <v>333</v>
      </c>
      <c r="P35" s="18">
        <v>139107.177</v>
      </c>
      <c r="Q35" s="18">
        <v>187275.4</v>
      </c>
      <c r="R35" s="18">
        <v>-123170.1</v>
      </c>
      <c r="S35" s="18">
        <v>10781.23</v>
      </c>
      <c r="T35" s="18">
        <v>213993.70699999999</v>
      </c>
      <c r="U35" s="18">
        <v>260143</v>
      </c>
      <c r="V35" s="18">
        <v>221121.51514999999</v>
      </c>
      <c r="W35" s="18">
        <v>-7127.8081499999698</v>
      </c>
      <c r="X35" s="18">
        <v>-4989.4657049999796</v>
      </c>
      <c r="Y35" s="18">
        <v>0.98099999999999998</v>
      </c>
      <c r="Z35" s="18"/>
      <c r="AA35" s="18">
        <v>255200</v>
      </c>
      <c r="AB35" s="18">
        <v>260670</v>
      </c>
      <c r="AC35" s="18">
        <v>5592</v>
      </c>
      <c r="AD35" s="18">
        <v>-1434</v>
      </c>
      <c r="AE35" s="18">
        <v>-66831444</v>
      </c>
      <c r="AF35" s="18"/>
      <c r="AG35" s="18"/>
    </row>
    <row r="36" spans="1:33">
      <c r="A36" s="18" t="s">
        <v>668</v>
      </c>
      <c r="B36" s="18" t="s">
        <v>694</v>
      </c>
      <c r="C36" s="18" t="s">
        <v>354</v>
      </c>
      <c r="D36" s="18">
        <v>294814</v>
      </c>
      <c r="E36" s="18">
        <v>10339</v>
      </c>
      <c r="F36" s="18">
        <v>305153</v>
      </c>
      <c r="G36" s="18">
        <v>112905</v>
      </c>
      <c r="H36" s="18">
        <v>118809</v>
      </c>
      <c r="I36" s="18">
        <v>138880</v>
      </c>
      <c r="J36" s="18">
        <v>0</v>
      </c>
      <c r="K36" s="18">
        <v>3803</v>
      </c>
      <c r="L36" s="18">
        <v>129707</v>
      </c>
      <c r="M36" s="18">
        <v>16221</v>
      </c>
      <c r="N36" s="18">
        <v>10339</v>
      </c>
      <c r="O36" s="18">
        <v>10602</v>
      </c>
      <c r="P36" s="18">
        <v>166173.579</v>
      </c>
      <c r="Q36" s="18">
        <v>222268.2</v>
      </c>
      <c r="R36" s="18">
        <v>-133050.5</v>
      </c>
      <c r="S36" s="18">
        <v>6030.58</v>
      </c>
      <c r="T36" s="18">
        <v>261421.859</v>
      </c>
      <c r="U36" s="18">
        <v>305153</v>
      </c>
      <c r="V36" s="18">
        <v>259380.22594999999</v>
      </c>
      <c r="W36" s="18">
        <v>2041.6330499999699</v>
      </c>
      <c r="X36" s="18">
        <v>1429.14313499998</v>
      </c>
      <c r="Y36" s="18">
        <v>1.0049999999999999</v>
      </c>
      <c r="Z36" s="18"/>
      <c r="AA36" s="18">
        <v>306679</v>
      </c>
      <c r="AB36" s="18">
        <v>313252</v>
      </c>
      <c r="AC36" s="18">
        <v>6302</v>
      </c>
      <c r="AD36" s="18">
        <v>-723</v>
      </c>
      <c r="AE36" s="18">
        <v>-35964289</v>
      </c>
      <c r="AF36" s="18"/>
      <c r="AG36" s="18"/>
    </row>
    <row r="37" spans="1:33">
      <c r="A37" s="18" t="s">
        <v>695</v>
      </c>
      <c r="B37" s="18" t="s">
        <v>696</v>
      </c>
      <c r="C37" s="18" t="s">
        <v>356</v>
      </c>
      <c r="D37" s="18">
        <v>292401</v>
      </c>
      <c r="E37" s="18">
        <v>18998</v>
      </c>
      <c r="F37" s="18">
        <v>311399</v>
      </c>
      <c r="G37" s="18">
        <v>160164</v>
      </c>
      <c r="H37" s="18">
        <v>67090</v>
      </c>
      <c r="I37" s="18">
        <v>2496</v>
      </c>
      <c r="J37" s="18">
        <v>0</v>
      </c>
      <c r="K37" s="18">
        <v>14602</v>
      </c>
      <c r="L37" s="18">
        <v>1</v>
      </c>
      <c r="M37" s="18">
        <v>11484</v>
      </c>
      <c r="N37" s="18">
        <v>18998</v>
      </c>
      <c r="O37" s="18">
        <v>1689</v>
      </c>
      <c r="P37" s="18">
        <v>235729.37520000001</v>
      </c>
      <c r="Q37" s="18">
        <v>71559.8</v>
      </c>
      <c r="R37" s="18">
        <v>-11197.9</v>
      </c>
      <c r="S37" s="18">
        <v>14196.02</v>
      </c>
      <c r="T37" s="18">
        <v>310287.29519999999</v>
      </c>
      <c r="U37" s="18">
        <v>311399</v>
      </c>
      <c r="V37" s="18">
        <v>264689.46195000003</v>
      </c>
      <c r="W37" s="18">
        <v>45597.833250000003</v>
      </c>
      <c r="X37" s="18">
        <v>31918.483274999999</v>
      </c>
      <c r="Y37" s="18">
        <v>1.103</v>
      </c>
      <c r="Z37" s="18"/>
      <c r="AA37" s="18">
        <v>343474</v>
      </c>
      <c r="AB37" s="18">
        <v>350835</v>
      </c>
      <c r="AC37" s="18">
        <v>7215</v>
      </c>
      <c r="AD37" s="18">
        <v>190</v>
      </c>
      <c r="AE37" s="18">
        <v>9234206</v>
      </c>
      <c r="AF37" s="18"/>
      <c r="AG37" s="18"/>
    </row>
    <row r="38" spans="1:33">
      <c r="A38" s="18" t="s">
        <v>695</v>
      </c>
      <c r="B38" s="18" t="s">
        <v>697</v>
      </c>
      <c r="C38" s="18" t="s">
        <v>357</v>
      </c>
      <c r="D38" s="18">
        <v>88126</v>
      </c>
      <c r="E38" s="18">
        <v>6907</v>
      </c>
      <c r="F38" s="18">
        <v>95033</v>
      </c>
      <c r="G38" s="18">
        <v>34151</v>
      </c>
      <c r="H38" s="18">
        <v>14355</v>
      </c>
      <c r="I38" s="18">
        <v>524</v>
      </c>
      <c r="J38" s="18">
        <v>0</v>
      </c>
      <c r="K38" s="18">
        <v>3642</v>
      </c>
      <c r="L38" s="18">
        <v>1004</v>
      </c>
      <c r="M38" s="18">
        <v>0</v>
      </c>
      <c r="N38" s="18">
        <v>6907</v>
      </c>
      <c r="O38" s="18">
        <v>736</v>
      </c>
      <c r="P38" s="18">
        <v>50263.441800000001</v>
      </c>
      <c r="Q38" s="18">
        <v>15742.85</v>
      </c>
      <c r="R38" s="18">
        <v>-1479</v>
      </c>
      <c r="S38" s="18">
        <v>5870.95</v>
      </c>
      <c r="T38" s="18">
        <v>70398.241800000003</v>
      </c>
      <c r="U38" s="18">
        <v>95033</v>
      </c>
      <c r="V38" s="18">
        <v>80777.702350000007</v>
      </c>
      <c r="W38" s="18">
        <v>-10379.46055</v>
      </c>
      <c r="X38" s="18">
        <v>-7265.6223849999897</v>
      </c>
      <c r="Y38" s="18">
        <v>0.92400000000000004</v>
      </c>
      <c r="Z38" s="18"/>
      <c r="AA38" s="18">
        <v>87810</v>
      </c>
      <c r="AB38" s="18">
        <v>89692</v>
      </c>
      <c r="AC38" s="18">
        <v>6288</v>
      </c>
      <c r="AD38" s="18">
        <v>-738</v>
      </c>
      <c r="AE38" s="18">
        <v>-10522515</v>
      </c>
      <c r="AF38" s="18"/>
      <c r="AG38" s="18"/>
    </row>
    <row r="39" spans="1:33">
      <c r="A39" s="18" t="s">
        <v>695</v>
      </c>
      <c r="B39" s="18" t="s">
        <v>698</v>
      </c>
      <c r="C39" s="18" t="s">
        <v>358</v>
      </c>
      <c r="D39" s="18">
        <v>121803</v>
      </c>
      <c r="E39" s="18">
        <v>8178</v>
      </c>
      <c r="F39" s="18">
        <v>129981</v>
      </c>
      <c r="G39" s="18">
        <v>83958</v>
      </c>
      <c r="H39" s="18">
        <v>13775</v>
      </c>
      <c r="I39" s="18">
        <v>9098</v>
      </c>
      <c r="J39" s="18">
        <v>0</v>
      </c>
      <c r="K39" s="18">
        <v>7558</v>
      </c>
      <c r="L39" s="18">
        <v>12236</v>
      </c>
      <c r="M39" s="18">
        <v>21557</v>
      </c>
      <c r="N39" s="18">
        <v>8178</v>
      </c>
      <c r="O39" s="18">
        <v>7</v>
      </c>
      <c r="P39" s="18">
        <v>123569.3844</v>
      </c>
      <c r="Q39" s="18">
        <v>25866.35</v>
      </c>
      <c r="R39" s="18">
        <v>-28730</v>
      </c>
      <c r="S39" s="18">
        <v>3286.61</v>
      </c>
      <c r="T39" s="18">
        <v>123992.3444</v>
      </c>
      <c r="U39" s="18">
        <v>129981</v>
      </c>
      <c r="V39" s="18">
        <v>110484.1934</v>
      </c>
      <c r="W39" s="18">
        <v>13508.151</v>
      </c>
      <c r="X39" s="18">
        <v>9455.7057000000004</v>
      </c>
      <c r="Y39" s="18">
        <v>1.073</v>
      </c>
      <c r="Z39" s="18"/>
      <c r="AA39" s="18">
        <v>139470</v>
      </c>
      <c r="AB39" s="18">
        <v>142459</v>
      </c>
      <c r="AC39" s="18">
        <v>6180</v>
      </c>
      <c r="AD39" s="18">
        <v>-846</v>
      </c>
      <c r="AE39" s="18">
        <v>-19492928</v>
      </c>
      <c r="AF39" s="18"/>
      <c r="AG39" s="18"/>
    </row>
    <row r="40" spans="1:33">
      <c r="A40" s="18" t="s">
        <v>695</v>
      </c>
      <c r="B40" s="18" t="s">
        <v>699</v>
      </c>
      <c r="C40" s="18" t="s">
        <v>359</v>
      </c>
      <c r="D40" s="18">
        <v>87434</v>
      </c>
      <c r="E40" s="18">
        <v>5159</v>
      </c>
      <c r="F40" s="18">
        <v>92593</v>
      </c>
      <c r="G40" s="18">
        <v>22393</v>
      </c>
      <c r="H40" s="18">
        <v>64471</v>
      </c>
      <c r="I40" s="18">
        <v>1730</v>
      </c>
      <c r="J40" s="18">
        <v>0</v>
      </c>
      <c r="K40" s="18">
        <v>2850</v>
      </c>
      <c r="L40" s="18">
        <v>15</v>
      </c>
      <c r="M40" s="18">
        <v>8364</v>
      </c>
      <c r="N40" s="18">
        <v>5159</v>
      </c>
      <c r="O40" s="18">
        <v>305</v>
      </c>
      <c r="P40" s="18">
        <v>32958.017399999997</v>
      </c>
      <c r="Q40" s="18">
        <v>58693.35</v>
      </c>
      <c r="R40" s="18">
        <v>-7381.4</v>
      </c>
      <c r="S40" s="18">
        <v>2963.27</v>
      </c>
      <c r="T40" s="18">
        <v>87233.237399999998</v>
      </c>
      <c r="U40" s="18">
        <v>92593</v>
      </c>
      <c r="V40" s="18">
        <v>78704.405299999999</v>
      </c>
      <c r="W40" s="18">
        <v>8528.8320999999996</v>
      </c>
      <c r="X40" s="18">
        <v>5970.1824699999997</v>
      </c>
      <c r="Y40" s="18">
        <v>1.0640000000000001</v>
      </c>
      <c r="Z40" s="18"/>
      <c r="AA40" s="18">
        <v>98519</v>
      </c>
      <c r="AB40" s="18">
        <v>100631</v>
      </c>
      <c r="AC40" s="18">
        <v>4726</v>
      </c>
      <c r="AD40" s="18">
        <v>-2299</v>
      </c>
      <c r="AE40" s="18">
        <v>-48963936</v>
      </c>
      <c r="AF40" s="18"/>
      <c r="AG40" s="18"/>
    </row>
    <row r="41" spans="1:33">
      <c r="A41" s="18" t="s">
        <v>695</v>
      </c>
      <c r="B41" s="18" t="s">
        <v>700</v>
      </c>
      <c r="C41" s="18" t="s">
        <v>360</v>
      </c>
      <c r="D41" s="18">
        <v>149614</v>
      </c>
      <c r="E41" s="18">
        <v>7524</v>
      </c>
      <c r="F41" s="18">
        <v>157138</v>
      </c>
      <c r="G41" s="18">
        <v>87226</v>
      </c>
      <c r="H41" s="18">
        <v>12354</v>
      </c>
      <c r="I41" s="18">
        <v>1789</v>
      </c>
      <c r="J41" s="18">
        <v>0</v>
      </c>
      <c r="K41" s="18">
        <v>6824</v>
      </c>
      <c r="L41" s="18">
        <v>3487</v>
      </c>
      <c r="M41" s="18">
        <v>10754</v>
      </c>
      <c r="N41" s="18">
        <v>7524</v>
      </c>
      <c r="O41" s="18">
        <v>0</v>
      </c>
      <c r="P41" s="18">
        <v>128379.2268</v>
      </c>
      <c r="Q41" s="18">
        <v>17821.95</v>
      </c>
      <c r="R41" s="18">
        <v>-12104.85</v>
      </c>
      <c r="S41" s="18">
        <v>4567.22</v>
      </c>
      <c r="T41" s="18">
        <v>138663.54680000001</v>
      </c>
      <c r="U41" s="18">
        <v>157138</v>
      </c>
      <c r="V41" s="18">
        <v>133567.147</v>
      </c>
      <c r="W41" s="18">
        <v>5096.3998000000101</v>
      </c>
      <c r="X41" s="18">
        <v>3567.4798600000099</v>
      </c>
      <c r="Y41" s="18">
        <v>1.0229999999999999</v>
      </c>
      <c r="Z41" s="18"/>
      <c r="AA41" s="18">
        <v>160752</v>
      </c>
      <c r="AB41" s="18">
        <v>164197</v>
      </c>
      <c r="AC41" s="18">
        <v>7795</v>
      </c>
      <c r="AD41" s="18">
        <v>770</v>
      </c>
      <c r="AE41" s="18">
        <v>16218314</v>
      </c>
      <c r="AF41" s="18"/>
      <c r="AG41" s="18"/>
    </row>
    <row r="42" spans="1:33">
      <c r="A42" s="18" t="s">
        <v>695</v>
      </c>
      <c r="B42" s="18" t="s">
        <v>701</v>
      </c>
      <c r="C42" s="18" t="s">
        <v>361</v>
      </c>
      <c r="D42" s="18">
        <v>1526751</v>
      </c>
      <c r="E42" s="18">
        <v>108568</v>
      </c>
      <c r="F42" s="18">
        <v>1635319</v>
      </c>
      <c r="G42" s="18">
        <v>604060</v>
      </c>
      <c r="H42" s="18">
        <v>516233</v>
      </c>
      <c r="I42" s="18">
        <v>799285</v>
      </c>
      <c r="J42" s="18">
        <v>29247</v>
      </c>
      <c r="K42" s="18">
        <v>18975</v>
      </c>
      <c r="L42" s="18">
        <v>779996</v>
      </c>
      <c r="M42" s="18">
        <v>83123</v>
      </c>
      <c r="N42" s="18">
        <v>108568</v>
      </c>
      <c r="O42" s="18">
        <v>2180</v>
      </c>
      <c r="P42" s="18">
        <v>889055.50800000003</v>
      </c>
      <c r="Q42" s="18">
        <v>1159179</v>
      </c>
      <c r="R42" s="18">
        <v>-735504.15</v>
      </c>
      <c r="S42" s="18">
        <v>78151.89</v>
      </c>
      <c r="T42" s="18">
        <v>1390882.2479999999</v>
      </c>
      <c r="U42" s="18">
        <v>1635319</v>
      </c>
      <c r="V42" s="18">
        <v>1390021.30385</v>
      </c>
      <c r="W42" s="18">
        <v>860.94414999987896</v>
      </c>
      <c r="X42" s="18">
        <v>602.66090499991503</v>
      </c>
      <c r="Y42" s="18">
        <v>1</v>
      </c>
      <c r="Z42" s="18"/>
      <c r="AA42" s="18">
        <v>1635319</v>
      </c>
      <c r="AB42" s="18">
        <v>1670370</v>
      </c>
      <c r="AC42" s="18">
        <v>6730</v>
      </c>
      <c r="AD42" s="18">
        <v>-295</v>
      </c>
      <c r="AE42" s="18">
        <v>-73225619</v>
      </c>
      <c r="AF42" s="18"/>
      <c r="AG42" s="18"/>
    </row>
    <row r="43" spans="1:33">
      <c r="A43" s="18" t="s">
        <v>695</v>
      </c>
      <c r="B43" s="18" t="s">
        <v>702</v>
      </c>
      <c r="C43" s="18" t="s">
        <v>362</v>
      </c>
      <c r="D43" s="18">
        <v>42398</v>
      </c>
      <c r="E43" s="18">
        <v>6337</v>
      </c>
      <c r="F43" s="18">
        <v>48735</v>
      </c>
      <c r="G43" s="18">
        <v>33699</v>
      </c>
      <c r="H43" s="18">
        <v>3829</v>
      </c>
      <c r="I43" s="18">
        <v>155</v>
      </c>
      <c r="J43" s="18">
        <v>0</v>
      </c>
      <c r="K43" s="18">
        <v>3445</v>
      </c>
      <c r="L43" s="18">
        <v>148</v>
      </c>
      <c r="M43" s="18">
        <v>18490</v>
      </c>
      <c r="N43" s="18">
        <v>6337</v>
      </c>
      <c r="O43" s="18">
        <v>0</v>
      </c>
      <c r="P43" s="18">
        <v>49598.188199999997</v>
      </c>
      <c r="Q43" s="18">
        <v>6314.65</v>
      </c>
      <c r="R43" s="18">
        <v>-15842.3</v>
      </c>
      <c r="S43" s="18">
        <v>2243.15</v>
      </c>
      <c r="T43" s="18">
        <v>42313.688199999997</v>
      </c>
      <c r="U43" s="18">
        <v>48735</v>
      </c>
      <c r="V43" s="18">
        <v>41425.049200000001</v>
      </c>
      <c r="W43" s="18">
        <v>888.63899999999603</v>
      </c>
      <c r="X43" s="18">
        <v>622.04729999999699</v>
      </c>
      <c r="Y43" s="18">
        <v>1.0129999999999999</v>
      </c>
      <c r="Z43" s="18"/>
      <c r="AA43" s="18">
        <v>49369</v>
      </c>
      <c r="AB43" s="18">
        <v>50427</v>
      </c>
      <c r="AC43" s="18">
        <v>5258</v>
      </c>
      <c r="AD43" s="18">
        <v>-1767</v>
      </c>
      <c r="AE43" s="18">
        <v>-16951787</v>
      </c>
      <c r="AF43" s="18"/>
      <c r="AG43" s="18"/>
    </row>
    <row r="44" spans="1:33">
      <c r="A44" s="18" t="s">
        <v>695</v>
      </c>
      <c r="B44" s="18" t="s">
        <v>703</v>
      </c>
      <c r="C44" s="18" t="s">
        <v>363</v>
      </c>
      <c r="D44" s="18">
        <v>127061</v>
      </c>
      <c r="E44" s="18">
        <v>6404</v>
      </c>
      <c r="F44" s="18">
        <v>133465</v>
      </c>
      <c r="G44" s="18">
        <v>72507</v>
      </c>
      <c r="H44" s="18">
        <v>24491</v>
      </c>
      <c r="I44" s="18">
        <v>65492</v>
      </c>
      <c r="J44" s="18">
        <v>0</v>
      </c>
      <c r="K44" s="18">
        <v>8256</v>
      </c>
      <c r="L44" s="18">
        <v>65738</v>
      </c>
      <c r="M44" s="18">
        <v>21058</v>
      </c>
      <c r="N44" s="18">
        <v>6404</v>
      </c>
      <c r="O44" s="18">
        <v>443</v>
      </c>
      <c r="P44" s="18">
        <v>106715.8026</v>
      </c>
      <c r="Q44" s="18">
        <v>83503.149999999994</v>
      </c>
      <c r="R44" s="18">
        <v>-74153.149999999994</v>
      </c>
      <c r="S44" s="18">
        <v>1863.54</v>
      </c>
      <c r="T44" s="18">
        <v>117929.3426</v>
      </c>
      <c r="U44" s="18">
        <v>133465</v>
      </c>
      <c r="V44" s="18">
        <v>113445.17435</v>
      </c>
      <c r="W44" s="18">
        <v>4484.1682499999997</v>
      </c>
      <c r="X44" s="18">
        <v>3138.9177749999999</v>
      </c>
      <c r="Y44" s="18">
        <v>1.024</v>
      </c>
      <c r="Z44" s="18"/>
      <c r="AA44" s="18">
        <v>136668</v>
      </c>
      <c r="AB44" s="18">
        <v>139597</v>
      </c>
      <c r="AC44" s="18">
        <v>6298</v>
      </c>
      <c r="AD44" s="18">
        <v>-727</v>
      </c>
      <c r="AE44" s="18">
        <v>-16109545</v>
      </c>
      <c r="AF44" s="18"/>
      <c r="AG44" s="18"/>
    </row>
    <row r="45" spans="1:33">
      <c r="A45" s="18" t="s">
        <v>704</v>
      </c>
      <c r="B45" s="18" t="s">
        <v>705</v>
      </c>
      <c r="C45" s="18" t="s">
        <v>365</v>
      </c>
      <c r="D45" s="18">
        <v>653662</v>
      </c>
      <c r="E45" s="18">
        <v>72915</v>
      </c>
      <c r="F45" s="18">
        <v>726577</v>
      </c>
      <c r="G45" s="18">
        <v>410382</v>
      </c>
      <c r="H45" s="18">
        <v>58526</v>
      </c>
      <c r="I45" s="18">
        <v>19556</v>
      </c>
      <c r="J45" s="18">
        <v>0</v>
      </c>
      <c r="K45" s="18">
        <v>41176</v>
      </c>
      <c r="L45" s="18">
        <v>3522</v>
      </c>
      <c r="M45" s="18">
        <v>128280</v>
      </c>
      <c r="N45" s="18">
        <v>72915</v>
      </c>
      <c r="O45" s="18">
        <v>344</v>
      </c>
      <c r="P45" s="18">
        <v>604000.22759999998</v>
      </c>
      <c r="Q45" s="18">
        <v>101369.3</v>
      </c>
      <c r="R45" s="18">
        <v>-112324.1</v>
      </c>
      <c r="S45" s="18">
        <v>40170.15</v>
      </c>
      <c r="T45" s="18">
        <v>633215.57759999996</v>
      </c>
      <c r="U45" s="18">
        <v>726577</v>
      </c>
      <c r="V45" s="18">
        <v>617590.21200000006</v>
      </c>
      <c r="W45" s="18">
        <v>15625.365600000099</v>
      </c>
      <c r="X45" s="18">
        <v>10937.7559200001</v>
      </c>
      <c r="Y45" s="18">
        <v>1.0149999999999999</v>
      </c>
      <c r="Z45" s="18"/>
      <c r="AA45" s="18">
        <v>737475</v>
      </c>
      <c r="AB45" s="18">
        <v>753282</v>
      </c>
      <c r="AC45" s="18">
        <v>7030</v>
      </c>
      <c r="AD45" s="18">
        <v>5</v>
      </c>
      <c r="AE45" s="18">
        <v>544190</v>
      </c>
      <c r="AF45" s="18"/>
      <c r="AG45" s="18"/>
    </row>
    <row r="46" spans="1:33">
      <c r="A46" s="18" t="s">
        <v>704</v>
      </c>
      <c r="B46" s="18" t="s">
        <v>706</v>
      </c>
      <c r="C46" s="18" t="s">
        <v>366</v>
      </c>
      <c r="D46" s="18">
        <v>113779</v>
      </c>
      <c r="E46" s="18">
        <v>6793</v>
      </c>
      <c r="F46" s="18">
        <v>120572</v>
      </c>
      <c r="G46" s="18">
        <v>75992</v>
      </c>
      <c r="H46" s="18">
        <v>15788</v>
      </c>
      <c r="I46" s="18">
        <v>668</v>
      </c>
      <c r="J46" s="18">
        <v>0</v>
      </c>
      <c r="K46" s="18">
        <v>11045</v>
      </c>
      <c r="L46" s="18">
        <v>556</v>
      </c>
      <c r="M46" s="18">
        <v>23748</v>
      </c>
      <c r="N46" s="18">
        <v>6793</v>
      </c>
      <c r="O46" s="18">
        <v>0</v>
      </c>
      <c r="P46" s="18">
        <v>111845.02559999999</v>
      </c>
      <c r="Q46" s="18">
        <v>23375.85</v>
      </c>
      <c r="R46" s="18">
        <v>-20658.400000000001</v>
      </c>
      <c r="S46" s="18">
        <v>1736.89</v>
      </c>
      <c r="T46" s="18">
        <v>116299.3656</v>
      </c>
      <c r="U46" s="18">
        <v>120572</v>
      </c>
      <c r="V46" s="18">
        <v>102486.43799999999</v>
      </c>
      <c r="W46" s="18">
        <v>13812.927600000001</v>
      </c>
      <c r="X46" s="18">
        <v>9669.0493200000092</v>
      </c>
      <c r="Y46" s="18">
        <v>1.08</v>
      </c>
      <c r="Z46" s="18"/>
      <c r="AA46" s="18">
        <v>130218</v>
      </c>
      <c r="AB46" s="18">
        <v>133009</v>
      </c>
      <c r="AC46" s="18">
        <v>8671</v>
      </c>
      <c r="AD46" s="18">
        <v>1646</v>
      </c>
      <c r="AE46" s="18">
        <v>25242274</v>
      </c>
      <c r="AF46" s="18"/>
      <c r="AG46" s="18"/>
    </row>
    <row r="47" spans="1:33">
      <c r="A47" s="18" t="s">
        <v>704</v>
      </c>
      <c r="B47" s="18" t="s">
        <v>707</v>
      </c>
      <c r="C47" s="18" t="s">
        <v>367</v>
      </c>
      <c r="D47" s="18">
        <v>93235</v>
      </c>
      <c r="E47" s="18">
        <v>3334</v>
      </c>
      <c r="F47" s="18">
        <v>96569</v>
      </c>
      <c r="G47" s="18">
        <v>32274</v>
      </c>
      <c r="H47" s="18">
        <v>28229</v>
      </c>
      <c r="I47" s="18">
        <v>36433</v>
      </c>
      <c r="J47" s="18">
        <v>0</v>
      </c>
      <c r="K47" s="18">
        <v>5883</v>
      </c>
      <c r="L47" s="18">
        <v>37795</v>
      </c>
      <c r="M47" s="18">
        <v>4027</v>
      </c>
      <c r="N47" s="18">
        <v>3334</v>
      </c>
      <c r="O47" s="18">
        <v>753</v>
      </c>
      <c r="P47" s="18">
        <v>47500.873200000002</v>
      </c>
      <c r="Q47" s="18">
        <v>59963.25</v>
      </c>
      <c r="R47" s="18">
        <v>-36188.75</v>
      </c>
      <c r="S47" s="18">
        <v>2149.31</v>
      </c>
      <c r="T47" s="18">
        <v>73424.683199999999</v>
      </c>
      <c r="U47" s="18">
        <v>96569</v>
      </c>
      <c r="V47" s="18">
        <v>82083.521649999995</v>
      </c>
      <c r="W47" s="18">
        <v>-8658.8384499999993</v>
      </c>
      <c r="X47" s="18">
        <v>-6061.1869150000002</v>
      </c>
      <c r="Y47" s="18">
        <v>0.93700000000000006</v>
      </c>
      <c r="Z47" s="18"/>
      <c r="AA47" s="18">
        <v>90485</v>
      </c>
      <c r="AB47" s="18">
        <v>92424</v>
      </c>
      <c r="AC47" s="18">
        <v>8090</v>
      </c>
      <c r="AD47" s="18">
        <v>1065</v>
      </c>
      <c r="AE47" s="18">
        <v>12168352</v>
      </c>
      <c r="AF47" s="18"/>
      <c r="AG47" s="18"/>
    </row>
    <row r="48" spans="1:33">
      <c r="A48" s="18" t="s">
        <v>704</v>
      </c>
      <c r="B48" s="18" t="s">
        <v>708</v>
      </c>
      <c r="C48" s="18" t="s">
        <v>368</v>
      </c>
      <c r="D48" s="18">
        <v>335331</v>
      </c>
      <c r="E48" s="18">
        <v>21798</v>
      </c>
      <c r="F48" s="18">
        <v>357129</v>
      </c>
      <c r="G48" s="18">
        <v>164160</v>
      </c>
      <c r="H48" s="18">
        <v>35448</v>
      </c>
      <c r="I48" s="18">
        <v>5448</v>
      </c>
      <c r="J48" s="18">
        <v>0</v>
      </c>
      <c r="K48" s="18">
        <v>14393</v>
      </c>
      <c r="L48" s="18">
        <v>3255</v>
      </c>
      <c r="M48" s="18">
        <v>20631</v>
      </c>
      <c r="N48" s="18">
        <v>21798</v>
      </c>
      <c r="O48" s="18">
        <v>873</v>
      </c>
      <c r="P48" s="18">
        <v>241610.68799999999</v>
      </c>
      <c r="Q48" s="18">
        <v>46995.65</v>
      </c>
      <c r="R48" s="18">
        <v>-21045.15</v>
      </c>
      <c r="S48" s="18">
        <v>15021.03</v>
      </c>
      <c r="T48" s="18">
        <v>282582.21799999999</v>
      </c>
      <c r="U48" s="18">
        <v>357129</v>
      </c>
      <c r="V48" s="18">
        <v>303559.74774999998</v>
      </c>
      <c r="W48" s="18">
        <v>-20977.529750000002</v>
      </c>
      <c r="X48" s="18">
        <v>-14684.270825</v>
      </c>
      <c r="Y48" s="18">
        <v>0.95899999999999996</v>
      </c>
      <c r="Z48" s="18"/>
      <c r="AA48" s="18">
        <v>342487</v>
      </c>
      <c r="AB48" s="18">
        <v>349827</v>
      </c>
      <c r="AC48" s="18">
        <v>10251</v>
      </c>
      <c r="AD48" s="18">
        <v>3226</v>
      </c>
      <c r="AE48" s="18">
        <v>110092003</v>
      </c>
      <c r="AF48" s="18"/>
      <c r="AG48" s="18"/>
    </row>
    <row r="49" spans="1:33">
      <c r="A49" s="18" t="s">
        <v>704</v>
      </c>
      <c r="B49" s="18" t="s">
        <v>709</v>
      </c>
      <c r="C49" s="18" t="s">
        <v>369</v>
      </c>
      <c r="D49" s="18">
        <v>421119</v>
      </c>
      <c r="E49" s="18">
        <v>22995</v>
      </c>
      <c r="F49" s="18">
        <v>444114</v>
      </c>
      <c r="G49" s="18">
        <v>196722</v>
      </c>
      <c r="H49" s="18">
        <v>122878</v>
      </c>
      <c r="I49" s="18">
        <v>8176</v>
      </c>
      <c r="J49" s="18">
        <v>0</v>
      </c>
      <c r="K49" s="18">
        <v>15802</v>
      </c>
      <c r="L49" s="18">
        <v>1775</v>
      </c>
      <c r="M49" s="18">
        <v>20171</v>
      </c>
      <c r="N49" s="18">
        <v>22995</v>
      </c>
      <c r="O49" s="18">
        <v>0</v>
      </c>
      <c r="P49" s="18">
        <v>289535.43959999998</v>
      </c>
      <c r="Q49" s="18">
        <v>124827.6</v>
      </c>
      <c r="R49" s="18">
        <v>-18654.099999999999</v>
      </c>
      <c r="S49" s="18">
        <v>16116.68</v>
      </c>
      <c r="T49" s="18">
        <v>411825.61959999998</v>
      </c>
      <c r="U49" s="18">
        <v>444114</v>
      </c>
      <c r="V49" s="18">
        <v>377496.86684999999</v>
      </c>
      <c r="W49" s="18">
        <v>34328.75275</v>
      </c>
      <c r="X49" s="18">
        <v>24030.126925</v>
      </c>
      <c r="Y49" s="18">
        <v>1.054</v>
      </c>
      <c r="Z49" s="18"/>
      <c r="AA49" s="18">
        <v>468096</v>
      </c>
      <c r="AB49" s="18">
        <v>478129</v>
      </c>
      <c r="AC49" s="18">
        <v>8188</v>
      </c>
      <c r="AD49" s="18">
        <v>1163</v>
      </c>
      <c r="AE49" s="18">
        <v>67898576</v>
      </c>
      <c r="AF49" s="18"/>
      <c r="AG49" s="18"/>
    </row>
    <row r="50" spans="1:33">
      <c r="A50" s="18" t="s">
        <v>704</v>
      </c>
      <c r="B50" s="18" t="s">
        <v>710</v>
      </c>
      <c r="C50" s="18" t="s">
        <v>370</v>
      </c>
      <c r="D50" s="18">
        <v>73199</v>
      </c>
      <c r="E50" s="18">
        <v>5029</v>
      </c>
      <c r="F50" s="18">
        <v>78228</v>
      </c>
      <c r="G50" s="18">
        <v>26821</v>
      </c>
      <c r="H50" s="18">
        <v>12040</v>
      </c>
      <c r="I50" s="18">
        <v>273</v>
      </c>
      <c r="J50" s="18">
        <v>526</v>
      </c>
      <c r="K50" s="18">
        <v>3784</v>
      </c>
      <c r="L50" s="18">
        <v>563</v>
      </c>
      <c r="M50" s="18">
        <v>0</v>
      </c>
      <c r="N50" s="18">
        <v>5029</v>
      </c>
      <c r="O50" s="18">
        <v>0</v>
      </c>
      <c r="P50" s="18">
        <v>39475.147799999999</v>
      </c>
      <c r="Q50" s="18">
        <v>14129.55</v>
      </c>
      <c r="R50" s="18">
        <v>-478.55</v>
      </c>
      <c r="S50" s="18">
        <v>4274.6499999999996</v>
      </c>
      <c r="T50" s="18">
        <v>57400.7978</v>
      </c>
      <c r="U50" s="18">
        <v>78228</v>
      </c>
      <c r="V50" s="18">
        <v>66494.001449999996</v>
      </c>
      <c r="W50" s="18">
        <v>-9093.2036499999995</v>
      </c>
      <c r="X50" s="18">
        <v>-6365.2425549999998</v>
      </c>
      <c r="Y50" s="18">
        <v>0.91900000000000004</v>
      </c>
      <c r="Z50" s="18"/>
      <c r="AA50" s="18">
        <v>71892</v>
      </c>
      <c r="AB50" s="18">
        <v>73433</v>
      </c>
      <c r="AC50" s="18">
        <v>6116</v>
      </c>
      <c r="AD50" s="18">
        <v>-909</v>
      </c>
      <c r="AE50" s="18">
        <v>-10919128</v>
      </c>
      <c r="AF50" s="18"/>
      <c r="AG50" s="18"/>
    </row>
    <row r="51" spans="1:33">
      <c r="A51" s="18" t="s">
        <v>704</v>
      </c>
      <c r="B51" s="18" t="s">
        <v>711</v>
      </c>
      <c r="C51" s="18" t="s">
        <v>371</v>
      </c>
      <c r="D51" s="18">
        <v>194943</v>
      </c>
      <c r="E51" s="18">
        <v>10138</v>
      </c>
      <c r="F51" s="18">
        <v>205081</v>
      </c>
      <c r="G51" s="18">
        <v>74367</v>
      </c>
      <c r="H51" s="18">
        <v>58764</v>
      </c>
      <c r="I51" s="18">
        <v>33627</v>
      </c>
      <c r="J51" s="18">
        <v>350</v>
      </c>
      <c r="K51" s="18">
        <v>12181</v>
      </c>
      <c r="L51" s="18">
        <v>3355</v>
      </c>
      <c r="M51" s="18">
        <v>10461</v>
      </c>
      <c r="N51" s="18">
        <v>10138</v>
      </c>
      <c r="O51" s="18">
        <v>122</v>
      </c>
      <c r="P51" s="18">
        <v>109453.35060000001</v>
      </c>
      <c r="Q51" s="18">
        <v>89183.7</v>
      </c>
      <c r="R51" s="18">
        <v>-11847.3</v>
      </c>
      <c r="S51" s="18">
        <v>6838.93</v>
      </c>
      <c r="T51" s="18">
        <v>193628.68059999999</v>
      </c>
      <c r="U51" s="18">
        <v>205081</v>
      </c>
      <c r="V51" s="18">
        <v>174318.65960000001</v>
      </c>
      <c r="W51" s="18">
        <v>19310.021000000001</v>
      </c>
      <c r="X51" s="18">
        <v>13517.0147</v>
      </c>
      <c r="Y51" s="18">
        <v>1.0660000000000001</v>
      </c>
      <c r="Z51" s="18"/>
      <c r="AA51" s="18">
        <v>218616</v>
      </c>
      <c r="AB51" s="18">
        <v>223302</v>
      </c>
      <c r="AC51" s="18">
        <v>5680</v>
      </c>
      <c r="AD51" s="18">
        <v>-1346</v>
      </c>
      <c r="AE51" s="18">
        <v>-52901578</v>
      </c>
      <c r="AF51" s="18"/>
      <c r="AG51" s="18"/>
    </row>
    <row r="52" spans="1:33">
      <c r="A52" s="18" t="s">
        <v>704</v>
      </c>
      <c r="B52" s="18" t="s">
        <v>712</v>
      </c>
      <c r="C52" s="18" t="s">
        <v>372</v>
      </c>
      <c r="D52" s="18">
        <v>69614</v>
      </c>
      <c r="E52" s="18">
        <v>5611</v>
      </c>
      <c r="F52" s="18">
        <v>75225</v>
      </c>
      <c r="G52" s="18">
        <v>16779</v>
      </c>
      <c r="H52" s="18">
        <v>45412</v>
      </c>
      <c r="I52" s="18">
        <v>243</v>
      </c>
      <c r="J52" s="18">
        <v>0</v>
      </c>
      <c r="K52" s="18">
        <v>1880</v>
      </c>
      <c r="L52" s="18">
        <v>25</v>
      </c>
      <c r="M52" s="18">
        <v>1</v>
      </c>
      <c r="N52" s="18">
        <v>5611</v>
      </c>
      <c r="O52" s="18">
        <v>184</v>
      </c>
      <c r="P52" s="18">
        <v>24695.332200000001</v>
      </c>
      <c r="Q52" s="18">
        <v>40404.75</v>
      </c>
      <c r="R52" s="18">
        <v>-178.5</v>
      </c>
      <c r="S52" s="18">
        <v>4769.18</v>
      </c>
      <c r="T52" s="18">
        <v>69690.762199999997</v>
      </c>
      <c r="U52" s="18">
        <v>75225</v>
      </c>
      <c r="V52" s="18">
        <v>63940.836049999998</v>
      </c>
      <c r="W52" s="18">
        <v>5749.9261499999902</v>
      </c>
      <c r="X52" s="18">
        <v>4024.9483049999899</v>
      </c>
      <c r="Y52" s="18">
        <v>1.054</v>
      </c>
      <c r="Z52" s="18"/>
      <c r="AA52" s="18">
        <v>79287</v>
      </c>
      <c r="AB52" s="18">
        <v>80986</v>
      </c>
      <c r="AC52" s="18">
        <v>5440</v>
      </c>
      <c r="AD52" s="18">
        <v>-1586</v>
      </c>
      <c r="AE52" s="18">
        <v>-23605389</v>
      </c>
      <c r="AF52" s="18"/>
      <c r="AG52" s="18"/>
    </row>
    <row r="53" spans="1:33">
      <c r="A53" s="18" t="s">
        <v>704</v>
      </c>
      <c r="B53" s="18" t="s">
        <v>713</v>
      </c>
      <c r="C53" s="18" t="s">
        <v>373</v>
      </c>
      <c r="D53" s="18">
        <v>83436</v>
      </c>
      <c r="E53" s="18">
        <v>7483</v>
      </c>
      <c r="F53" s="18">
        <v>90919</v>
      </c>
      <c r="G53" s="18">
        <v>37614</v>
      </c>
      <c r="H53" s="18">
        <v>7135</v>
      </c>
      <c r="I53" s="18">
        <v>932</v>
      </c>
      <c r="J53" s="18">
        <v>0</v>
      </c>
      <c r="K53" s="18">
        <v>6061</v>
      </c>
      <c r="L53" s="18">
        <v>241</v>
      </c>
      <c r="M53" s="18">
        <v>14889</v>
      </c>
      <c r="N53" s="18">
        <v>7483</v>
      </c>
      <c r="O53" s="18">
        <v>6</v>
      </c>
      <c r="P53" s="18">
        <v>55360.285199999998</v>
      </c>
      <c r="Q53" s="18">
        <v>12008.8</v>
      </c>
      <c r="R53" s="18">
        <v>-12865.6</v>
      </c>
      <c r="S53" s="18">
        <v>3829.42</v>
      </c>
      <c r="T53" s="18">
        <v>58332.905200000001</v>
      </c>
      <c r="U53" s="18">
        <v>90919</v>
      </c>
      <c r="V53" s="18">
        <v>77280.744550000003</v>
      </c>
      <c r="W53" s="18">
        <v>-18947.839349999998</v>
      </c>
      <c r="X53" s="18">
        <v>-13263.487545</v>
      </c>
      <c r="Y53" s="18">
        <v>0.85399999999999998</v>
      </c>
      <c r="Z53" s="18"/>
      <c r="AA53" s="18">
        <v>77644</v>
      </c>
      <c r="AB53" s="18">
        <v>79309</v>
      </c>
      <c r="AC53" s="18">
        <v>9129</v>
      </c>
      <c r="AD53" s="18">
        <v>2103</v>
      </c>
      <c r="AE53" s="18">
        <v>18273531</v>
      </c>
      <c r="AF53" s="18"/>
      <c r="AG53" s="18"/>
    </row>
    <row r="54" spans="1:33">
      <c r="A54" s="18" t="s">
        <v>714</v>
      </c>
      <c r="B54" s="18" t="s">
        <v>715</v>
      </c>
      <c r="C54" s="18" t="s">
        <v>375</v>
      </c>
      <c r="D54" s="18">
        <v>34607</v>
      </c>
      <c r="E54" s="18">
        <v>1442</v>
      </c>
      <c r="F54" s="18">
        <v>36049</v>
      </c>
      <c r="G54" s="18">
        <v>23825</v>
      </c>
      <c r="H54" s="18">
        <v>557</v>
      </c>
      <c r="I54" s="18">
        <v>1709</v>
      </c>
      <c r="J54" s="18">
        <v>0</v>
      </c>
      <c r="K54" s="18">
        <v>0</v>
      </c>
      <c r="L54" s="18">
        <v>912</v>
      </c>
      <c r="M54" s="18">
        <v>2967</v>
      </c>
      <c r="N54" s="18">
        <v>1442</v>
      </c>
      <c r="O54" s="18">
        <v>1014</v>
      </c>
      <c r="P54" s="18">
        <v>35065.635000000002</v>
      </c>
      <c r="Q54" s="18">
        <v>1926.1</v>
      </c>
      <c r="R54" s="18">
        <v>-4159.05</v>
      </c>
      <c r="S54" s="18">
        <v>721.31</v>
      </c>
      <c r="T54" s="18">
        <v>33553.995000000003</v>
      </c>
      <c r="U54" s="18">
        <v>36049</v>
      </c>
      <c r="V54" s="18">
        <v>30641.791099999999</v>
      </c>
      <c r="W54" s="18">
        <v>2912.2039</v>
      </c>
      <c r="X54" s="18">
        <v>2038.5427299999999</v>
      </c>
      <c r="Y54" s="18">
        <v>1.0569999999999999</v>
      </c>
      <c r="Z54" s="18"/>
      <c r="AA54" s="18">
        <v>38104</v>
      </c>
      <c r="AB54" s="18">
        <v>38921</v>
      </c>
      <c r="AC54" s="18">
        <v>7064</v>
      </c>
      <c r="AD54" s="18">
        <v>38</v>
      </c>
      <c r="AE54" s="18">
        <v>211729</v>
      </c>
      <c r="AF54" s="18"/>
      <c r="AG54" s="18"/>
    </row>
    <row r="55" spans="1:33">
      <c r="A55" s="18" t="s">
        <v>714</v>
      </c>
      <c r="B55" s="18" t="s">
        <v>716</v>
      </c>
      <c r="C55" s="18" t="s">
        <v>376</v>
      </c>
      <c r="D55" s="18">
        <v>175768</v>
      </c>
      <c r="E55" s="18">
        <v>9934</v>
      </c>
      <c r="F55" s="18">
        <v>185702</v>
      </c>
      <c r="G55" s="18">
        <v>87966</v>
      </c>
      <c r="H55" s="18">
        <v>18990</v>
      </c>
      <c r="I55" s="18">
        <v>2833</v>
      </c>
      <c r="J55" s="18">
        <v>0</v>
      </c>
      <c r="K55" s="18">
        <v>7393</v>
      </c>
      <c r="L55" s="18">
        <v>1084</v>
      </c>
      <c r="M55" s="18">
        <v>5335</v>
      </c>
      <c r="N55" s="18">
        <v>9934</v>
      </c>
      <c r="O55" s="18">
        <v>0</v>
      </c>
      <c r="P55" s="18">
        <v>129468.3588</v>
      </c>
      <c r="Q55" s="18">
        <v>24833.599999999999</v>
      </c>
      <c r="R55" s="18">
        <v>-5456.15</v>
      </c>
      <c r="S55" s="18">
        <v>7536.95</v>
      </c>
      <c r="T55" s="18">
        <v>156382.75880000001</v>
      </c>
      <c r="U55" s="18">
        <v>185702</v>
      </c>
      <c r="V55" s="18">
        <v>157846.7714</v>
      </c>
      <c r="W55" s="18">
        <v>-1464.01259999999</v>
      </c>
      <c r="X55" s="18">
        <v>-1024.80881999999</v>
      </c>
      <c r="Y55" s="18">
        <v>0.99399999999999999</v>
      </c>
      <c r="Z55" s="18"/>
      <c r="AA55" s="18">
        <v>184588</v>
      </c>
      <c r="AB55" s="18">
        <v>188544</v>
      </c>
      <c r="AC55" s="18">
        <v>8751</v>
      </c>
      <c r="AD55" s="18">
        <v>1726</v>
      </c>
      <c r="AE55" s="18">
        <v>37178926</v>
      </c>
      <c r="AF55" s="18"/>
      <c r="AG55" s="18"/>
    </row>
    <row r="56" spans="1:33">
      <c r="A56" s="18" t="s">
        <v>714</v>
      </c>
      <c r="B56" s="18" t="s">
        <v>717</v>
      </c>
      <c r="C56" s="18" t="s">
        <v>377</v>
      </c>
      <c r="D56" s="18">
        <v>69034</v>
      </c>
      <c r="E56" s="18">
        <v>2553</v>
      </c>
      <c r="F56" s="18">
        <v>71587</v>
      </c>
      <c r="G56" s="18">
        <v>38160</v>
      </c>
      <c r="H56" s="18">
        <v>3097</v>
      </c>
      <c r="I56" s="18">
        <v>593</v>
      </c>
      <c r="J56" s="18">
        <v>0</v>
      </c>
      <c r="K56" s="18">
        <v>4471</v>
      </c>
      <c r="L56" s="18">
        <v>0</v>
      </c>
      <c r="M56" s="18">
        <v>9864</v>
      </c>
      <c r="N56" s="18">
        <v>2553</v>
      </c>
      <c r="O56" s="18">
        <v>885</v>
      </c>
      <c r="P56" s="18">
        <v>56163.887999999999</v>
      </c>
      <c r="Q56" s="18">
        <v>6936.85</v>
      </c>
      <c r="R56" s="18">
        <v>-9136.65</v>
      </c>
      <c r="S56" s="18">
        <v>493.17</v>
      </c>
      <c r="T56" s="18">
        <v>54457.258000000002</v>
      </c>
      <c r="U56" s="18">
        <v>71587</v>
      </c>
      <c r="V56" s="18">
        <v>60849.074099999998</v>
      </c>
      <c r="W56" s="18">
        <v>-6391.8161</v>
      </c>
      <c r="X56" s="18">
        <v>-4474.2712700000002</v>
      </c>
      <c r="Y56" s="18">
        <v>0.93700000000000006</v>
      </c>
      <c r="Z56" s="18"/>
      <c r="AA56" s="18">
        <v>67077</v>
      </c>
      <c r="AB56" s="18">
        <v>68515</v>
      </c>
      <c r="AC56" s="18">
        <v>6898</v>
      </c>
      <c r="AD56" s="18">
        <v>-128</v>
      </c>
      <c r="AE56" s="18">
        <v>-1266618</v>
      </c>
      <c r="AF56" s="18"/>
      <c r="AG56" s="18"/>
    </row>
    <row r="57" spans="1:33">
      <c r="A57" s="18" t="s">
        <v>714</v>
      </c>
      <c r="B57" s="18" t="s">
        <v>718</v>
      </c>
      <c r="C57" s="18" t="s">
        <v>378</v>
      </c>
      <c r="D57" s="18">
        <v>1086030</v>
      </c>
      <c r="E57" s="18">
        <v>68045</v>
      </c>
      <c r="F57" s="18">
        <v>1154075</v>
      </c>
      <c r="G57" s="18">
        <v>339859</v>
      </c>
      <c r="H57" s="18">
        <v>348102</v>
      </c>
      <c r="I57" s="18">
        <v>444097</v>
      </c>
      <c r="J57" s="18">
        <v>0</v>
      </c>
      <c r="K57" s="18">
        <v>15778</v>
      </c>
      <c r="L57" s="18">
        <v>422499</v>
      </c>
      <c r="M57" s="18">
        <v>40742</v>
      </c>
      <c r="N57" s="18">
        <v>68045</v>
      </c>
      <c r="O57" s="18">
        <v>6797</v>
      </c>
      <c r="P57" s="18">
        <v>500204.47619999998</v>
      </c>
      <c r="Q57" s="18">
        <v>686780.45</v>
      </c>
      <c r="R57" s="18">
        <v>-399532.3</v>
      </c>
      <c r="S57" s="18">
        <v>50912.11</v>
      </c>
      <c r="T57" s="18">
        <v>838364.73620000004</v>
      </c>
      <c r="U57" s="18">
        <v>1154075</v>
      </c>
      <c r="V57" s="18">
        <v>980963.63355000003</v>
      </c>
      <c r="W57" s="18">
        <v>-142598.89735000001</v>
      </c>
      <c r="X57" s="18">
        <v>-99819.228145000103</v>
      </c>
      <c r="Y57" s="18">
        <v>0.91400000000000003</v>
      </c>
      <c r="Z57" s="18"/>
      <c r="AA57" s="18">
        <v>1054824</v>
      </c>
      <c r="AB57" s="18">
        <v>1077433</v>
      </c>
      <c r="AC57" s="18">
        <v>6409</v>
      </c>
      <c r="AD57" s="18">
        <v>-617</v>
      </c>
      <c r="AE57" s="18">
        <v>-103674426</v>
      </c>
      <c r="AF57" s="18"/>
      <c r="AG57" s="18"/>
    </row>
    <row r="58" spans="1:33">
      <c r="A58" s="18" t="s">
        <v>714</v>
      </c>
      <c r="B58" s="18" t="s">
        <v>719</v>
      </c>
      <c r="C58" s="18" t="s">
        <v>379</v>
      </c>
      <c r="D58" s="18">
        <v>198168</v>
      </c>
      <c r="E58" s="18">
        <v>10033</v>
      </c>
      <c r="F58" s="18">
        <v>208201</v>
      </c>
      <c r="G58" s="18">
        <v>77251</v>
      </c>
      <c r="H58" s="18">
        <v>46530</v>
      </c>
      <c r="I58" s="18">
        <v>3821</v>
      </c>
      <c r="J58" s="18">
        <v>0</v>
      </c>
      <c r="K58" s="18">
        <v>5866</v>
      </c>
      <c r="L58" s="18">
        <v>246</v>
      </c>
      <c r="M58" s="18">
        <v>265</v>
      </c>
      <c r="N58" s="18">
        <v>10033</v>
      </c>
      <c r="O58" s="18">
        <v>0</v>
      </c>
      <c r="P58" s="18">
        <v>113698.0218</v>
      </c>
      <c r="Q58" s="18">
        <v>47784.45</v>
      </c>
      <c r="R58" s="18">
        <v>-434.35</v>
      </c>
      <c r="S58" s="18">
        <v>8483</v>
      </c>
      <c r="T58" s="18">
        <v>169531.12179999999</v>
      </c>
      <c r="U58" s="18">
        <v>208201</v>
      </c>
      <c r="V58" s="18">
        <v>176970.52359999999</v>
      </c>
      <c r="W58" s="18">
        <v>-7439.4018000000196</v>
      </c>
      <c r="X58" s="18">
        <v>-5207.5812600000099</v>
      </c>
      <c r="Y58" s="18">
        <v>0.97499999999999998</v>
      </c>
      <c r="Z58" s="18"/>
      <c r="AA58" s="18">
        <v>202996</v>
      </c>
      <c r="AB58" s="18">
        <v>207346</v>
      </c>
      <c r="AC58" s="18">
        <v>7214</v>
      </c>
      <c r="AD58" s="18">
        <v>188</v>
      </c>
      <c r="AE58" s="18">
        <v>5413694</v>
      </c>
      <c r="AF58" s="18"/>
      <c r="AG58" s="18"/>
    </row>
    <row r="59" spans="1:33">
      <c r="A59" s="18" t="s">
        <v>714</v>
      </c>
      <c r="B59" s="18" t="s">
        <v>720</v>
      </c>
      <c r="C59" s="18" t="s">
        <v>380</v>
      </c>
      <c r="D59" s="18">
        <v>317415</v>
      </c>
      <c r="E59" s="18">
        <v>28404</v>
      </c>
      <c r="F59" s="18">
        <v>345819</v>
      </c>
      <c r="G59" s="18">
        <v>163240</v>
      </c>
      <c r="H59" s="18">
        <v>50418</v>
      </c>
      <c r="I59" s="18">
        <v>3701</v>
      </c>
      <c r="J59" s="18">
        <v>0</v>
      </c>
      <c r="K59" s="18">
        <v>14098</v>
      </c>
      <c r="L59" s="18">
        <v>631</v>
      </c>
      <c r="M59" s="18">
        <v>22698</v>
      </c>
      <c r="N59" s="18">
        <v>28404</v>
      </c>
      <c r="O59" s="18">
        <v>1237</v>
      </c>
      <c r="P59" s="18">
        <v>240256.63200000001</v>
      </c>
      <c r="Q59" s="18">
        <v>57984.45</v>
      </c>
      <c r="R59" s="18">
        <v>-20881.099999999999</v>
      </c>
      <c r="S59" s="18">
        <v>20284.740000000002</v>
      </c>
      <c r="T59" s="18">
        <v>297644.72200000001</v>
      </c>
      <c r="U59" s="18">
        <v>345819</v>
      </c>
      <c r="V59" s="18">
        <v>293946.40074999997</v>
      </c>
      <c r="W59" s="18">
        <v>3698.32125000004</v>
      </c>
      <c r="X59" s="18">
        <v>2588.8248750000298</v>
      </c>
      <c r="Y59" s="18">
        <v>1.0069999999999999</v>
      </c>
      <c r="Z59" s="18"/>
      <c r="AA59" s="18">
        <v>348240</v>
      </c>
      <c r="AB59" s="18">
        <v>355704</v>
      </c>
      <c r="AC59" s="18">
        <v>8196</v>
      </c>
      <c r="AD59" s="18">
        <v>1170</v>
      </c>
      <c r="AE59" s="18">
        <v>50795598</v>
      </c>
      <c r="AF59" s="18"/>
      <c r="AG59" s="18"/>
    </row>
    <row r="60" spans="1:33">
      <c r="A60" s="18" t="s">
        <v>714</v>
      </c>
      <c r="B60" s="18" t="s">
        <v>721</v>
      </c>
      <c r="C60" s="18" t="s">
        <v>381</v>
      </c>
      <c r="D60" s="18">
        <v>1152158</v>
      </c>
      <c r="E60" s="18">
        <v>59804</v>
      </c>
      <c r="F60" s="18">
        <v>1211962</v>
      </c>
      <c r="G60" s="18">
        <v>533321</v>
      </c>
      <c r="H60" s="18">
        <v>153554</v>
      </c>
      <c r="I60" s="18">
        <v>87929</v>
      </c>
      <c r="J60" s="18">
        <v>0</v>
      </c>
      <c r="K60" s="18">
        <v>17554</v>
      </c>
      <c r="L60" s="18">
        <v>52023</v>
      </c>
      <c r="M60" s="18">
        <v>30950</v>
      </c>
      <c r="N60" s="18">
        <v>59804</v>
      </c>
      <c r="O60" s="18">
        <v>134</v>
      </c>
      <c r="P60" s="18">
        <v>784941.84779999999</v>
      </c>
      <c r="Q60" s="18">
        <v>220181.45</v>
      </c>
      <c r="R60" s="18">
        <v>-70640.95</v>
      </c>
      <c r="S60" s="18">
        <v>45571.9</v>
      </c>
      <c r="T60" s="18">
        <v>980054.24780000001</v>
      </c>
      <c r="U60" s="18">
        <v>1211962</v>
      </c>
      <c r="V60" s="18">
        <v>1030167.8223999999</v>
      </c>
      <c r="W60" s="18">
        <v>-50113.574600000102</v>
      </c>
      <c r="X60" s="18">
        <v>-35079.502220000002</v>
      </c>
      <c r="Y60" s="18">
        <v>0.97099999999999997</v>
      </c>
      <c r="Z60" s="18"/>
      <c r="AA60" s="18">
        <v>1176815</v>
      </c>
      <c r="AB60" s="18">
        <v>1202038</v>
      </c>
      <c r="AC60" s="18">
        <v>8297</v>
      </c>
      <c r="AD60" s="18">
        <v>1272</v>
      </c>
      <c r="AE60" s="18">
        <v>184295435</v>
      </c>
      <c r="AF60" s="18"/>
      <c r="AG60" s="18"/>
    </row>
    <row r="61" spans="1:33">
      <c r="A61" s="18" t="s">
        <v>714</v>
      </c>
      <c r="B61" s="18" t="s">
        <v>722</v>
      </c>
      <c r="C61" s="18" t="s">
        <v>382</v>
      </c>
      <c r="D61" s="18">
        <v>130643</v>
      </c>
      <c r="E61" s="18">
        <v>8008</v>
      </c>
      <c r="F61" s="18">
        <v>138651</v>
      </c>
      <c r="G61" s="18">
        <v>53142</v>
      </c>
      <c r="H61" s="18">
        <v>35754</v>
      </c>
      <c r="I61" s="18">
        <v>1205</v>
      </c>
      <c r="J61" s="18">
        <v>0</v>
      </c>
      <c r="K61" s="18">
        <v>9307</v>
      </c>
      <c r="L61" s="18">
        <v>42</v>
      </c>
      <c r="M61" s="18">
        <v>3212</v>
      </c>
      <c r="N61" s="18">
        <v>8008</v>
      </c>
      <c r="O61" s="18">
        <v>137</v>
      </c>
      <c r="P61" s="18">
        <v>78214.395600000003</v>
      </c>
      <c r="Q61" s="18">
        <v>39326.1</v>
      </c>
      <c r="R61" s="18">
        <v>-2882.35</v>
      </c>
      <c r="S61" s="18">
        <v>6260.76</v>
      </c>
      <c r="T61" s="18">
        <v>120918.9056</v>
      </c>
      <c r="U61" s="18">
        <v>138651</v>
      </c>
      <c r="V61" s="18">
        <v>117852.99725</v>
      </c>
      <c r="W61" s="18">
        <v>3065.9083499999701</v>
      </c>
      <c r="X61" s="18">
        <v>2146.1358449999798</v>
      </c>
      <c r="Y61" s="18">
        <v>1.0149999999999999</v>
      </c>
      <c r="Z61" s="18"/>
      <c r="AA61" s="18">
        <v>140730</v>
      </c>
      <c r="AB61" s="18">
        <v>143747</v>
      </c>
      <c r="AC61" s="18">
        <v>9694</v>
      </c>
      <c r="AD61" s="18">
        <v>2669</v>
      </c>
      <c r="AE61" s="18">
        <v>39576780</v>
      </c>
      <c r="AF61" s="18"/>
      <c r="AG61" s="18"/>
    </row>
    <row r="62" spans="1:33">
      <c r="A62" s="18" t="s">
        <v>714</v>
      </c>
      <c r="B62" s="18" t="s">
        <v>723</v>
      </c>
      <c r="C62" s="18" t="s">
        <v>383</v>
      </c>
      <c r="D62" s="18">
        <v>41489</v>
      </c>
      <c r="E62" s="18">
        <v>6477</v>
      </c>
      <c r="F62" s="18">
        <v>47966</v>
      </c>
      <c r="G62" s="18">
        <v>41063</v>
      </c>
      <c r="H62" s="18">
        <v>14528</v>
      </c>
      <c r="I62" s="18">
        <v>3752</v>
      </c>
      <c r="J62" s="18">
        <v>0</v>
      </c>
      <c r="K62" s="18">
        <v>4676</v>
      </c>
      <c r="L62" s="18">
        <v>3353</v>
      </c>
      <c r="M62" s="18">
        <v>30537</v>
      </c>
      <c r="N62" s="18">
        <v>6477</v>
      </c>
      <c r="O62" s="18">
        <v>6477</v>
      </c>
      <c r="P62" s="18">
        <v>60436.523399999998</v>
      </c>
      <c r="Q62" s="18">
        <v>19512.599999999999</v>
      </c>
      <c r="R62" s="18">
        <v>-34311.949999999997</v>
      </c>
      <c r="S62" s="18">
        <v>314.16000000000003</v>
      </c>
      <c r="T62" s="18">
        <v>45951.333400000003</v>
      </c>
      <c r="U62" s="18">
        <v>47966</v>
      </c>
      <c r="V62" s="18">
        <v>40771.333749999998</v>
      </c>
      <c r="W62" s="18">
        <v>5179.9996500000098</v>
      </c>
      <c r="X62" s="18">
        <v>3625.9997549999998</v>
      </c>
      <c r="Y62" s="18">
        <v>1.0760000000000001</v>
      </c>
      <c r="Z62" s="18"/>
      <c r="AA62" s="18">
        <v>51612</v>
      </c>
      <c r="AB62" s="18">
        <v>52718</v>
      </c>
      <c r="AC62" s="18">
        <v>7025</v>
      </c>
      <c r="AD62" s="18">
        <v>0</v>
      </c>
      <c r="AE62" s="18">
        <v>710</v>
      </c>
      <c r="AF62" s="18"/>
      <c r="AG62" s="18"/>
    </row>
    <row r="63" spans="1:33">
      <c r="A63" s="18" t="s">
        <v>714</v>
      </c>
      <c r="B63" s="18" t="s">
        <v>724</v>
      </c>
      <c r="C63" s="18" t="s">
        <v>384</v>
      </c>
      <c r="D63" s="18">
        <v>61835</v>
      </c>
      <c r="E63" s="18">
        <v>2212</v>
      </c>
      <c r="F63" s="18">
        <v>64047</v>
      </c>
      <c r="G63" s="18">
        <v>35385</v>
      </c>
      <c r="H63" s="18">
        <v>10325</v>
      </c>
      <c r="I63" s="18">
        <v>169</v>
      </c>
      <c r="J63" s="18">
        <v>0</v>
      </c>
      <c r="K63" s="18">
        <v>3626</v>
      </c>
      <c r="L63" s="18">
        <v>0</v>
      </c>
      <c r="M63" s="18">
        <v>4685</v>
      </c>
      <c r="N63" s="18">
        <v>2212</v>
      </c>
      <c r="O63" s="18">
        <v>0</v>
      </c>
      <c r="P63" s="18">
        <v>52079.642999999996</v>
      </c>
      <c r="Q63" s="18">
        <v>12002</v>
      </c>
      <c r="R63" s="18">
        <v>-3982.25</v>
      </c>
      <c r="S63" s="18">
        <v>1083.75</v>
      </c>
      <c r="T63" s="18">
        <v>61183.142999999996</v>
      </c>
      <c r="U63" s="18">
        <v>64047</v>
      </c>
      <c r="V63" s="18">
        <v>54440.117449999998</v>
      </c>
      <c r="W63" s="18">
        <v>6743.0255500000003</v>
      </c>
      <c r="X63" s="18">
        <v>4720.1178849999997</v>
      </c>
      <c r="Y63" s="18">
        <v>1.0740000000000001</v>
      </c>
      <c r="Z63" s="18"/>
      <c r="AA63" s="18">
        <v>68787</v>
      </c>
      <c r="AB63" s="18">
        <v>70261</v>
      </c>
      <c r="AC63" s="18">
        <v>9344</v>
      </c>
      <c r="AD63" s="18">
        <v>2319</v>
      </c>
      <c r="AE63" s="18">
        <v>17438428</v>
      </c>
      <c r="AF63" s="18"/>
      <c r="AG63" s="18"/>
    </row>
    <row r="64" spans="1:33">
      <c r="A64" s="18" t="s">
        <v>714</v>
      </c>
      <c r="B64" s="18" t="s">
        <v>725</v>
      </c>
      <c r="C64" s="18" t="s">
        <v>385</v>
      </c>
      <c r="D64" s="18">
        <v>12106</v>
      </c>
      <c r="E64" s="18">
        <v>638</v>
      </c>
      <c r="F64" s="18">
        <v>12744</v>
      </c>
      <c r="G64" s="18">
        <v>2214</v>
      </c>
      <c r="H64" s="18">
        <v>11707</v>
      </c>
      <c r="I64" s="18">
        <v>4</v>
      </c>
      <c r="J64" s="18">
        <v>0</v>
      </c>
      <c r="K64" s="18">
        <v>246</v>
      </c>
      <c r="L64" s="18">
        <v>0</v>
      </c>
      <c r="M64" s="18">
        <v>0</v>
      </c>
      <c r="N64" s="18">
        <v>638</v>
      </c>
      <c r="O64" s="18">
        <v>36</v>
      </c>
      <c r="P64" s="18">
        <v>3258.5652</v>
      </c>
      <c r="Q64" s="18">
        <v>10163.450000000001</v>
      </c>
      <c r="R64" s="18">
        <v>-30.6</v>
      </c>
      <c r="S64" s="18">
        <v>542.29999999999995</v>
      </c>
      <c r="T64" s="18">
        <v>13933.715200000001</v>
      </c>
      <c r="U64" s="18">
        <v>12744</v>
      </c>
      <c r="V64" s="18">
        <v>10832.703450000001</v>
      </c>
      <c r="W64" s="18">
        <v>3101.0117500000001</v>
      </c>
      <c r="X64" s="18">
        <v>2170.7082249999999</v>
      </c>
      <c r="Y64" s="18">
        <v>1.17</v>
      </c>
      <c r="Z64" s="18"/>
      <c r="AA64" s="18">
        <v>14911</v>
      </c>
      <c r="AB64" s="18">
        <v>15230</v>
      </c>
      <c r="AC64" s="18">
        <v>4202</v>
      </c>
      <c r="AD64" s="18">
        <v>-2824</v>
      </c>
      <c r="AE64" s="18">
        <v>-10235917</v>
      </c>
      <c r="AF64" s="18"/>
      <c r="AG64" s="18"/>
    </row>
    <row r="65" spans="1:33">
      <c r="A65" s="18" t="s">
        <v>714</v>
      </c>
      <c r="B65" s="18" t="s">
        <v>726</v>
      </c>
      <c r="C65" s="18" t="s">
        <v>386</v>
      </c>
      <c r="D65" s="18">
        <v>86312</v>
      </c>
      <c r="E65" s="18">
        <v>3023</v>
      </c>
      <c r="F65" s="18">
        <v>89335</v>
      </c>
      <c r="G65" s="18">
        <v>38992</v>
      </c>
      <c r="H65" s="18">
        <v>11470</v>
      </c>
      <c r="I65" s="18">
        <v>601</v>
      </c>
      <c r="J65" s="18">
        <v>0</v>
      </c>
      <c r="K65" s="18">
        <v>3931</v>
      </c>
      <c r="L65" s="18">
        <v>74</v>
      </c>
      <c r="M65" s="18">
        <v>8425</v>
      </c>
      <c r="N65" s="18">
        <v>3023</v>
      </c>
      <c r="O65" s="18">
        <v>0</v>
      </c>
      <c r="P65" s="18">
        <v>57388.425600000002</v>
      </c>
      <c r="Q65" s="18">
        <v>13601.7</v>
      </c>
      <c r="R65" s="18">
        <v>-7224.15</v>
      </c>
      <c r="S65" s="18">
        <v>1137.3</v>
      </c>
      <c r="T65" s="18">
        <v>64903.275600000001</v>
      </c>
      <c r="U65" s="18">
        <v>89335</v>
      </c>
      <c r="V65" s="18">
        <v>75934.4899</v>
      </c>
      <c r="W65" s="18">
        <v>-11031.2143</v>
      </c>
      <c r="X65" s="18">
        <v>-7721.8500100000001</v>
      </c>
      <c r="Y65" s="18">
        <v>0.91400000000000003</v>
      </c>
      <c r="Z65" s="18"/>
      <c r="AA65" s="18">
        <v>81652</v>
      </c>
      <c r="AB65" s="18">
        <v>83402</v>
      </c>
      <c r="AC65" s="18">
        <v>7267</v>
      </c>
      <c r="AD65" s="18">
        <v>242</v>
      </c>
      <c r="AE65" s="18">
        <v>2773591</v>
      </c>
      <c r="AF65" s="18"/>
      <c r="AG65" s="18"/>
    </row>
    <row r="66" spans="1:33">
      <c r="A66" s="18" t="s">
        <v>714</v>
      </c>
      <c r="B66" s="18" t="s">
        <v>727</v>
      </c>
      <c r="C66" s="18" t="s">
        <v>387</v>
      </c>
      <c r="D66" s="18">
        <v>31038</v>
      </c>
      <c r="E66" s="18">
        <v>1443</v>
      </c>
      <c r="F66" s="18">
        <v>32481</v>
      </c>
      <c r="G66" s="18">
        <v>17264</v>
      </c>
      <c r="H66" s="18">
        <v>10375</v>
      </c>
      <c r="I66" s="18">
        <v>99</v>
      </c>
      <c r="J66" s="18">
        <v>1376</v>
      </c>
      <c r="K66" s="18">
        <v>0</v>
      </c>
      <c r="L66" s="18">
        <v>47</v>
      </c>
      <c r="M66" s="18">
        <v>4232</v>
      </c>
      <c r="N66" s="18">
        <v>1443</v>
      </c>
      <c r="O66" s="18">
        <v>0</v>
      </c>
      <c r="P66" s="18">
        <v>25409.155200000001</v>
      </c>
      <c r="Q66" s="18">
        <v>10072.5</v>
      </c>
      <c r="R66" s="18">
        <v>-3637.15</v>
      </c>
      <c r="S66" s="18">
        <v>507.11</v>
      </c>
      <c r="T66" s="18">
        <v>32351.6152</v>
      </c>
      <c r="U66" s="18">
        <v>32481</v>
      </c>
      <c r="V66" s="18">
        <v>27609.18405</v>
      </c>
      <c r="W66" s="18">
        <v>4742.4311500000003</v>
      </c>
      <c r="X66" s="18">
        <v>3319.7018050000001</v>
      </c>
      <c r="Y66" s="18">
        <v>1.1020000000000001</v>
      </c>
      <c r="Z66" s="18"/>
      <c r="AA66" s="18">
        <v>35794</v>
      </c>
      <c r="AB66" s="18">
        <v>36562</v>
      </c>
      <c r="AC66" s="18">
        <v>6977</v>
      </c>
      <c r="AD66" s="18">
        <v>-48</v>
      </c>
      <c r="AE66" s="18">
        <v>-250436</v>
      </c>
      <c r="AF66" s="18"/>
      <c r="AG66" s="18"/>
    </row>
    <row r="67" spans="1:33">
      <c r="A67" s="18" t="s">
        <v>728</v>
      </c>
      <c r="B67" s="18" t="s">
        <v>729</v>
      </c>
      <c r="C67" s="18" t="s">
        <v>389</v>
      </c>
      <c r="D67" s="18">
        <v>49073</v>
      </c>
      <c r="E67" s="18">
        <v>3733</v>
      </c>
      <c r="F67" s="18">
        <v>52806</v>
      </c>
      <c r="G67" s="18">
        <v>21385</v>
      </c>
      <c r="H67" s="18">
        <v>8092</v>
      </c>
      <c r="I67" s="18">
        <v>640</v>
      </c>
      <c r="J67" s="18">
        <v>0</v>
      </c>
      <c r="K67" s="18">
        <v>1579</v>
      </c>
      <c r="L67" s="18">
        <v>0</v>
      </c>
      <c r="M67" s="18">
        <v>3175</v>
      </c>
      <c r="N67" s="18">
        <v>3733</v>
      </c>
      <c r="O67" s="18">
        <v>0</v>
      </c>
      <c r="P67" s="18">
        <v>31474.442999999999</v>
      </c>
      <c r="Q67" s="18">
        <v>8764.35</v>
      </c>
      <c r="R67" s="18">
        <v>-2698.75</v>
      </c>
      <c r="S67" s="18">
        <v>2633.3</v>
      </c>
      <c r="T67" s="18">
        <v>40173.343000000001</v>
      </c>
      <c r="U67" s="18">
        <v>52806</v>
      </c>
      <c r="V67" s="18">
        <v>44885.32185</v>
      </c>
      <c r="W67" s="18">
        <v>-4711.9788500000004</v>
      </c>
      <c r="X67" s="18">
        <v>-3298.3851949999998</v>
      </c>
      <c r="Y67" s="18">
        <v>0.93799999999999994</v>
      </c>
      <c r="Z67" s="18"/>
      <c r="AA67" s="18">
        <v>49532</v>
      </c>
      <c r="AB67" s="18">
        <v>50594</v>
      </c>
      <c r="AC67" s="18">
        <v>7436</v>
      </c>
      <c r="AD67" s="18">
        <v>411</v>
      </c>
      <c r="AE67" s="18">
        <v>2794352</v>
      </c>
      <c r="AF67" s="18"/>
      <c r="AG67" s="18"/>
    </row>
    <row r="68" spans="1:33">
      <c r="A68" s="18" t="s">
        <v>728</v>
      </c>
      <c r="B68" s="18" t="s">
        <v>730</v>
      </c>
      <c r="C68" s="18" t="s">
        <v>390</v>
      </c>
      <c r="D68" s="18">
        <v>164236</v>
      </c>
      <c r="E68" s="18">
        <v>15639</v>
      </c>
      <c r="F68" s="18">
        <v>179875</v>
      </c>
      <c r="G68" s="18">
        <v>127829</v>
      </c>
      <c r="H68" s="18">
        <v>20598</v>
      </c>
      <c r="I68" s="18">
        <v>1601</v>
      </c>
      <c r="J68" s="18">
        <v>0</v>
      </c>
      <c r="K68" s="18">
        <v>8515</v>
      </c>
      <c r="L68" s="18">
        <v>711</v>
      </c>
      <c r="M68" s="18">
        <v>74605</v>
      </c>
      <c r="N68" s="18">
        <v>15639</v>
      </c>
      <c r="O68" s="18">
        <v>2167</v>
      </c>
      <c r="P68" s="18">
        <v>188138.72219999999</v>
      </c>
      <c r="Q68" s="18">
        <v>26106.9</v>
      </c>
      <c r="R68" s="18">
        <v>-65860.55</v>
      </c>
      <c r="S68" s="18">
        <v>610.29999999999995</v>
      </c>
      <c r="T68" s="18">
        <v>148995.37220000001</v>
      </c>
      <c r="U68" s="18">
        <v>179875</v>
      </c>
      <c r="V68" s="18">
        <v>152893.7415</v>
      </c>
      <c r="W68" s="18">
        <v>-3898.3692999999898</v>
      </c>
      <c r="X68" s="18">
        <v>-2728.85850999999</v>
      </c>
      <c r="Y68" s="18">
        <v>0.98499999999999999</v>
      </c>
      <c r="Z68" s="18"/>
      <c r="AA68" s="18">
        <v>177177</v>
      </c>
      <c r="AB68" s="18">
        <v>180974</v>
      </c>
      <c r="AC68" s="18">
        <v>10201</v>
      </c>
      <c r="AD68" s="18">
        <v>3176</v>
      </c>
      <c r="AE68" s="18">
        <v>56340022</v>
      </c>
      <c r="AF68" s="18"/>
      <c r="AG68" s="18"/>
    </row>
    <row r="69" spans="1:33">
      <c r="A69" s="18" t="s">
        <v>728</v>
      </c>
      <c r="B69" s="18" t="s">
        <v>731</v>
      </c>
      <c r="C69" s="18" t="s">
        <v>391</v>
      </c>
      <c r="D69" s="18">
        <v>192970</v>
      </c>
      <c r="E69" s="18">
        <v>7936</v>
      </c>
      <c r="F69" s="18">
        <v>200906</v>
      </c>
      <c r="G69" s="18">
        <v>79602</v>
      </c>
      <c r="H69" s="18">
        <v>87082</v>
      </c>
      <c r="I69" s="18">
        <v>5187</v>
      </c>
      <c r="J69" s="18">
        <v>0</v>
      </c>
      <c r="K69" s="18">
        <v>9773</v>
      </c>
      <c r="L69" s="18">
        <v>83</v>
      </c>
      <c r="M69" s="18">
        <v>14609</v>
      </c>
      <c r="N69" s="18">
        <v>7936</v>
      </c>
      <c r="O69" s="18">
        <v>183</v>
      </c>
      <c r="P69" s="18">
        <v>117158.2236</v>
      </c>
      <c r="Q69" s="18">
        <v>86735.7</v>
      </c>
      <c r="R69" s="18">
        <v>-12643.75</v>
      </c>
      <c r="S69" s="18">
        <v>4262.07</v>
      </c>
      <c r="T69" s="18">
        <v>195512.24359999999</v>
      </c>
      <c r="U69" s="18">
        <v>200906</v>
      </c>
      <c r="V69" s="18">
        <v>170769.73024999999</v>
      </c>
      <c r="W69" s="18">
        <v>24742.513350000001</v>
      </c>
      <c r="X69" s="18">
        <v>17319.759344999999</v>
      </c>
      <c r="Y69" s="18">
        <v>1.0860000000000001</v>
      </c>
      <c r="Z69" s="18"/>
      <c r="AA69" s="18">
        <v>218183</v>
      </c>
      <c r="AB69" s="18">
        <v>222860</v>
      </c>
      <c r="AC69" s="18">
        <v>7712</v>
      </c>
      <c r="AD69" s="18">
        <v>687</v>
      </c>
      <c r="AE69" s="18">
        <v>19852206</v>
      </c>
      <c r="AF69" s="18"/>
      <c r="AG69" s="18"/>
    </row>
    <row r="70" spans="1:33">
      <c r="A70" s="18" t="s">
        <v>728</v>
      </c>
      <c r="B70" s="18" t="s">
        <v>732</v>
      </c>
      <c r="C70" s="18" t="s">
        <v>392</v>
      </c>
      <c r="D70" s="18">
        <v>48010</v>
      </c>
      <c r="E70" s="18">
        <v>2338.692</v>
      </c>
      <c r="F70" s="18">
        <v>50349</v>
      </c>
      <c r="G70" s="18">
        <v>0</v>
      </c>
      <c r="H70" s="18">
        <v>0</v>
      </c>
      <c r="I70" s="18">
        <v>0</v>
      </c>
      <c r="J70" s="18">
        <v>0</v>
      </c>
      <c r="K70" s="18">
        <v>0</v>
      </c>
      <c r="L70" s="18">
        <v>0</v>
      </c>
      <c r="M70" s="18">
        <v>0</v>
      </c>
      <c r="N70" s="18">
        <v>2338.692</v>
      </c>
      <c r="O70" s="18">
        <v>0</v>
      </c>
      <c r="P70" s="18">
        <v>0</v>
      </c>
      <c r="Q70" s="18">
        <v>0</v>
      </c>
      <c r="R70" s="18">
        <v>0</v>
      </c>
      <c r="S70" s="18">
        <v>1987.8882000000001</v>
      </c>
      <c r="T70" s="18">
        <v>1987.8882000000001</v>
      </c>
      <c r="U70" s="18">
        <v>50349</v>
      </c>
      <c r="V70" s="18">
        <v>42796.314250000003</v>
      </c>
      <c r="W70" s="18">
        <v>-40808.426050000002</v>
      </c>
      <c r="X70" s="18">
        <v>-28565.898235000001</v>
      </c>
      <c r="Y70" s="18">
        <v>0</v>
      </c>
      <c r="Z70" s="18"/>
      <c r="AA70" s="18">
        <v>55686</v>
      </c>
      <c r="AB70" s="18">
        <v>56879</v>
      </c>
      <c r="AC70" s="18">
        <v>6244</v>
      </c>
      <c r="AD70" s="18">
        <v>-781</v>
      </c>
      <c r="AE70" s="18">
        <v>-7113600</v>
      </c>
      <c r="AF70" s="18"/>
      <c r="AG70" s="18"/>
    </row>
    <row r="71" spans="1:33">
      <c r="A71" s="18" t="s">
        <v>728</v>
      </c>
      <c r="B71" s="18" t="s">
        <v>733</v>
      </c>
      <c r="C71" s="18" t="s">
        <v>393</v>
      </c>
      <c r="D71" s="18">
        <v>43182</v>
      </c>
      <c r="E71" s="18">
        <v>3168</v>
      </c>
      <c r="F71" s="18">
        <v>46350</v>
      </c>
      <c r="G71" s="18">
        <v>31564</v>
      </c>
      <c r="H71" s="18">
        <v>7104</v>
      </c>
      <c r="I71" s="18">
        <v>2209</v>
      </c>
      <c r="J71" s="18">
        <v>0</v>
      </c>
      <c r="K71" s="18">
        <v>2335</v>
      </c>
      <c r="L71" s="18">
        <v>22</v>
      </c>
      <c r="M71" s="18">
        <v>1401</v>
      </c>
      <c r="N71" s="18">
        <v>3168</v>
      </c>
      <c r="O71" s="18">
        <v>875</v>
      </c>
      <c r="P71" s="18">
        <v>46455.895199999999</v>
      </c>
      <c r="Q71" s="18">
        <v>9900.7999999999993</v>
      </c>
      <c r="R71" s="18">
        <v>-1953.3</v>
      </c>
      <c r="S71" s="18">
        <v>2454.63</v>
      </c>
      <c r="T71" s="18">
        <v>56858.025199999996</v>
      </c>
      <c r="U71" s="18">
        <v>46350</v>
      </c>
      <c r="V71" s="18">
        <v>39397.109850000001</v>
      </c>
      <c r="W71" s="18">
        <v>17460.915349999999</v>
      </c>
      <c r="X71" s="18">
        <v>12222.640745000001</v>
      </c>
      <c r="Y71" s="18">
        <v>1.264</v>
      </c>
      <c r="Z71" s="18"/>
      <c r="AA71" s="18">
        <v>58586</v>
      </c>
      <c r="AB71" s="18">
        <v>59842</v>
      </c>
      <c r="AC71" s="18">
        <v>4440</v>
      </c>
      <c r="AD71" s="18">
        <v>-2585</v>
      </c>
      <c r="AE71" s="18">
        <v>-34837316</v>
      </c>
      <c r="AF71" s="18"/>
      <c r="AG71" s="18"/>
    </row>
    <row r="72" spans="1:33">
      <c r="A72" s="18" t="s">
        <v>728</v>
      </c>
      <c r="B72" s="18" t="s">
        <v>734</v>
      </c>
      <c r="C72" s="18" t="s">
        <v>394</v>
      </c>
      <c r="D72" s="18">
        <v>912635</v>
      </c>
      <c r="E72" s="18">
        <v>52980</v>
      </c>
      <c r="F72" s="18">
        <v>965615</v>
      </c>
      <c r="G72" s="18">
        <v>615185</v>
      </c>
      <c r="H72" s="18">
        <v>174834</v>
      </c>
      <c r="I72" s="18">
        <v>34346</v>
      </c>
      <c r="J72" s="18">
        <v>0</v>
      </c>
      <c r="K72" s="18">
        <v>25539</v>
      </c>
      <c r="L72" s="18">
        <v>2851</v>
      </c>
      <c r="M72" s="18">
        <v>83473</v>
      </c>
      <c r="N72" s="18">
        <v>52980</v>
      </c>
      <c r="O72" s="18">
        <v>0</v>
      </c>
      <c r="P72" s="18">
        <v>905429.28300000005</v>
      </c>
      <c r="Q72" s="18">
        <v>199511.15</v>
      </c>
      <c r="R72" s="18">
        <v>-73375.399999999994</v>
      </c>
      <c r="S72" s="18">
        <v>30842.59</v>
      </c>
      <c r="T72" s="18">
        <v>1062407.6229999999</v>
      </c>
      <c r="U72" s="18">
        <v>965615</v>
      </c>
      <c r="V72" s="18">
        <v>820772.48395000002</v>
      </c>
      <c r="W72" s="18">
        <v>241635.13905</v>
      </c>
      <c r="X72" s="18">
        <v>169144.597335</v>
      </c>
      <c r="Y72" s="18">
        <v>1.175</v>
      </c>
      <c r="Z72" s="18"/>
      <c r="AA72" s="18">
        <v>1134597</v>
      </c>
      <c r="AB72" s="18">
        <v>1158916</v>
      </c>
      <c r="AC72" s="18">
        <v>7846</v>
      </c>
      <c r="AD72" s="18">
        <v>821</v>
      </c>
      <c r="AE72" s="18">
        <v>121213937</v>
      </c>
      <c r="AF72" s="18"/>
      <c r="AG72" s="18"/>
    </row>
    <row r="73" spans="1:33">
      <c r="A73" s="18" t="s">
        <v>728</v>
      </c>
      <c r="B73" s="18" t="s">
        <v>735</v>
      </c>
      <c r="C73" s="18" t="s">
        <v>395</v>
      </c>
      <c r="D73" s="18">
        <v>42340</v>
      </c>
      <c r="E73" s="18">
        <v>2017</v>
      </c>
      <c r="F73" s="18">
        <v>44357</v>
      </c>
      <c r="G73" s="18">
        <v>18346</v>
      </c>
      <c r="H73" s="18">
        <v>8908</v>
      </c>
      <c r="I73" s="18">
        <v>419</v>
      </c>
      <c r="J73" s="18">
        <v>0</v>
      </c>
      <c r="K73" s="18">
        <v>2016</v>
      </c>
      <c r="L73" s="18">
        <v>51</v>
      </c>
      <c r="M73" s="18">
        <v>2996</v>
      </c>
      <c r="N73" s="18">
        <v>2017</v>
      </c>
      <c r="O73" s="18">
        <v>38</v>
      </c>
      <c r="P73" s="18">
        <v>27001.642800000001</v>
      </c>
      <c r="Q73" s="18">
        <v>9641.5499999999993</v>
      </c>
      <c r="R73" s="18">
        <v>-2622.25</v>
      </c>
      <c r="S73" s="18">
        <v>1205.1300000000001</v>
      </c>
      <c r="T73" s="18">
        <v>35226.072800000002</v>
      </c>
      <c r="U73" s="18">
        <v>44357</v>
      </c>
      <c r="V73" s="18">
        <v>37703.79</v>
      </c>
      <c r="W73" s="18">
        <v>-2477.7172</v>
      </c>
      <c r="X73" s="18">
        <v>-1734.4020399999999</v>
      </c>
      <c r="Y73" s="18">
        <v>0.96099999999999997</v>
      </c>
      <c r="Z73" s="18"/>
      <c r="AA73" s="18">
        <v>42627</v>
      </c>
      <c r="AB73" s="18">
        <v>43541</v>
      </c>
      <c r="AC73" s="18">
        <v>5731</v>
      </c>
      <c r="AD73" s="18">
        <v>-1294</v>
      </c>
      <c r="AE73" s="18">
        <v>-9829449</v>
      </c>
      <c r="AF73" s="18"/>
      <c r="AG73" s="18"/>
    </row>
    <row r="74" spans="1:33">
      <c r="A74" s="18" t="s">
        <v>728</v>
      </c>
      <c r="B74" s="18" t="s">
        <v>736</v>
      </c>
      <c r="C74" s="18" t="s">
        <v>396</v>
      </c>
      <c r="D74" s="18">
        <v>253242</v>
      </c>
      <c r="E74" s="18">
        <v>18593</v>
      </c>
      <c r="F74" s="18">
        <v>271835</v>
      </c>
      <c r="G74" s="18">
        <v>181168</v>
      </c>
      <c r="H74" s="18">
        <v>31151</v>
      </c>
      <c r="I74" s="18">
        <v>4442</v>
      </c>
      <c r="J74" s="18">
        <v>0</v>
      </c>
      <c r="K74" s="18">
        <v>10163</v>
      </c>
      <c r="L74" s="18">
        <v>1262</v>
      </c>
      <c r="M74" s="18">
        <v>51402</v>
      </c>
      <c r="N74" s="18">
        <v>18593</v>
      </c>
      <c r="O74" s="18">
        <v>262</v>
      </c>
      <c r="P74" s="18">
        <v>266643.0624</v>
      </c>
      <c r="Q74" s="18">
        <v>38892.6</v>
      </c>
      <c r="R74" s="18">
        <v>-44987.1</v>
      </c>
      <c r="S74" s="18">
        <v>7065.71</v>
      </c>
      <c r="T74" s="18">
        <v>267614.27240000002</v>
      </c>
      <c r="U74" s="18">
        <v>271835</v>
      </c>
      <c r="V74" s="18">
        <v>231059.39215</v>
      </c>
      <c r="W74" s="18">
        <v>36554.8802499999</v>
      </c>
      <c r="X74" s="18">
        <v>25588.4161749999</v>
      </c>
      <c r="Y74" s="18">
        <v>1.0940000000000001</v>
      </c>
      <c r="Z74" s="18"/>
      <c r="AA74" s="18">
        <v>297387</v>
      </c>
      <c r="AB74" s="18">
        <v>303761</v>
      </c>
      <c r="AC74" s="18">
        <v>9642</v>
      </c>
      <c r="AD74" s="18">
        <v>2617</v>
      </c>
      <c r="AE74" s="18">
        <v>82438659</v>
      </c>
      <c r="AF74" s="18"/>
      <c r="AG74" s="18"/>
    </row>
    <row r="75" spans="1:33">
      <c r="A75" s="18" t="s">
        <v>728</v>
      </c>
      <c r="B75" s="18" t="s">
        <v>737</v>
      </c>
      <c r="C75" s="18" t="s">
        <v>397</v>
      </c>
      <c r="D75" s="18">
        <v>81539</v>
      </c>
      <c r="E75" s="18">
        <v>5087</v>
      </c>
      <c r="F75" s="18">
        <v>86626</v>
      </c>
      <c r="G75" s="18">
        <v>54720</v>
      </c>
      <c r="H75" s="18">
        <v>8411</v>
      </c>
      <c r="I75" s="18">
        <v>940</v>
      </c>
      <c r="J75" s="18">
        <v>0</v>
      </c>
      <c r="K75" s="18">
        <v>4726</v>
      </c>
      <c r="L75" s="18">
        <v>12</v>
      </c>
      <c r="M75" s="18">
        <v>19178</v>
      </c>
      <c r="N75" s="18">
        <v>5087</v>
      </c>
      <c r="O75" s="18">
        <v>421</v>
      </c>
      <c r="P75" s="18">
        <v>80536.895999999993</v>
      </c>
      <c r="Q75" s="18">
        <v>11965.45</v>
      </c>
      <c r="R75" s="18">
        <v>-16669.349999999999</v>
      </c>
      <c r="S75" s="18">
        <v>1063.69</v>
      </c>
      <c r="T75" s="18">
        <v>76896.686000000002</v>
      </c>
      <c r="U75" s="18">
        <v>86626</v>
      </c>
      <c r="V75" s="18">
        <v>73632.396649999995</v>
      </c>
      <c r="W75" s="18">
        <v>3264.28934999999</v>
      </c>
      <c r="X75" s="18">
        <v>2285.0025449999898</v>
      </c>
      <c r="Y75" s="18">
        <v>1.026</v>
      </c>
      <c r="Z75" s="18"/>
      <c r="AA75" s="18">
        <v>88879</v>
      </c>
      <c r="AB75" s="18">
        <v>90784</v>
      </c>
      <c r="AC75" s="18">
        <v>7833</v>
      </c>
      <c r="AD75" s="18">
        <v>808</v>
      </c>
      <c r="AE75" s="18">
        <v>9361358</v>
      </c>
      <c r="AF75" s="18"/>
      <c r="AG75" s="18"/>
    </row>
    <row r="76" spans="1:33">
      <c r="A76" s="18" t="s">
        <v>728</v>
      </c>
      <c r="B76" s="18" t="s">
        <v>738</v>
      </c>
      <c r="C76" s="18" t="s">
        <v>398</v>
      </c>
      <c r="D76" s="18">
        <v>132276</v>
      </c>
      <c r="E76" s="18">
        <v>8276</v>
      </c>
      <c r="F76" s="18">
        <v>140552</v>
      </c>
      <c r="G76" s="18">
        <v>89437</v>
      </c>
      <c r="H76" s="18">
        <v>14982</v>
      </c>
      <c r="I76" s="18">
        <v>1767</v>
      </c>
      <c r="J76" s="18">
        <v>0</v>
      </c>
      <c r="K76" s="18">
        <v>7155</v>
      </c>
      <c r="L76" s="18">
        <v>3</v>
      </c>
      <c r="M76" s="18">
        <v>32722</v>
      </c>
      <c r="N76" s="18">
        <v>8276</v>
      </c>
      <c r="O76" s="18">
        <v>2</v>
      </c>
      <c r="P76" s="18">
        <v>131633.37659999999</v>
      </c>
      <c r="Q76" s="18">
        <v>20318.400000000001</v>
      </c>
      <c r="R76" s="18">
        <v>-27817.95</v>
      </c>
      <c r="S76" s="18">
        <v>1471.86</v>
      </c>
      <c r="T76" s="18">
        <v>125605.6866</v>
      </c>
      <c r="U76" s="18">
        <v>140552</v>
      </c>
      <c r="V76" s="18">
        <v>119469.10395</v>
      </c>
      <c r="W76" s="18">
        <v>6136.5826500000003</v>
      </c>
      <c r="X76" s="18">
        <v>4295.6078550000002</v>
      </c>
      <c r="Y76" s="18">
        <v>1.0309999999999999</v>
      </c>
      <c r="Z76" s="18"/>
      <c r="AA76" s="18">
        <v>144909</v>
      </c>
      <c r="AB76" s="18">
        <v>148015</v>
      </c>
      <c r="AC76" s="18">
        <v>7950</v>
      </c>
      <c r="AD76" s="18">
        <v>925</v>
      </c>
      <c r="AE76" s="18">
        <v>17219427</v>
      </c>
      <c r="AF76" s="18"/>
      <c r="AG76" s="18"/>
    </row>
    <row r="77" spans="1:33">
      <c r="A77" s="18" t="s">
        <v>728</v>
      </c>
      <c r="B77" s="18" t="s">
        <v>739</v>
      </c>
      <c r="C77" s="18" t="s">
        <v>399</v>
      </c>
      <c r="D77" s="18">
        <v>97375</v>
      </c>
      <c r="E77" s="18">
        <v>4040</v>
      </c>
      <c r="F77" s="18">
        <v>101415</v>
      </c>
      <c r="G77" s="18">
        <v>48233</v>
      </c>
      <c r="H77" s="18">
        <v>12231</v>
      </c>
      <c r="I77" s="18">
        <v>846</v>
      </c>
      <c r="J77" s="18">
        <v>0</v>
      </c>
      <c r="K77" s="18">
        <v>5307</v>
      </c>
      <c r="L77" s="18">
        <v>130</v>
      </c>
      <c r="M77" s="18">
        <v>0</v>
      </c>
      <c r="N77" s="18">
        <v>4040</v>
      </c>
      <c r="O77" s="18">
        <v>0</v>
      </c>
      <c r="P77" s="18">
        <v>70989.329400000002</v>
      </c>
      <c r="Q77" s="18">
        <v>15626.4</v>
      </c>
      <c r="R77" s="18">
        <v>-110.5</v>
      </c>
      <c r="S77" s="18">
        <v>3434</v>
      </c>
      <c r="T77" s="18">
        <v>89939.229399999997</v>
      </c>
      <c r="U77" s="18">
        <v>101415</v>
      </c>
      <c r="V77" s="18">
        <v>86202.399799999999</v>
      </c>
      <c r="W77" s="18">
        <v>3736.8296</v>
      </c>
      <c r="X77" s="18">
        <v>2615.7807200000002</v>
      </c>
      <c r="Y77" s="18">
        <v>1.026</v>
      </c>
      <c r="Z77" s="18"/>
      <c r="AA77" s="18">
        <v>104051</v>
      </c>
      <c r="AB77" s="18">
        <v>106282</v>
      </c>
      <c r="AC77" s="18">
        <v>7156</v>
      </c>
      <c r="AD77" s="18">
        <v>131</v>
      </c>
      <c r="AE77" s="18">
        <v>1943042</v>
      </c>
      <c r="AF77" s="18"/>
      <c r="AG77" s="18"/>
    </row>
    <row r="78" spans="1:33">
      <c r="A78" s="18" t="s">
        <v>728</v>
      </c>
      <c r="B78" s="18" t="s">
        <v>740</v>
      </c>
      <c r="C78" s="18" t="s">
        <v>400</v>
      </c>
      <c r="D78" s="18">
        <v>170275</v>
      </c>
      <c r="E78" s="18">
        <v>11818</v>
      </c>
      <c r="F78" s="18">
        <v>182093</v>
      </c>
      <c r="G78" s="18">
        <v>91457</v>
      </c>
      <c r="H78" s="18">
        <v>45976</v>
      </c>
      <c r="I78" s="18">
        <v>9058</v>
      </c>
      <c r="J78" s="18">
        <v>0</v>
      </c>
      <c r="K78" s="18">
        <v>5367</v>
      </c>
      <c r="L78" s="18">
        <v>1712</v>
      </c>
      <c r="M78" s="18">
        <v>23819</v>
      </c>
      <c r="N78" s="18">
        <v>11818</v>
      </c>
      <c r="O78" s="18">
        <v>546</v>
      </c>
      <c r="P78" s="18">
        <v>134606.41260000001</v>
      </c>
      <c r="Q78" s="18">
        <v>51340.85</v>
      </c>
      <c r="R78" s="18">
        <v>-22165.45</v>
      </c>
      <c r="S78" s="18">
        <v>5996.07</v>
      </c>
      <c r="T78" s="18">
        <v>169777.88260000001</v>
      </c>
      <c r="U78" s="18">
        <v>182093</v>
      </c>
      <c r="V78" s="18">
        <v>154779.4172</v>
      </c>
      <c r="W78" s="18">
        <v>14998.465399999999</v>
      </c>
      <c r="X78" s="18">
        <v>10498.92578</v>
      </c>
      <c r="Y78" s="18">
        <v>1.0580000000000001</v>
      </c>
      <c r="Z78" s="18"/>
      <c r="AA78" s="18">
        <v>192655</v>
      </c>
      <c r="AB78" s="18">
        <v>196784</v>
      </c>
      <c r="AC78" s="18">
        <v>7162</v>
      </c>
      <c r="AD78" s="18">
        <v>137</v>
      </c>
      <c r="AE78" s="18">
        <v>3766305</v>
      </c>
      <c r="AF78" s="18"/>
      <c r="AG78" s="18"/>
    </row>
    <row r="79" spans="1:33">
      <c r="A79" s="18" t="s">
        <v>728</v>
      </c>
      <c r="B79" s="18" t="s">
        <v>741</v>
      </c>
      <c r="C79" s="18" t="s">
        <v>401</v>
      </c>
      <c r="D79" s="18">
        <v>250941</v>
      </c>
      <c r="E79" s="18">
        <v>6452</v>
      </c>
      <c r="F79" s="18">
        <v>257393</v>
      </c>
      <c r="G79" s="18">
        <v>120319</v>
      </c>
      <c r="H79" s="18">
        <v>53488</v>
      </c>
      <c r="I79" s="18">
        <v>8580</v>
      </c>
      <c r="J79" s="18">
        <v>0</v>
      </c>
      <c r="K79" s="18">
        <v>11351</v>
      </c>
      <c r="L79" s="18">
        <v>477</v>
      </c>
      <c r="M79" s="18">
        <v>6297</v>
      </c>
      <c r="N79" s="18">
        <v>6452</v>
      </c>
      <c r="O79" s="18">
        <v>552</v>
      </c>
      <c r="P79" s="18">
        <v>177085.5042</v>
      </c>
      <c r="Q79" s="18">
        <v>62406.15</v>
      </c>
      <c r="R79" s="18">
        <v>-6227.1</v>
      </c>
      <c r="S79" s="18">
        <v>4413.71</v>
      </c>
      <c r="T79" s="18">
        <v>237678.26420000001</v>
      </c>
      <c r="U79" s="18">
        <v>257393</v>
      </c>
      <c r="V79" s="18">
        <v>218783.85449999999</v>
      </c>
      <c r="W79" s="18">
        <v>18894.4097</v>
      </c>
      <c r="X79" s="18">
        <v>13226.086789999999</v>
      </c>
      <c r="Y79" s="18">
        <v>1.0509999999999999</v>
      </c>
      <c r="Z79" s="18"/>
      <c r="AA79" s="18">
        <v>270520</v>
      </c>
      <c r="AB79" s="18">
        <v>276318</v>
      </c>
      <c r="AC79" s="18">
        <v>8008</v>
      </c>
      <c r="AD79" s="18">
        <v>983</v>
      </c>
      <c r="AE79" s="18">
        <v>33919927</v>
      </c>
      <c r="AF79" s="18"/>
      <c r="AG79" s="18"/>
    </row>
    <row r="80" spans="1:33">
      <c r="A80" s="18" t="s">
        <v>742</v>
      </c>
      <c r="B80" s="18" t="s">
        <v>743</v>
      </c>
      <c r="C80" s="18" t="s">
        <v>403</v>
      </c>
      <c r="D80" s="18">
        <v>127846</v>
      </c>
      <c r="E80" s="18">
        <v>6978</v>
      </c>
      <c r="F80" s="18">
        <v>134824</v>
      </c>
      <c r="G80" s="18">
        <v>79117</v>
      </c>
      <c r="H80" s="18">
        <v>30452</v>
      </c>
      <c r="I80" s="18">
        <v>2143</v>
      </c>
      <c r="J80" s="18">
        <v>0</v>
      </c>
      <c r="K80" s="18">
        <v>5585</v>
      </c>
      <c r="L80" s="18">
        <v>759</v>
      </c>
      <c r="M80" s="18">
        <v>16178</v>
      </c>
      <c r="N80" s="18">
        <v>6978</v>
      </c>
      <c r="O80" s="18">
        <v>217</v>
      </c>
      <c r="P80" s="18">
        <v>116444.40059999999</v>
      </c>
      <c r="Q80" s="18">
        <v>32453</v>
      </c>
      <c r="R80" s="18">
        <v>-14580.9</v>
      </c>
      <c r="S80" s="18">
        <v>3181.04</v>
      </c>
      <c r="T80" s="18">
        <v>137497.54060000001</v>
      </c>
      <c r="U80" s="18">
        <v>134824</v>
      </c>
      <c r="V80" s="18">
        <v>114600.094</v>
      </c>
      <c r="W80" s="18">
        <v>22897.446599999999</v>
      </c>
      <c r="X80" s="18">
        <v>16028.21262</v>
      </c>
      <c r="Y80" s="18">
        <v>1.119</v>
      </c>
      <c r="Z80" s="18"/>
      <c r="AA80" s="18">
        <v>150868</v>
      </c>
      <c r="AB80" s="18">
        <v>154101</v>
      </c>
      <c r="AC80" s="18">
        <v>7773</v>
      </c>
      <c r="AD80" s="18">
        <v>748</v>
      </c>
      <c r="AE80" s="18">
        <v>14826364</v>
      </c>
      <c r="AF80" s="18"/>
      <c r="AG80" s="18"/>
    </row>
    <row r="81" spans="1:33">
      <c r="A81" s="18" t="s">
        <v>742</v>
      </c>
      <c r="B81" s="18" t="s">
        <v>744</v>
      </c>
      <c r="C81" s="18" t="s">
        <v>404</v>
      </c>
      <c r="D81" s="18">
        <v>53579</v>
      </c>
      <c r="E81" s="18">
        <v>3048</v>
      </c>
      <c r="F81" s="18">
        <v>56627</v>
      </c>
      <c r="G81" s="18">
        <v>34752</v>
      </c>
      <c r="H81" s="18">
        <v>15999</v>
      </c>
      <c r="I81" s="18">
        <v>1711</v>
      </c>
      <c r="J81" s="18">
        <v>0</v>
      </c>
      <c r="K81" s="18">
        <v>2487</v>
      </c>
      <c r="L81" s="18">
        <v>18</v>
      </c>
      <c r="M81" s="18">
        <v>5043</v>
      </c>
      <c r="N81" s="18">
        <v>3048</v>
      </c>
      <c r="O81" s="18">
        <v>0</v>
      </c>
      <c r="P81" s="18">
        <v>51147.993600000002</v>
      </c>
      <c r="Q81" s="18">
        <v>17167.45</v>
      </c>
      <c r="R81" s="18">
        <v>-4301.8500000000004</v>
      </c>
      <c r="S81" s="18">
        <v>1733.49</v>
      </c>
      <c r="T81" s="18">
        <v>65747.083599999998</v>
      </c>
      <c r="U81" s="18">
        <v>56627</v>
      </c>
      <c r="V81" s="18">
        <v>48133.304450000003</v>
      </c>
      <c r="W81" s="18">
        <v>17613.779149999998</v>
      </c>
      <c r="X81" s="18">
        <v>12329.645404999999</v>
      </c>
      <c r="Y81" s="18">
        <v>1.218</v>
      </c>
      <c r="Z81" s="18"/>
      <c r="AA81" s="18">
        <v>68972</v>
      </c>
      <c r="AB81" s="18">
        <v>70451</v>
      </c>
      <c r="AC81" s="18">
        <v>8512</v>
      </c>
      <c r="AD81" s="18">
        <v>1486</v>
      </c>
      <c r="AE81" s="18">
        <v>12302794</v>
      </c>
      <c r="AF81" s="18"/>
      <c r="AG81" s="18"/>
    </row>
    <row r="82" spans="1:33">
      <c r="A82" s="18" t="s">
        <v>742</v>
      </c>
      <c r="B82" s="18" t="s">
        <v>745</v>
      </c>
      <c r="C82" s="18" t="s">
        <v>405</v>
      </c>
      <c r="D82" s="18">
        <v>234773</v>
      </c>
      <c r="E82" s="18">
        <v>12521</v>
      </c>
      <c r="F82" s="18">
        <v>247294</v>
      </c>
      <c r="G82" s="18">
        <v>136761</v>
      </c>
      <c r="H82" s="18">
        <v>43965</v>
      </c>
      <c r="I82" s="18">
        <v>3492</v>
      </c>
      <c r="J82" s="18">
        <v>0</v>
      </c>
      <c r="K82" s="18">
        <v>8459</v>
      </c>
      <c r="L82" s="18">
        <v>3744</v>
      </c>
      <c r="M82" s="18">
        <v>40616</v>
      </c>
      <c r="N82" s="18">
        <v>12521</v>
      </c>
      <c r="O82" s="18">
        <v>44</v>
      </c>
      <c r="P82" s="18">
        <v>201284.83979999999</v>
      </c>
      <c r="Q82" s="18">
        <v>47528.6</v>
      </c>
      <c r="R82" s="18">
        <v>-37743.4</v>
      </c>
      <c r="S82" s="18">
        <v>3738.13</v>
      </c>
      <c r="T82" s="18">
        <v>214808.1698</v>
      </c>
      <c r="U82" s="18">
        <v>247294</v>
      </c>
      <c r="V82" s="18">
        <v>210199.77249999999</v>
      </c>
      <c r="W82" s="18">
        <v>4608.3973000000096</v>
      </c>
      <c r="X82" s="18">
        <v>3225.8781100000101</v>
      </c>
      <c r="Y82" s="18">
        <v>1.0129999999999999</v>
      </c>
      <c r="Z82" s="18"/>
      <c r="AA82" s="18">
        <v>250509</v>
      </c>
      <c r="AB82" s="18">
        <v>255878</v>
      </c>
      <c r="AC82" s="18">
        <v>9059</v>
      </c>
      <c r="AD82" s="18">
        <v>2034</v>
      </c>
      <c r="AE82" s="18">
        <v>57450713</v>
      </c>
      <c r="AF82" s="18"/>
      <c r="AG82" s="18"/>
    </row>
    <row r="83" spans="1:33">
      <c r="A83" s="18" t="s">
        <v>742</v>
      </c>
      <c r="B83" s="18" t="s">
        <v>746</v>
      </c>
      <c r="C83" s="18" t="s">
        <v>406</v>
      </c>
      <c r="D83" s="18">
        <v>78392</v>
      </c>
      <c r="E83" s="18">
        <v>1836</v>
      </c>
      <c r="F83" s="18">
        <v>80228</v>
      </c>
      <c r="G83" s="18">
        <v>42681</v>
      </c>
      <c r="H83" s="18">
        <v>11144</v>
      </c>
      <c r="I83" s="18">
        <v>808</v>
      </c>
      <c r="J83" s="18">
        <v>3165</v>
      </c>
      <c r="K83" s="18">
        <v>3</v>
      </c>
      <c r="L83" s="18">
        <v>1163</v>
      </c>
      <c r="M83" s="18">
        <v>3037</v>
      </c>
      <c r="N83" s="18">
        <v>1836</v>
      </c>
      <c r="O83" s="18">
        <v>110</v>
      </c>
      <c r="P83" s="18">
        <v>62817.895799999998</v>
      </c>
      <c r="Q83" s="18">
        <v>12852</v>
      </c>
      <c r="R83" s="18">
        <v>-3663.5</v>
      </c>
      <c r="S83" s="18">
        <v>1044.31</v>
      </c>
      <c r="T83" s="18">
        <v>73050.705799999996</v>
      </c>
      <c r="U83" s="18">
        <v>80228</v>
      </c>
      <c r="V83" s="18">
        <v>68193.649550000002</v>
      </c>
      <c r="W83" s="18">
        <v>4857.0562499999896</v>
      </c>
      <c r="X83" s="18">
        <v>3399.9393749999999</v>
      </c>
      <c r="Y83" s="18">
        <v>1.042</v>
      </c>
      <c r="Z83" s="18"/>
      <c r="AA83" s="18">
        <v>83597</v>
      </c>
      <c r="AB83" s="18">
        <v>85389</v>
      </c>
      <c r="AC83" s="18">
        <v>8610</v>
      </c>
      <c r="AD83" s="18">
        <v>1584</v>
      </c>
      <c r="AE83" s="18">
        <v>15713081</v>
      </c>
      <c r="AF83" s="18"/>
      <c r="AG83" s="18"/>
    </row>
    <row r="84" spans="1:33">
      <c r="A84" s="18" t="s">
        <v>742</v>
      </c>
      <c r="B84" s="18" t="s">
        <v>747</v>
      </c>
      <c r="C84" s="18" t="s">
        <v>407</v>
      </c>
      <c r="D84" s="18">
        <v>107266</v>
      </c>
      <c r="E84" s="18">
        <v>4982</v>
      </c>
      <c r="F84" s="18">
        <v>112248</v>
      </c>
      <c r="G84" s="18">
        <v>57968</v>
      </c>
      <c r="H84" s="18">
        <v>14684</v>
      </c>
      <c r="I84" s="18">
        <v>2427</v>
      </c>
      <c r="J84" s="18">
        <v>0</v>
      </c>
      <c r="K84" s="18">
        <v>4318</v>
      </c>
      <c r="L84" s="18">
        <v>123</v>
      </c>
      <c r="M84" s="18">
        <v>12211</v>
      </c>
      <c r="N84" s="18">
        <v>4982</v>
      </c>
      <c r="O84" s="18">
        <v>0</v>
      </c>
      <c r="P84" s="18">
        <v>85317.3024</v>
      </c>
      <c r="Q84" s="18">
        <v>18214.650000000001</v>
      </c>
      <c r="R84" s="18">
        <v>-10483.9</v>
      </c>
      <c r="S84" s="18">
        <v>2158.83</v>
      </c>
      <c r="T84" s="18">
        <v>95206.882400000002</v>
      </c>
      <c r="U84" s="18">
        <v>112248</v>
      </c>
      <c r="V84" s="18">
        <v>95410.715849999993</v>
      </c>
      <c r="W84" s="18">
        <v>-203.83344999999099</v>
      </c>
      <c r="X84" s="18">
        <v>-142.683414999994</v>
      </c>
      <c r="Y84" s="18">
        <v>0.999</v>
      </c>
      <c r="Z84" s="18"/>
      <c r="AA84" s="18">
        <v>112136</v>
      </c>
      <c r="AB84" s="18">
        <v>114539</v>
      </c>
      <c r="AC84" s="18">
        <v>9570</v>
      </c>
      <c r="AD84" s="18">
        <v>2544</v>
      </c>
      <c r="AE84" s="18">
        <v>30454298</v>
      </c>
      <c r="AF84" s="18"/>
      <c r="AG84" s="18"/>
    </row>
    <row r="85" spans="1:33">
      <c r="A85" s="18" t="s">
        <v>742</v>
      </c>
      <c r="B85" s="18" t="s">
        <v>748</v>
      </c>
      <c r="C85" s="18" t="s">
        <v>408</v>
      </c>
      <c r="D85" s="18">
        <v>50083</v>
      </c>
      <c r="E85" s="18">
        <v>2294</v>
      </c>
      <c r="F85" s="18">
        <v>52377</v>
      </c>
      <c r="G85" s="18">
        <v>36378</v>
      </c>
      <c r="H85" s="18">
        <v>5156</v>
      </c>
      <c r="I85" s="18">
        <v>428</v>
      </c>
      <c r="J85" s="18">
        <v>1388</v>
      </c>
      <c r="K85" s="18">
        <v>3526</v>
      </c>
      <c r="L85" s="18">
        <v>29</v>
      </c>
      <c r="M85" s="18">
        <v>3863</v>
      </c>
      <c r="N85" s="18">
        <v>2294</v>
      </c>
      <c r="O85" s="18">
        <v>144</v>
      </c>
      <c r="P85" s="18">
        <v>53541.140399999997</v>
      </c>
      <c r="Q85" s="18">
        <v>8923.2999999999993</v>
      </c>
      <c r="R85" s="18">
        <v>-3430.6</v>
      </c>
      <c r="S85" s="18">
        <v>1293.19</v>
      </c>
      <c r="T85" s="18">
        <v>60327.030400000003</v>
      </c>
      <c r="U85" s="18">
        <v>52377</v>
      </c>
      <c r="V85" s="18">
        <v>44520.046249999999</v>
      </c>
      <c r="W85" s="18">
        <v>15806.98415</v>
      </c>
      <c r="X85" s="18">
        <v>11064.888905</v>
      </c>
      <c r="Y85" s="18">
        <v>1.2110000000000001</v>
      </c>
      <c r="Z85" s="18"/>
      <c r="AA85" s="18">
        <v>63428</v>
      </c>
      <c r="AB85" s="18">
        <v>64787</v>
      </c>
      <c r="AC85" s="18">
        <v>7158</v>
      </c>
      <c r="AD85" s="18">
        <v>133</v>
      </c>
      <c r="AE85" s="18">
        <v>1202224</v>
      </c>
      <c r="AF85" s="18"/>
      <c r="AG85" s="18"/>
    </row>
    <row r="86" spans="1:33">
      <c r="A86" s="18" t="s">
        <v>742</v>
      </c>
      <c r="B86" s="18" t="s">
        <v>749</v>
      </c>
      <c r="C86" s="18" t="s">
        <v>409</v>
      </c>
      <c r="D86" s="18">
        <v>665982</v>
      </c>
      <c r="E86" s="18">
        <v>41233</v>
      </c>
      <c r="F86" s="18">
        <v>707215</v>
      </c>
      <c r="G86" s="18">
        <v>339305</v>
      </c>
      <c r="H86" s="18">
        <v>144072</v>
      </c>
      <c r="I86" s="18">
        <v>21015</v>
      </c>
      <c r="J86" s="18">
        <v>0</v>
      </c>
      <c r="K86" s="18">
        <v>21231</v>
      </c>
      <c r="L86" s="18">
        <v>2097</v>
      </c>
      <c r="M86" s="18">
        <v>51247</v>
      </c>
      <c r="N86" s="18">
        <v>41233</v>
      </c>
      <c r="O86" s="18">
        <v>737</v>
      </c>
      <c r="P86" s="18">
        <v>499389.09899999999</v>
      </c>
      <c r="Q86" s="18">
        <v>158370.29999999999</v>
      </c>
      <c r="R86" s="18">
        <v>-45968.85</v>
      </c>
      <c r="S86" s="18">
        <v>26336.06</v>
      </c>
      <c r="T86" s="18">
        <v>638126.60900000005</v>
      </c>
      <c r="U86" s="18">
        <v>707215</v>
      </c>
      <c r="V86" s="18">
        <v>601132.99225000001</v>
      </c>
      <c r="W86" s="18">
        <v>36993.616750000001</v>
      </c>
      <c r="X86" s="18">
        <v>25895.531725000001</v>
      </c>
      <c r="Y86" s="18">
        <v>1.0369999999999999</v>
      </c>
      <c r="Z86" s="18"/>
      <c r="AA86" s="18">
        <v>733382</v>
      </c>
      <c r="AB86" s="18">
        <v>749101</v>
      </c>
      <c r="AC86" s="18">
        <v>7622</v>
      </c>
      <c r="AD86" s="18">
        <v>597</v>
      </c>
      <c r="AE86" s="18">
        <v>58655927</v>
      </c>
      <c r="AF86" s="18"/>
      <c r="AG86" s="18"/>
    </row>
    <row r="87" spans="1:33">
      <c r="A87" s="18" t="s">
        <v>742</v>
      </c>
      <c r="B87" s="18" t="s">
        <v>750</v>
      </c>
      <c r="C87" s="18" t="s">
        <v>410</v>
      </c>
      <c r="D87" s="18">
        <v>110975</v>
      </c>
      <c r="E87" s="18">
        <v>6098</v>
      </c>
      <c r="F87" s="18">
        <v>117073</v>
      </c>
      <c r="G87" s="18">
        <v>72705</v>
      </c>
      <c r="H87" s="18">
        <v>4005</v>
      </c>
      <c r="I87" s="18">
        <v>1933</v>
      </c>
      <c r="J87" s="18">
        <v>0</v>
      </c>
      <c r="K87" s="18">
        <v>6344</v>
      </c>
      <c r="L87" s="18">
        <v>83</v>
      </c>
      <c r="M87" s="18">
        <v>17081</v>
      </c>
      <c r="N87" s="18">
        <v>6098</v>
      </c>
      <c r="O87" s="18">
        <v>4</v>
      </c>
      <c r="P87" s="18">
        <v>107007.219</v>
      </c>
      <c r="Q87" s="18">
        <v>10439.700000000001</v>
      </c>
      <c r="R87" s="18">
        <v>-14592.8</v>
      </c>
      <c r="S87" s="18">
        <v>2279.5300000000002</v>
      </c>
      <c r="T87" s="18">
        <v>105133.649</v>
      </c>
      <c r="U87" s="18">
        <v>117073</v>
      </c>
      <c r="V87" s="18">
        <v>99511.672600000005</v>
      </c>
      <c r="W87" s="18">
        <v>5621.9763999999996</v>
      </c>
      <c r="X87" s="18">
        <v>3935.38348</v>
      </c>
      <c r="Y87" s="18">
        <v>1.034</v>
      </c>
      <c r="Z87" s="18"/>
      <c r="AA87" s="18">
        <v>121053</v>
      </c>
      <c r="AB87" s="18">
        <v>123648</v>
      </c>
      <c r="AC87" s="18">
        <v>7005</v>
      </c>
      <c r="AD87" s="18">
        <v>-20</v>
      </c>
      <c r="AE87" s="18">
        <v>-354477</v>
      </c>
      <c r="AF87" s="18"/>
      <c r="AG87" s="18"/>
    </row>
    <row r="88" spans="1:33">
      <c r="A88" s="18" t="s">
        <v>751</v>
      </c>
      <c r="B88" s="18" t="s">
        <v>752</v>
      </c>
      <c r="C88" s="18" t="s">
        <v>412</v>
      </c>
      <c r="D88" s="18">
        <v>70994</v>
      </c>
      <c r="E88" s="18">
        <v>3628</v>
      </c>
      <c r="F88" s="18">
        <v>74622</v>
      </c>
      <c r="G88" s="18">
        <v>48163</v>
      </c>
      <c r="H88" s="18">
        <v>5132</v>
      </c>
      <c r="I88" s="18">
        <v>1817</v>
      </c>
      <c r="J88" s="18">
        <v>0</v>
      </c>
      <c r="K88" s="18">
        <v>3589</v>
      </c>
      <c r="L88" s="18">
        <v>0</v>
      </c>
      <c r="M88" s="18">
        <v>10512</v>
      </c>
      <c r="N88" s="18">
        <v>3628</v>
      </c>
      <c r="O88" s="18">
        <v>0</v>
      </c>
      <c r="P88" s="18">
        <v>70886.303400000004</v>
      </c>
      <c r="Q88" s="18">
        <v>8957.2999999999993</v>
      </c>
      <c r="R88" s="18">
        <v>-8935.2000000000007</v>
      </c>
      <c r="S88" s="18">
        <v>1296.76</v>
      </c>
      <c r="T88" s="18">
        <v>72205.163400000005</v>
      </c>
      <c r="U88" s="18">
        <v>74622</v>
      </c>
      <c r="V88" s="18">
        <v>63428.368499999997</v>
      </c>
      <c r="W88" s="18">
        <v>8776.7949000000099</v>
      </c>
      <c r="X88" s="18">
        <v>6143.7564300000004</v>
      </c>
      <c r="Y88" s="18">
        <v>1.0820000000000001</v>
      </c>
      <c r="Z88" s="18"/>
      <c r="AA88" s="18">
        <v>80741</v>
      </c>
      <c r="AB88" s="18">
        <v>82471</v>
      </c>
      <c r="AC88" s="18">
        <v>7742</v>
      </c>
      <c r="AD88" s="18">
        <v>717</v>
      </c>
      <c r="AE88" s="18">
        <v>7638532</v>
      </c>
      <c r="AF88" s="18"/>
      <c r="AG88" s="33"/>
    </row>
    <row r="89" spans="1:33">
      <c r="A89" s="18" t="s">
        <v>751</v>
      </c>
      <c r="B89" s="18" t="s">
        <v>753</v>
      </c>
      <c r="C89" s="18" t="s">
        <v>413</v>
      </c>
      <c r="D89" s="18">
        <v>70754</v>
      </c>
      <c r="E89" s="18">
        <v>3975</v>
      </c>
      <c r="F89" s="18">
        <v>74729</v>
      </c>
      <c r="G89" s="18">
        <v>58673</v>
      </c>
      <c r="H89" s="18">
        <v>3056</v>
      </c>
      <c r="I89" s="18">
        <v>111</v>
      </c>
      <c r="J89" s="18">
        <v>0</v>
      </c>
      <c r="K89" s="18">
        <v>1886</v>
      </c>
      <c r="L89" s="18">
        <v>127</v>
      </c>
      <c r="M89" s="18">
        <v>12810</v>
      </c>
      <c r="N89" s="18">
        <v>3975</v>
      </c>
      <c r="O89" s="18">
        <v>0</v>
      </c>
      <c r="P89" s="18">
        <v>86354.921400000007</v>
      </c>
      <c r="Q89" s="18">
        <v>4295.05</v>
      </c>
      <c r="R89" s="18">
        <v>-10996.45</v>
      </c>
      <c r="S89" s="18">
        <v>1201.05</v>
      </c>
      <c r="T89" s="18">
        <v>80854.571400000001</v>
      </c>
      <c r="U89" s="18">
        <v>74729</v>
      </c>
      <c r="V89" s="18">
        <v>63519.75965</v>
      </c>
      <c r="W89" s="18">
        <v>17334.811750000001</v>
      </c>
      <c r="X89" s="18">
        <v>12134.368225</v>
      </c>
      <c r="Y89" s="18">
        <v>1.1619999999999999</v>
      </c>
      <c r="Z89" s="18"/>
      <c r="AA89" s="18">
        <v>86835</v>
      </c>
      <c r="AB89" s="18">
        <v>88696</v>
      </c>
      <c r="AC89" s="18">
        <v>9885</v>
      </c>
      <c r="AD89" s="18">
        <v>2860</v>
      </c>
      <c r="AE89" s="18">
        <v>25659165</v>
      </c>
      <c r="AF89" s="18"/>
      <c r="AG89" s="18"/>
    </row>
    <row r="90" spans="1:33">
      <c r="A90" s="18" t="s">
        <v>751</v>
      </c>
      <c r="B90" s="18" t="s">
        <v>754</v>
      </c>
      <c r="C90" s="18" t="s">
        <v>414</v>
      </c>
      <c r="D90" s="18">
        <v>125895</v>
      </c>
      <c r="E90" s="18">
        <v>6985</v>
      </c>
      <c r="F90" s="18">
        <v>132880</v>
      </c>
      <c r="G90" s="18">
        <v>64341</v>
      </c>
      <c r="H90" s="18">
        <v>32806</v>
      </c>
      <c r="I90" s="18">
        <v>876</v>
      </c>
      <c r="J90" s="18">
        <v>43</v>
      </c>
      <c r="K90" s="18">
        <v>3239</v>
      </c>
      <c r="L90" s="18">
        <v>778</v>
      </c>
      <c r="M90" s="18">
        <v>5136</v>
      </c>
      <c r="N90" s="18">
        <v>6985</v>
      </c>
      <c r="O90" s="18">
        <v>0</v>
      </c>
      <c r="P90" s="18">
        <v>94697.083799999993</v>
      </c>
      <c r="Q90" s="18">
        <v>31419.4</v>
      </c>
      <c r="R90" s="18">
        <v>-5026.8999999999996</v>
      </c>
      <c r="S90" s="18">
        <v>5064.13</v>
      </c>
      <c r="T90" s="18">
        <v>126153.7138</v>
      </c>
      <c r="U90" s="18">
        <v>132880</v>
      </c>
      <c r="V90" s="18">
        <v>112947.8793</v>
      </c>
      <c r="W90" s="18">
        <v>13205.834500000001</v>
      </c>
      <c r="X90" s="18">
        <v>9244.0841500000006</v>
      </c>
      <c r="Y90" s="18">
        <v>1.07</v>
      </c>
      <c r="Z90" s="18"/>
      <c r="AA90" s="18">
        <v>142181</v>
      </c>
      <c r="AB90" s="18">
        <v>145229</v>
      </c>
      <c r="AC90" s="18">
        <v>10647</v>
      </c>
      <c r="AD90" s="18">
        <v>3622</v>
      </c>
      <c r="AE90" s="18">
        <v>49404942</v>
      </c>
      <c r="AF90" s="18"/>
      <c r="AG90" s="18"/>
    </row>
    <row r="91" spans="1:33">
      <c r="A91" s="18" t="s">
        <v>751</v>
      </c>
      <c r="B91" s="18" t="s">
        <v>755</v>
      </c>
      <c r="C91" s="18" t="s">
        <v>415</v>
      </c>
      <c r="D91" s="18">
        <v>27900</v>
      </c>
      <c r="E91" s="18">
        <v>1690</v>
      </c>
      <c r="F91" s="18">
        <v>29590</v>
      </c>
      <c r="G91" s="18">
        <v>25181</v>
      </c>
      <c r="H91" s="18">
        <v>1207</v>
      </c>
      <c r="I91" s="18">
        <v>1513</v>
      </c>
      <c r="J91" s="18">
        <v>0</v>
      </c>
      <c r="K91" s="18">
        <v>2619</v>
      </c>
      <c r="L91" s="18">
        <v>0</v>
      </c>
      <c r="M91" s="18">
        <v>3384</v>
      </c>
      <c r="N91" s="18">
        <v>1690</v>
      </c>
      <c r="O91" s="18">
        <v>0</v>
      </c>
      <c r="P91" s="18">
        <v>37061.395799999998</v>
      </c>
      <c r="Q91" s="18">
        <v>4538.1499999999996</v>
      </c>
      <c r="R91" s="18">
        <v>-2876.4</v>
      </c>
      <c r="S91" s="18">
        <v>861.22</v>
      </c>
      <c r="T91" s="18">
        <v>39584.3658</v>
      </c>
      <c r="U91" s="18">
        <v>29590</v>
      </c>
      <c r="V91" s="18">
        <v>25151.553550000001</v>
      </c>
      <c r="W91" s="18">
        <v>14432.812250000001</v>
      </c>
      <c r="X91" s="18">
        <v>10102.968575000001</v>
      </c>
      <c r="Y91" s="18">
        <v>1.341</v>
      </c>
      <c r="Z91" s="18"/>
      <c r="AA91" s="18">
        <v>39680</v>
      </c>
      <c r="AB91" s="18">
        <v>40531</v>
      </c>
      <c r="AC91" s="18">
        <v>7676</v>
      </c>
      <c r="AD91" s="18">
        <v>651</v>
      </c>
      <c r="AE91" s="18">
        <v>3437620</v>
      </c>
      <c r="AF91" s="18"/>
      <c r="AG91" s="18"/>
    </row>
    <row r="92" spans="1:33">
      <c r="A92" s="18" t="s">
        <v>751</v>
      </c>
      <c r="B92" s="18" t="s">
        <v>756</v>
      </c>
      <c r="C92" s="18" t="s">
        <v>416</v>
      </c>
      <c r="D92" s="18">
        <v>652181</v>
      </c>
      <c r="E92" s="18">
        <v>37709</v>
      </c>
      <c r="F92" s="18">
        <v>689890</v>
      </c>
      <c r="G92" s="18">
        <v>282054</v>
      </c>
      <c r="H92" s="18">
        <v>95349</v>
      </c>
      <c r="I92" s="18">
        <v>16529</v>
      </c>
      <c r="J92" s="18">
        <v>0</v>
      </c>
      <c r="K92" s="18">
        <v>16696</v>
      </c>
      <c r="L92" s="18">
        <v>1258</v>
      </c>
      <c r="M92" s="18">
        <v>0</v>
      </c>
      <c r="N92" s="18">
        <v>37709</v>
      </c>
      <c r="O92" s="18">
        <v>346</v>
      </c>
      <c r="P92" s="18">
        <v>415127.0772</v>
      </c>
      <c r="Q92" s="18">
        <v>109287.9</v>
      </c>
      <c r="R92" s="18">
        <v>-1363.4</v>
      </c>
      <c r="S92" s="18">
        <v>32052.65</v>
      </c>
      <c r="T92" s="18">
        <v>555104.22719999996</v>
      </c>
      <c r="U92" s="18">
        <v>689890</v>
      </c>
      <c r="V92" s="18">
        <v>586406.58415000001</v>
      </c>
      <c r="W92" s="18">
        <v>-31302.356950000001</v>
      </c>
      <c r="X92" s="18">
        <v>-21911.649864999999</v>
      </c>
      <c r="Y92" s="18">
        <v>0.96799999999999997</v>
      </c>
      <c r="Z92" s="18"/>
      <c r="AA92" s="18">
        <v>667814</v>
      </c>
      <c r="AB92" s="18">
        <v>682127</v>
      </c>
      <c r="AC92" s="18">
        <v>9386</v>
      </c>
      <c r="AD92" s="18">
        <v>2361</v>
      </c>
      <c r="AE92" s="18">
        <v>171590678</v>
      </c>
      <c r="AF92" s="18"/>
      <c r="AG92" s="18"/>
    </row>
    <row r="93" spans="1:33">
      <c r="A93" s="18" t="s">
        <v>751</v>
      </c>
      <c r="B93" s="18" t="s">
        <v>757</v>
      </c>
      <c r="C93" s="18" t="s">
        <v>417</v>
      </c>
      <c r="D93" s="18">
        <v>105781</v>
      </c>
      <c r="E93" s="18">
        <v>12240</v>
      </c>
      <c r="F93" s="18">
        <v>118021</v>
      </c>
      <c r="G93" s="18">
        <v>91159</v>
      </c>
      <c r="H93" s="18">
        <v>7352</v>
      </c>
      <c r="I93" s="18">
        <v>1124</v>
      </c>
      <c r="J93" s="18">
        <v>0</v>
      </c>
      <c r="K93" s="18">
        <v>10915</v>
      </c>
      <c r="L93" s="18">
        <v>1</v>
      </c>
      <c r="M93" s="18">
        <v>34075</v>
      </c>
      <c r="N93" s="18">
        <v>12240</v>
      </c>
      <c r="O93" s="18">
        <v>0</v>
      </c>
      <c r="P93" s="18">
        <v>134167.8162</v>
      </c>
      <c r="Q93" s="18">
        <v>16482.349999999999</v>
      </c>
      <c r="R93" s="18">
        <v>-28964.6</v>
      </c>
      <c r="S93" s="18">
        <v>4611.25</v>
      </c>
      <c r="T93" s="18">
        <v>126296.8162</v>
      </c>
      <c r="U93" s="18">
        <v>118021</v>
      </c>
      <c r="V93" s="18">
        <v>100317.47685000001</v>
      </c>
      <c r="W93" s="18">
        <v>25979.339349999998</v>
      </c>
      <c r="X93" s="18">
        <v>18185.537544999999</v>
      </c>
      <c r="Y93" s="18">
        <v>1.1539999999999999</v>
      </c>
      <c r="Z93" s="18"/>
      <c r="AA93" s="18">
        <v>136196</v>
      </c>
      <c r="AB93" s="18">
        <v>139115</v>
      </c>
      <c r="AC93" s="18">
        <v>10654</v>
      </c>
      <c r="AD93" s="18">
        <v>3628</v>
      </c>
      <c r="AE93" s="18">
        <v>47379603</v>
      </c>
      <c r="AF93" s="18"/>
      <c r="AG93" s="18"/>
    </row>
    <row r="94" spans="1:33">
      <c r="A94" s="18" t="s">
        <v>751</v>
      </c>
      <c r="B94" s="18" t="s">
        <v>758</v>
      </c>
      <c r="C94" s="18" t="s">
        <v>418</v>
      </c>
      <c r="D94" s="18">
        <v>110901</v>
      </c>
      <c r="E94" s="18">
        <v>8309</v>
      </c>
      <c r="F94" s="18">
        <v>119210</v>
      </c>
      <c r="G94" s="18">
        <v>60436</v>
      </c>
      <c r="H94" s="18">
        <v>14177</v>
      </c>
      <c r="I94" s="18">
        <v>2646</v>
      </c>
      <c r="J94" s="18">
        <v>0</v>
      </c>
      <c r="K94" s="18">
        <v>3997</v>
      </c>
      <c r="L94" s="18">
        <v>260</v>
      </c>
      <c r="M94" s="18">
        <v>5064</v>
      </c>
      <c r="N94" s="18">
        <v>8309</v>
      </c>
      <c r="O94" s="18">
        <v>513</v>
      </c>
      <c r="P94" s="18">
        <v>88949.704800000007</v>
      </c>
      <c r="Q94" s="18">
        <v>17697</v>
      </c>
      <c r="R94" s="18">
        <v>-4961.45</v>
      </c>
      <c r="S94" s="18">
        <v>6201.77</v>
      </c>
      <c r="T94" s="18">
        <v>107887.0248</v>
      </c>
      <c r="U94" s="18">
        <v>119210</v>
      </c>
      <c r="V94" s="18">
        <v>101328.47025</v>
      </c>
      <c r="W94" s="18">
        <v>6558.5545500000198</v>
      </c>
      <c r="X94" s="18">
        <v>4590.9881850000102</v>
      </c>
      <c r="Y94" s="18">
        <v>1.0389999999999999</v>
      </c>
      <c r="Z94" s="18"/>
      <c r="AA94" s="18">
        <v>123859</v>
      </c>
      <c r="AB94" s="18">
        <v>126514</v>
      </c>
      <c r="AC94" s="18">
        <v>7784</v>
      </c>
      <c r="AD94" s="18">
        <v>759</v>
      </c>
      <c r="AE94" s="18">
        <v>12333050</v>
      </c>
      <c r="AF94" s="18"/>
      <c r="AG94" s="18"/>
    </row>
    <row r="95" spans="1:33">
      <c r="A95" s="18" t="s">
        <v>751</v>
      </c>
      <c r="B95" s="18" t="s">
        <v>759</v>
      </c>
      <c r="C95" s="18" t="s">
        <v>419</v>
      </c>
      <c r="D95" s="18">
        <v>172216</v>
      </c>
      <c r="E95" s="18">
        <v>13556</v>
      </c>
      <c r="F95" s="18">
        <v>185772</v>
      </c>
      <c r="G95" s="18">
        <v>104733</v>
      </c>
      <c r="H95" s="18">
        <v>18509</v>
      </c>
      <c r="I95" s="18">
        <v>4208</v>
      </c>
      <c r="J95" s="18">
        <v>0</v>
      </c>
      <c r="K95" s="18">
        <v>7736</v>
      </c>
      <c r="L95" s="18">
        <v>3364</v>
      </c>
      <c r="M95" s="18">
        <v>36872</v>
      </c>
      <c r="N95" s="18">
        <v>13556</v>
      </c>
      <c r="O95" s="18">
        <v>490</v>
      </c>
      <c r="P95" s="18">
        <v>154146.0294</v>
      </c>
      <c r="Q95" s="18">
        <v>25885.05</v>
      </c>
      <c r="R95" s="18">
        <v>-34617.1</v>
      </c>
      <c r="S95" s="18">
        <v>5254.36</v>
      </c>
      <c r="T95" s="18">
        <v>150668.3394</v>
      </c>
      <c r="U95" s="18">
        <v>185772</v>
      </c>
      <c r="V95" s="18">
        <v>157906.24674999999</v>
      </c>
      <c r="W95" s="18">
        <v>-7237.9073499999904</v>
      </c>
      <c r="X95" s="18">
        <v>-5066.5351449999998</v>
      </c>
      <c r="Y95" s="18">
        <v>0.97299999999999998</v>
      </c>
      <c r="Z95" s="18"/>
      <c r="AA95" s="18">
        <v>180756</v>
      </c>
      <c r="AB95" s="18">
        <v>184630</v>
      </c>
      <c r="AC95" s="18">
        <v>9280</v>
      </c>
      <c r="AD95" s="18">
        <v>2255</v>
      </c>
      <c r="AE95" s="18">
        <v>44863769</v>
      </c>
      <c r="AF95" s="18"/>
      <c r="AG95" s="18"/>
    </row>
    <row r="96" spans="1:33">
      <c r="A96" s="18" t="s">
        <v>751</v>
      </c>
      <c r="B96" s="18" t="s">
        <v>760</v>
      </c>
      <c r="C96" s="18" t="s">
        <v>420</v>
      </c>
      <c r="D96" s="18">
        <v>186651</v>
      </c>
      <c r="E96" s="18">
        <v>11254</v>
      </c>
      <c r="F96" s="18">
        <v>197905</v>
      </c>
      <c r="G96" s="18">
        <v>107749</v>
      </c>
      <c r="H96" s="18">
        <v>40388</v>
      </c>
      <c r="I96" s="18">
        <v>4397</v>
      </c>
      <c r="J96" s="18">
        <v>0</v>
      </c>
      <c r="K96" s="18">
        <v>3352</v>
      </c>
      <c r="L96" s="18">
        <v>1023</v>
      </c>
      <c r="M96" s="18">
        <v>22882</v>
      </c>
      <c r="N96" s="18">
        <v>11254</v>
      </c>
      <c r="O96" s="18">
        <v>0</v>
      </c>
      <c r="P96" s="18">
        <v>158584.97820000001</v>
      </c>
      <c r="Q96" s="18">
        <v>40916.449999999997</v>
      </c>
      <c r="R96" s="18">
        <v>-20319.25</v>
      </c>
      <c r="S96" s="18">
        <v>5675.96</v>
      </c>
      <c r="T96" s="18">
        <v>184858.13819999999</v>
      </c>
      <c r="U96" s="18">
        <v>197905</v>
      </c>
      <c r="V96" s="18">
        <v>168218.93805</v>
      </c>
      <c r="W96" s="18">
        <v>16639.200150000001</v>
      </c>
      <c r="X96" s="18">
        <v>11647.440105</v>
      </c>
      <c r="Y96" s="18">
        <v>1.0589999999999999</v>
      </c>
      <c r="Z96" s="18"/>
      <c r="AA96" s="18">
        <v>209581</v>
      </c>
      <c r="AB96" s="18">
        <v>214073</v>
      </c>
      <c r="AC96" s="18">
        <v>7960</v>
      </c>
      <c r="AD96" s="18">
        <v>935</v>
      </c>
      <c r="AE96" s="18">
        <v>25143921</v>
      </c>
      <c r="AF96" s="18"/>
      <c r="AG96" s="18"/>
    </row>
    <row r="97" spans="1:33">
      <c r="A97" s="18" t="s">
        <v>751</v>
      </c>
      <c r="B97" s="18" t="s">
        <v>761</v>
      </c>
      <c r="C97" s="18" t="s">
        <v>421</v>
      </c>
      <c r="D97" s="18">
        <v>58509</v>
      </c>
      <c r="E97" s="18">
        <v>2665</v>
      </c>
      <c r="F97" s="18">
        <v>61174</v>
      </c>
      <c r="G97" s="18">
        <v>22569</v>
      </c>
      <c r="H97" s="18">
        <v>3331</v>
      </c>
      <c r="I97" s="18">
        <v>1576</v>
      </c>
      <c r="J97" s="18">
        <v>1710</v>
      </c>
      <c r="K97" s="18">
        <v>42</v>
      </c>
      <c r="L97" s="18">
        <v>166</v>
      </c>
      <c r="M97" s="18">
        <v>711</v>
      </c>
      <c r="N97" s="18">
        <v>2665</v>
      </c>
      <c r="O97" s="18">
        <v>0</v>
      </c>
      <c r="P97" s="18">
        <v>33217.054199999999</v>
      </c>
      <c r="Q97" s="18">
        <v>5660.15</v>
      </c>
      <c r="R97" s="18">
        <v>-745.45</v>
      </c>
      <c r="S97" s="18">
        <v>2144.38</v>
      </c>
      <c r="T97" s="18">
        <v>40276.1342</v>
      </c>
      <c r="U97" s="18">
        <v>61174</v>
      </c>
      <c r="V97" s="18">
        <v>51998.1397</v>
      </c>
      <c r="W97" s="18">
        <v>-11722.005499999999</v>
      </c>
      <c r="X97" s="18">
        <v>-8205.4038500000006</v>
      </c>
      <c r="Y97" s="18">
        <v>0.86599999999999999</v>
      </c>
      <c r="Z97" s="18"/>
      <c r="AA97" s="18">
        <v>52977</v>
      </c>
      <c r="AB97" s="18">
        <v>54112</v>
      </c>
      <c r="AC97" s="18">
        <v>7802</v>
      </c>
      <c r="AD97" s="18">
        <v>776</v>
      </c>
      <c r="AE97" s="18">
        <v>5385510</v>
      </c>
      <c r="AF97" s="18"/>
      <c r="AG97" s="18"/>
    </row>
    <row r="98" spans="1:33">
      <c r="A98" s="18" t="s">
        <v>751</v>
      </c>
      <c r="B98" s="18" t="s">
        <v>762</v>
      </c>
      <c r="C98" s="18" t="s">
        <v>422</v>
      </c>
      <c r="D98" s="18">
        <v>117124</v>
      </c>
      <c r="E98" s="18">
        <v>4442</v>
      </c>
      <c r="F98" s="18">
        <v>121566</v>
      </c>
      <c r="G98" s="18">
        <v>66879</v>
      </c>
      <c r="H98" s="18">
        <v>20815</v>
      </c>
      <c r="I98" s="18">
        <v>1117</v>
      </c>
      <c r="J98" s="18">
        <v>0</v>
      </c>
      <c r="K98" s="18">
        <v>5259</v>
      </c>
      <c r="L98" s="18">
        <v>423</v>
      </c>
      <c r="M98" s="18">
        <v>6873</v>
      </c>
      <c r="N98" s="18">
        <v>4442</v>
      </c>
      <c r="O98" s="18">
        <v>0</v>
      </c>
      <c r="P98" s="18">
        <v>98432.512199999997</v>
      </c>
      <c r="Q98" s="18">
        <v>23112.35</v>
      </c>
      <c r="R98" s="18">
        <v>-6201.6</v>
      </c>
      <c r="S98" s="18">
        <v>2607.29</v>
      </c>
      <c r="T98" s="18">
        <v>117950.55220000001</v>
      </c>
      <c r="U98" s="18">
        <v>121566</v>
      </c>
      <c r="V98" s="18">
        <v>103330.78294999999</v>
      </c>
      <c r="W98" s="18">
        <v>14619.769249999999</v>
      </c>
      <c r="X98" s="18">
        <v>10233.838475</v>
      </c>
      <c r="Y98" s="18">
        <v>1.0840000000000001</v>
      </c>
      <c r="Z98" s="18"/>
      <c r="AA98" s="18">
        <v>131777</v>
      </c>
      <c r="AB98" s="18">
        <v>134602</v>
      </c>
      <c r="AC98" s="18">
        <v>8765</v>
      </c>
      <c r="AD98" s="18">
        <v>1740</v>
      </c>
      <c r="AE98" s="18">
        <v>26715339</v>
      </c>
      <c r="AF98" s="18"/>
      <c r="AG98" s="18"/>
    </row>
    <row r="99" spans="1:33">
      <c r="A99" s="18" t="s">
        <v>751</v>
      </c>
      <c r="B99" s="18" t="s">
        <v>763</v>
      </c>
      <c r="C99" s="18" t="s">
        <v>423</v>
      </c>
      <c r="D99" s="18">
        <v>312338</v>
      </c>
      <c r="E99" s="18">
        <v>11380</v>
      </c>
      <c r="F99" s="18">
        <v>323718</v>
      </c>
      <c r="G99" s="18">
        <v>137314</v>
      </c>
      <c r="H99" s="18">
        <v>62582</v>
      </c>
      <c r="I99" s="18">
        <v>10223</v>
      </c>
      <c r="J99" s="18">
        <v>0</v>
      </c>
      <c r="K99" s="18">
        <v>8687</v>
      </c>
      <c r="L99" s="18">
        <v>4265</v>
      </c>
      <c r="M99" s="18">
        <v>14267</v>
      </c>
      <c r="N99" s="18">
        <v>11380</v>
      </c>
      <c r="O99" s="18">
        <v>453</v>
      </c>
      <c r="P99" s="18">
        <v>202098.7452</v>
      </c>
      <c r="Q99" s="18">
        <v>69268.2</v>
      </c>
      <c r="R99" s="18">
        <v>-16137.25</v>
      </c>
      <c r="S99" s="18">
        <v>7247.61</v>
      </c>
      <c r="T99" s="18">
        <v>262477.3052</v>
      </c>
      <c r="U99" s="18">
        <v>323718</v>
      </c>
      <c r="V99" s="18">
        <v>275160.70205000002</v>
      </c>
      <c r="W99" s="18">
        <v>-12683.396849999999</v>
      </c>
      <c r="X99" s="18">
        <v>-8878.3777949999694</v>
      </c>
      <c r="Y99" s="18">
        <v>0.97299999999999998</v>
      </c>
      <c r="Z99" s="18"/>
      <c r="AA99" s="18">
        <v>314978</v>
      </c>
      <c r="AB99" s="18">
        <v>321729</v>
      </c>
      <c r="AC99" s="18">
        <v>8846</v>
      </c>
      <c r="AD99" s="18">
        <v>1821</v>
      </c>
      <c r="AE99" s="18">
        <v>66236091</v>
      </c>
      <c r="AF99" s="18"/>
      <c r="AG99" s="118"/>
    </row>
    <row r="100" spans="1:33">
      <c r="A100" s="18" t="s">
        <v>764</v>
      </c>
      <c r="B100" s="18" t="s">
        <v>765</v>
      </c>
      <c r="C100" s="18" t="s">
        <v>425</v>
      </c>
      <c r="D100" s="18">
        <v>435495</v>
      </c>
      <c r="E100" s="18">
        <v>33560</v>
      </c>
      <c r="F100" s="18">
        <v>469055</v>
      </c>
      <c r="G100" s="18">
        <v>166784</v>
      </c>
      <c r="H100" s="18">
        <v>98940</v>
      </c>
      <c r="I100" s="18">
        <v>32268</v>
      </c>
      <c r="J100" s="18">
        <v>0</v>
      </c>
      <c r="K100" s="18">
        <v>5969</v>
      </c>
      <c r="L100" s="18">
        <v>35202</v>
      </c>
      <c r="M100" s="18">
        <v>5871</v>
      </c>
      <c r="N100" s="18">
        <v>33560</v>
      </c>
      <c r="O100" s="18">
        <v>0</v>
      </c>
      <c r="P100" s="18">
        <v>245472.6912</v>
      </c>
      <c r="Q100" s="18">
        <v>116600.45</v>
      </c>
      <c r="R100" s="18">
        <v>-34912.050000000003</v>
      </c>
      <c r="S100" s="18">
        <v>27527.93</v>
      </c>
      <c r="T100" s="18">
        <v>354689.02120000002</v>
      </c>
      <c r="U100" s="18">
        <v>469055</v>
      </c>
      <c r="V100" s="18">
        <v>398696.56384999998</v>
      </c>
      <c r="W100" s="18">
        <v>-44007.542650000003</v>
      </c>
      <c r="X100" s="18">
        <v>-30805.279855000001</v>
      </c>
      <c r="Y100" s="18">
        <v>0.93400000000000005</v>
      </c>
      <c r="Z100" s="18"/>
      <c r="AA100" s="18">
        <v>438097</v>
      </c>
      <c r="AB100" s="18">
        <v>447487</v>
      </c>
      <c r="AC100" s="18">
        <v>7335</v>
      </c>
      <c r="AD100" s="18">
        <v>310</v>
      </c>
      <c r="AE100" s="18">
        <v>18899759</v>
      </c>
      <c r="AF100" s="18"/>
      <c r="AG100" s="18"/>
    </row>
    <row r="101" spans="1:33">
      <c r="A101" s="18" t="s">
        <v>766</v>
      </c>
      <c r="B101" s="18" t="s">
        <v>767</v>
      </c>
      <c r="C101" s="18" t="s">
        <v>427</v>
      </c>
      <c r="D101" s="18">
        <v>297368</v>
      </c>
      <c r="E101" s="18">
        <v>11882</v>
      </c>
      <c r="F101" s="18">
        <v>309250</v>
      </c>
      <c r="G101" s="18">
        <v>120168</v>
      </c>
      <c r="H101" s="18">
        <v>71426</v>
      </c>
      <c r="I101" s="18">
        <v>6613</v>
      </c>
      <c r="J101" s="18">
        <v>0</v>
      </c>
      <c r="K101" s="18">
        <v>8247</v>
      </c>
      <c r="L101" s="18">
        <v>4</v>
      </c>
      <c r="M101" s="18">
        <v>0</v>
      </c>
      <c r="N101" s="18">
        <v>11882</v>
      </c>
      <c r="O101" s="18">
        <v>2370</v>
      </c>
      <c r="P101" s="18">
        <v>176863.26240000001</v>
      </c>
      <c r="Q101" s="18">
        <v>73343.100000000006</v>
      </c>
      <c r="R101" s="18">
        <v>-2017.9</v>
      </c>
      <c r="S101" s="18">
        <v>10099.700000000001</v>
      </c>
      <c r="T101" s="18">
        <v>258288.1624</v>
      </c>
      <c r="U101" s="18">
        <v>309250</v>
      </c>
      <c r="V101" s="18">
        <v>262862.42349999998</v>
      </c>
      <c r="W101" s="18">
        <v>-4574.2610999999697</v>
      </c>
      <c r="X101" s="18">
        <v>-3201.9827699999801</v>
      </c>
      <c r="Y101" s="18">
        <v>0.99</v>
      </c>
      <c r="Z101" s="18"/>
      <c r="AA101" s="18">
        <v>306157</v>
      </c>
      <c r="AB101" s="18">
        <v>312719</v>
      </c>
      <c r="AC101" s="18">
        <v>9855</v>
      </c>
      <c r="AD101" s="18">
        <v>2829</v>
      </c>
      <c r="AE101" s="18">
        <v>89788245</v>
      </c>
      <c r="AF101" s="18"/>
      <c r="AG101" s="18"/>
    </row>
    <row r="102" spans="1:33">
      <c r="A102" s="18" t="s">
        <v>766</v>
      </c>
      <c r="B102" s="18" t="s">
        <v>768</v>
      </c>
      <c r="C102" s="18" t="s">
        <v>428</v>
      </c>
      <c r="D102" s="18">
        <v>495203</v>
      </c>
      <c r="E102" s="18">
        <v>26762</v>
      </c>
      <c r="F102" s="18">
        <v>521965</v>
      </c>
      <c r="G102" s="18">
        <v>304952</v>
      </c>
      <c r="H102" s="18">
        <v>75455</v>
      </c>
      <c r="I102" s="18">
        <v>11979</v>
      </c>
      <c r="J102" s="18">
        <v>828</v>
      </c>
      <c r="K102" s="18">
        <v>27546</v>
      </c>
      <c r="L102" s="18">
        <v>882</v>
      </c>
      <c r="M102" s="18">
        <v>42565</v>
      </c>
      <c r="N102" s="18">
        <v>26762</v>
      </c>
      <c r="O102" s="18">
        <v>33</v>
      </c>
      <c r="P102" s="18">
        <v>448828.35359999997</v>
      </c>
      <c r="Q102" s="18">
        <v>98436.800000000003</v>
      </c>
      <c r="R102" s="18">
        <v>-36958</v>
      </c>
      <c r="S102" s="18">
        <v>15511.65</v>
      </c>
      <c r="T102" s="18">
        <v>525818.80359999998</v>
      </c>
      <c r="U102" s="18">
        <v>521965</v>
      </c>
      <c r="V102" s="18">
        <v>443669.89130000002</v>
      </c>
      <c r="W102" s="18">
        <v>82148.912299999996</v>
      </c>
      <c r="X102" s="18">
        <v>57504.23861</v>
      </c>
      <c r="Y102" s="18">
        <v>1.1100000000000001</v>
      </c>
      <c r="Z102" s="18"/>
      <c r="AA102" s="18">
        <v>579381</v>
      </c>
      <c r="AB102" s="18">
        <v>591799</v>
      </c>
      <c r="AC102" s="18">
        <v>8939</v>
      </c>
      <c r="AD102" s="18">
        <v>1913</v>
      </c>
      <c r="AE102" s="18">
        <v>126680343</v>
      </c>
      <c r="AF102" s="18"/>
      <c r="AG102" s="18"/>
    </row>
    <row r="103" spans="1:33">
      <c r="A103" s="18" t="s">
        <v>766</v>
      </c>
      <c r="B103" s="18" t="s">
        <v>769</v>
      </c>
      <c r="C103" s="18" t="s">
        <v>429</v>
      </c>
      <c r="D103" s="18">
        <v>93132</v>
      </c>
      <c r="E103" s="18">
        <v>7508</v>
      </c>
      <c r="F103" s="18">
        <v>100640</v>
      </c>
      <c r="G103" s="18">
        <v>60526</v>
      </c>
      <c r="H103" s="18">
        <v>17824</v>
      </c>
      <c r="I103" s="18">
        <v>3260</v>
      </c>
      <c r="J103" s="18">
        <v>0</v>
      </c>
      <c r="K103" s="18">
        <v>3871</v>
      </c>
      <c r="L103" s="18">
        <v>81</v>
      </c>
      <c r="M103" s="18">
        <v>14194</v>
      </c>
      <c r="N103" s="18">
        <v>7508</v>
      </c>
      <c r="O103" s="18">
        <v>69</v>
      </c>
      <c r="P103" s="18">
        <v>89082.166800000006</v>
      </c>
      <c r="Q103" s="18">
        <v>21211.75</v>
      </c>
      <c r="R103" s="18">
        <v>-12192.4</v>
      </c>
      <c r="S103" s="18">
        <v>3968.82</v>
      </c>
      <c r="T103" s="18">
        <v>102070.3368</v>
      </c>
      <c r="U103" s="18">
        <v>100640</v>
      </c>
      <c r="V103" s="18">
        <v>85543.959199999998</v>
      </c>
      <c r="W103" s="18">
        <v>16526.3776</v>
      </c>
      <c r="X103" s="18">
        <v>11568.464319999999</v>
      </c>
      <c r="Y103" s="18">
        <v>1.115</v>
      </c>
      <c r="Z103" s="18"/>
      <c r="AA103" s="18">
        <v>112214</v>
      </c>
      <c r="AB103" s="18">
        <v>114619</v>
      </c>
      <c r="AC103" s="18">
        <v>8852</v>
      </c>
      <c r="AD103" s="18">
        <v>1827</v>
      </c>
      <c r="AE103" s="18">
        <v>23656175</v>
      </c>
      <c r="AF103" s="18"/>
      <c r="AG103" s="18"/>
    </row>
    <row r="104" spans="1:33">
      <c r="A104" s="18" t="s">
        <v>766</v>
      </c>
      <c r="B104" s="18" t="s">
        <v>770</v>
      </c>
      <c r="C104" s="18" t="s">
        <v>430</v>
      </c>
      <c r="D104" s="18">
        <v>220836</v>
      </c>
      <c r="E104" s="18">
        <v>11964</v>
      </c>
      <c r="F104" s="18">
        <v>232800</v>
      </c>
      <c r="G104" s="18">
        <v>109541</v>
      </c>
      <c r="H104" s="18">
        <v>61502</v>
      </c>
      <c r="I104" s="18">
        <v>1399</v>
      </c>
      <c r="J104" s="18">
        <v>0</v>
      </c>
      <c r="K104" s="18">
        <v>6707</v>
      </c>
      <c r="L104" s="18">
        <v>1834</v>
      </c>
      <c r="M104" s="18">
        <v>23835</v>
      </c>
      <c r="N104" s="18">
        <v>11964</v>
      </c>
      <c r="O104" s="18">
        <v>590</v>
      </c>
      <c r="P104" s="18">
        <v>161222.44380000001</v>
      </c>
      <c r="Q104" s="18">
        <v>59166.8</v>
      </c>
      <c r="R104" s="18">
        <v>-22320.15</v>
      </c>
      <c r="S104" s="18">
        <v>6117.45</v>
      </c>
      <c r="T104" s="18">
        <v>204186.54380000001</v>
      </c>
      <c r="U104" s="18">
        <v>232800</v>
      </c>
      <c r="V104" s="18">
        <v>197879.59114999999</v>
      </c>
      <c r="W104" s="18">
        <v>6306.9526500000202</v>
      </c>
      <c r="X104" s="18">
        <v>4414.8668550000102</v>
      </c>
      <c r="Y104" s="18">
        <v>1.0189999999999999</v>
      </c>
      <c r="Z104" s="18"/>
      <c r="AA104" s="18">
        <v>237223</v>
      </c>
      <c r="AB104" s="18">
        <v>242307</v>
      </c>
      <c r="AC104" s="18">
        <v>8442</v>
      </c>
      <c r="AD104" s="18">
        <v>1416</v>
      </c>
      <c r="AE104" s="18">
        <v>40655416</v>
      </c>
      <c r="AF104" s="18"/>
      <c r="AG104" s="18"/>
    </row>
    <row r="105" spans="1:33">
      <c r="A105" s="18" t="s">
        <v>766</v>
      </c>
      <c r="B105" s="18" t="s">
        <v>771</v>
      </c>
      <c r="C105" s="18" t="s">
        <v>431</v>
      </c>
      <c r="D105" s="18">
        <v>142442</v>
      </c>
      <c r="E105" s="18">
        <v>7902</v>
      </c>
      <c r="F105" s="18">
        <v>150344</v>
      </c>
      <c r="G105" s="18">
        <v>84682</v>
      </c>
      <c r="H105" s="18">
        <v>6225</v>
      </c>
      <c r="I105" s="18">
        <v>885</v>
      </c>
      <c r="J105" s="18">
        <v>0</v>
      </c>
      <c r="K105" s="18">
        <v>6929</v>
      </c>
      <c r="L105" s="18">
        <v>22</v>
      </c>
      <c r="M105" s="18">
        <v>26928</v>
      </c>
      <c r="N105" s="18">
        <v>7902</v>
      </c>
      <c r="O105" s="18">
        <v>535</v>
      </c>
      <c r="P105" s="18">
        <v>124634.9676</v>
      </c>
      <c r="Q105" s="18">
        <v>11933.15</v>
      </c>
      <c r="R105" s="18">
        <v>-23362.25</v>
      </c>
      <c r="S105" s="18">
        <v>2138.94</v>
      </c>
      <c r="T105" s="18">
        <v>115344.8076</v>
      </c>
      <c r="U105" s="18">
        <v>150344</v>
      </c>
      <c r="V105" s="18">
        <v>127792.8131</v>
      </c>
      <c r="W105" s="18">
        <v>-12448.005499999999</v>
      </c>
      <c r="X105" s="18">
        <v>-8713.6038499999995</v>
      </c>
      <c r="Y105" s="18">
        <v>0.94199999999999995</v>
      </c>
      <c r="Z105" s="18"/>
      <c r="AA105" s="18">
        <v>141625</v>
      </c>
      <c r="AB105" s="18">
        <v>144660</v>
      </c>
      <c r="AC105" s="18">
        <v>8338</v>
      </c>
      <c r="AD105" s="18">
        <v>1313</v>
      </c>
      <c r="AE105" s="18">
        <v>22772513</v>
      </c>
      <c r="AF105" s="18"/>
      <c r="AG105" s="18"/>
    </row>
    <row r="106" spans="1:33">
      <c r="A106" s="18" t="s">
        <v>772</v>
      </c>
      <c r="B106" s="18" t="s">
        <v>773</v>
      </c>
      <c r="C106" s="18" t="s">
        <v>433</v>
      </c>
      <c r="D106" s="18">
        <v>87510</v>
      </c>
      <c r="E106" s="18">
        <v>6761</v>
      </c>
      <c r="F106" s="18">
        <v>94271</v>
      </c>
      <c r="G106" s="18">
        <v>1143</v>
      </c>
      <c r="H106" s="18">
        <v>85999</v>
      </c>
      <c r="I106" s="18">
        <v>226</v>
      </c>
      <c r="J106" s="18">
        <v>0</v>
      </c>
      <c r="K106" s="18">
        <v>1360</v>
      </c>
      <c r="L106" s="18">
        <v>0</v>
      </c>
      <c r="M106" s="18">
        <v>14896</v>
      </c>
      <c r="N106" s="18">
        <v>6761</v>
      </c>
      <c r="O106" s="18">
        <v>0</v>
      </c>
      <c r="P106" s="18">
        <v>1682.2674</v>
      </c>
      <c r="Q106" s="18">
        <v>74447.25</v>
      </c>
      <c r="R106" s="18">
        <v>-12661.6</v>
      </c>
      <c r="S106" s="18">
        <v>3214.53</v>
      </c>
      <c r="T106" s="18">
        <v>66682.447400000005</v>
      </c>
      <c r="U106" s="18">
        <v>94271</v>
      </c>
      <c r="V106" s="18">
        <v>80130.033800000005</v>
      </c>
      <c r="W106" s="18">
        <v>-13447.5864</v>
      </c>
      <c r="X106" s="18">
        <v>-9413.3104799999892</v>
      </c>
      <c r="Y106" s="18">
        <v>0.9</v>
      </c>
      <c r="Z106" s="18"/>
      <c r="AA106" s="18">
        <v>84844</v>
      </c>
      <c r="AB106" s="18">
        <v>86662</v>
      </c>
      <c r="AC106" s="18">
        <v>5431</v>
      </c>
      <c r="AD106" s="18">
        <v>-1594</v>
      </c>
      <c r="AE106" s="18">
        <v>-25439312</v>
      </c>
      <c r="AF106" s="18"/>
      <c r="AG106" s="18"/>
    </row>
    <row r="107" spans="1:33">
      <c r="A107" s="18" t="s">
        <v>772</v>
      </c>
      <c r="B107" s="18" t="s">
        <v>774</v>
      </c>
      <c r="C107" s="18" t="s">
        <v>434</v>
      </c>
      <c r="D107" s="18">
        <v>82772</v>
      </c>
      <c r="E107" s="18">
        <v>4439</v>
      </c>
      <c r="F107" s="18">
        <v>87211</v>
      </c>
      <c r="G107" s="18">
        <v>44822</v>
      </c>
      <c r="H107" s="18">
        <v>8014</v>
      </c>
      <c r="I107" s="18">
        <v>605</v>
      </c>
      <c r="J107" s="18">
        <v>0</v>
      </c>
      <c r="K107" s="18">
        <v>2437</v>
      </c>
      <c r="L107" s="18">
        <v>0</v>
      </c>
      <c r="M107" s="18">
        <v>10059</v>
      </c>
      <c r="N107" s="18">
        <v>4439</v>
      </c>
      <c r="O107" s="18">
        <v>0</v>
      </c>
      <c r="P107" s="18">
        <v>65969.0196</v>
      </c>
      <c r="Q107" s="18">
        <v>9397.6</v>
      </c>
      <c r="R107" s="18">
        <v>-8550.15</v>
      </c>
      <c r="S107" s="18">
        <v>2063.12</v>
      </c>
      <c r="T107" s="18">
        <v>68879.589600000007</v>
      </c>
      <c r="U107" s="18">
        <v>87211</v>
      </c>
      <c r="V107" s="18">
        <v>74129.009149999998</v>
      </c>
      <c r="W107" s="18">
        <v>-5249.4195499999896</v>
      </c>
      <c r="X107" s="18">
        <v>-3674.5936849999898</v>
      </c>
      <c r="Y107" s="18">
        <v>0.95799999999999996</v>
      </c>
      <c r="Z107" s="18"/>
      <c r="AA107" s="18">
        <v>83548</v>
      </c>
      <c r="AB107" s="18">
        <v>85338</v>
      </c>
      <c r="AC107" s="18">
        <v>6828</v>
      </c>
      <c r="AD107" s="18">
        <v>-198</v>
      </c>
      <c r="AE107" s="18">
        <v>-2469702</v>
      </c>
      <c r="AF107" s="18"/>
      <c r="AG107" s="18"/>
    </row>
    <row r="108" spans="1:33">
      <c r="A108" s="18" t="s">
        <v>772</v>
      </c>
      <c r="B108" s="18" t="s">
        <v>775</v>
      </c>
      <c r="C108" s="18" t="s">
        <v>435</v>
      </c>
      <c r="D108" s="18">
        <v>68014</v>
      </c>
      <c r="E108" s="18">
        <v>7615</v>
      </c>
      <c r="F108" s="18">
        <v>75629</v>
      </c>
      <c r="G108" s="18">
        <v>21668</v>
      </c>
      <c r="H108" s="18">
        <v>14512</v>
      </c>
      <c r="I108" s="18">
        <v>794</v>
      </c>
      <c r="J108" s="18">
        <v>1397</v>
      </c>
      <c r="K108" s="18">
        <v>3404</v>
      </c>
      <c r="L108" s="18">
        <v>0</v>
      </c>
      <c r="M108" s="18">
        <v>0</v>
      </c>
      <c r="N108" s="18">
        <v>7615</v>
      </c>
      <c r="O108" s="18">
        <v>0</v>
      </c>
      <c r="P108" s="18">
        <v>31890.9624</v>
      </c>
      <c r="Q108" s="18">
        <v>17090.95</v>
      </c>
      <c r="R108" s="18">
        <v>0</v>
      </c>
      <c r="S108" s="18">
        <v>6472.75</v>
      </c>
      <c r="T108" s="18">
        <v>55454.662400000001</v>
      </c>
      <c r="U108" s="18">
        <v>75629</v>
      </c>
      <c r="V108" s="18">
        <v>64284.825100000002</v>
      </c>
      <c r="W108" s="18">
        <v>-8830.1627000000008</v>
      </c>
      <c r="X108" s="18">
        <v>-6181.1138899999996</v>
      </c>
      <c r="Y108" s="18">
        <v>0.91800000000000004</v>
      </c>
      <c r="Z108" s="18"/>
      <c r="AA108" s="18">
        <v>69428</v>
      </c>
      <c r="AB108" s="18">
        <v>70916</v>
      </c>
      <c r="AC108" s="18">
        <v>3500</v>
      </c>
      <c r="AD108" s="18">
        <v>-3526</v>
      </c>
      <c r="AE108" s="18">
        <v>-71443287</v>
      </c>
      <c r="AF108" s="18"/>
      <c r="AG108" s="18"/>
    </row>
    <row r="109" spans="1:33">
      <c r="A109" s="18" t="s">
        <v>772</v>
      </c>
      <c r="B109" s="18" t="s">
        <v>776</v>
      </c>
      <c r="C109" s="18" t="s">
        <v>436</v>
      </c>
      <c r="D109" s="18">
        <v>59680</v>
      </c>
      <c r="E109" s="18">
        <v>6818</v>
      </c>
      <c r="F109" s="18">
        <v>66498</v>
      </c>
      <c r="G109" s="18">
        <v>39471</v>
      </c>
      <c r="H109" s="18">
        <v>9209</v>
      </c>
      <c r="I109" s="18">
        <v>304</v>
      </c>
      <c r="J109" s="18">
        <v>0</v>
      </c>
      <c r="K109" s="18">
        <v>6332</v>
      </c>
      <c r="L109" s="18">
        <v>0</v>
      </c>
      <c r="M109" s="18">
        <v>16851</v>
      </c>
      <c r="N109" s="18">
        <v>6818</v>
      </c>
      <c r="O109" s="18">
        <v>0</v>
      </c>
      <c r="P109" s="18">
        <v>58093.417800000003</v>
      </c>
      <c r="Q109" s="18">
        <v>13468.25</v>
      </c>
      <c r="R109" s="18">
        <v>-14323.35</v>
      </c>
      <c r="S109" s="18">
        <v>2930.63</v>
      </c>
      <c r="T109" s="18">
        <v>60168.947800000002</v>
      </c>
      <c r="U109" s="18">
        <v>66498</v>
      </c>
      <c r="V109" s="18">
        <v>56523.301700000004</v>
      </c>
      <c r="W109" s="18">
        <v>3645.6460999999899</v>
      </c>
      <c r="X109" s="18">
        <v>2551.9522699999902</v>
      </c>
      <c r="Y109" s="18">
        <v>1.038</v>
      </c>
      <c r="Z109" s="18"/>
      <c r="AA109" s="18">
        <v>69025</v>
      </c>
      <c r="AB109" s="18">
        <v>70504</v>
      </c>
      <c r="AC109" s="18">
        <v>4403</v>
      </c>
      <c r="AD109" s="18">
        <v>-2623</v>
      </c>
      <c r="AE109" s="18">
        <v>-41997436</v>
      </c>
      <c r="AF109" s="18"/>
      <c r="AG109" s="18"/>
    </row>
    <row r="110" spans="1:33">
      <c r="A110" s="18" t="s">
        <v>772</v>
      </c>
      <c r="B110" s="18" t="s">
        <v>777</v>
      </c>
      <c r="C110" s="18" t="s">
        <v>437</v>
      </c>
      <c r="D110" s="18">
        <v>321377</v>
      </c>
      <c r="E110" s="18">
        <v>16301</v>
      </c>
      <c r="F110" s="18">
        <v>337678</v>
      </c>
      <c r="G110" s="18">
        <v>154598</v>
      </c>
      <c r="H110" s="18">
        <v>21467</v>
      </c>
      <c r="I110" s="18">
        <v>3177</v>
      </c>
      <c r="J110" s="18">
        <v>0</v>
      </c>
      <c r="K110" s="18">
        <v>11690</v>
      </c>
      <c r="L110" s="18">
        <v>282</v>
      </c>
      <c r="M110" s="18">
        <v>31130</v>
      </c>
      <c r="N110" s="18">
        <v>16301</v>
      </c>
      <c r="O110" s="18">
        <v>1199</v>
      </c>
      <c r="P110" s="18">
        <v>227537.3364</v>
      </c>
      <c r="Q110" s="18">
        <v>30883.9</v>
      </c>
      <c r="R110" s="18">
        <v>-27719.35</v>
      </c>
      <c r="S110" s="18">
        <v>8563.75</v>
      </c>
      <c r="T110" s="18">
        <v>239265.63639999999</v>
      </c>
      <c r="U110" s="18">
        <v>337678</v>
      </c>
      <c r="V110" s="18">
        <v>287026.402</v>
      </c>
      <c r="W110" s="18">
        <v>-47760.765599999999</v>
      </c>
      <c r="X110" s="18">
        <v>-33432.535920000002</v>
      </c>
      <c r="Y110" s="18">
        <v>0.90100000000000002</v>
      </c>
      <c r="Z110" s="18"/>
      <c r="AA110" s="18">
        <v>304248</v>
      </c>
      <c r="AB110" s="18">
        <v>310769</v>
      </c>
      <c r="AC110" s="18">
        <v>8908</v>
      </c>
      <c r="AD110" s="18">
        <v>1883</v>
      </c>
      <c r="AE110" s="18">
        <v>65694415</v>
      </c>
      <c r="AF110" s="18"/>
      <c r="AG110" s="18"/>
    </row>
    <row r="111" spans="1:33">
      <c r="A111" s="18" t="s">
        <v>772</v>
      </c>
      <c r="B111" s="18" t="s">
        <v>778</v>
      </c>
      <c r="C111" s="18" t="s">
        <v>438</v>
      </c>
      <c r="D111" s="18">
        <v>764267</v>
      </c>
      <c r="E111" s="18">
        <v>72619</v>
      </c>
      <c r="F111" s="18">
        <v>836886</v>
      </c>
      <c r="G111" s="18">
        <v>386433</v>
      </c>
      <c r="H111" s="18">
        <v>170969</v>
      </c>
      <c r="I111" s="18">
        <v>42598</v>
      </c>
      <c r="J111" s="18">
        <v>0</v>
      </c>
      <c r="K111" s="18">
        <v>29908</v>
      </c>
      <c r="L111" s="18">
        <v>18917</v>
      </c>
      <c r="M111" s="18">
        <v>37017</v>
      </c>
      <c r="N111" s="18">
        <v>72619</v>
      </c>
      <c r="O111" s="18">
        <v>126</v>
      </c>
      <c r="P111" s="18">
        <v>568752.08940000006</v>
      </c>
      <c r="Q111" s="18">
        <v>206953.75</v>
      </c>
      <c r="R111" s="18">
        <v>-47651</v>
      </c>
      <c r="S111" s="18">
        <v>55433.26</v>
      </c>
      <c r="T111" s="18">
        <v>783488.09939999995</v>
      </c>
      <c r="U111" s="18">
        <v>836886</v>
      </c>
      <c r="V111" s="18">
        <v>711352.88580000005</v>
      </c>
      <c r="W111" s="18">
        <v>72135.213600000003</v>
      </c>
      <c r="X111" s="18">
        <v>50494.649519999999</v>
      </c>
      <c r="Y111" s="18">
        <v>1.06</v>
      </c>
      <c r="Z111" s="18"/>
      <c r="AA111" s="18">
        <v>887099</v>
      </c>
      <c r="AB111" s="18">
        <v>906112</v>
      </c>
      <c r="AC111" s="18">
        <v>5952</v>
      </c>
      <c r="AD111" s="18">
        <v>-1073</v>
      </c>
      <c r="AE111" s="18">
        <v>-163420416</v>
      </c>
      <c r="AF111" s="18"/>
      <c r="AG111" s="18"/>
    </row>
    <row r="112" spans="1:33">
      <c r="A112" s="18" t="s">
        <v>772</v>
      </c>
      <c r="B112" s="18" t="s">
        <v>779</v>
      </c>
      <c r="C112" s="18" t="s">
        <v>439</v>
      </c>
      <c r="D112" s="18">
        <v>384559</v>
      </c>
      <c r="E112" s="18">
        <v>23825</v>
      </c>
      <c r="F112" s="18">
        <v>408384</v>
      </c>
      <c r="G112" s="18">
        <v>185271</v>
      </c>
      <c r="H112" s="18">
        <v>49287</v>
      </c>
      <c r="I112" s="18">
        <v>146210</v>
      </c>
      <c r="J112" s="18">
        <v>0</v>
      </c>
      <c r="K112" s="18">
        <v>7826</v>
      </c>
      <c r="L112" s="18">
        <v>141702</v>
      </c>
      <c r="M112" s="18">
        <v>15409</v>
      </c>
      <c r="N112" s="18">
        <v>23825</v>
      </c>
      <c r="O112" s="18">
        <v>153</v>
      </c>
      <c r="P112" s="18">
        <v>272681.8578</v>
      </c>
      <c r="Q112" s="18">
        <v>172824.55</v>
      </c>
      <c r="R112" s="18">
        <v>-133674.4</v>
      </c>
      <c r="S112" s="18">
        <v>17631.72</v>
      </c>
      <c r="T112" s="18">
        <v>329463.72779999999</v>
      </c>
      <c r="U112" s="18">
        <v>408384</v>
      </c>
      <c r="V112" s="18">
        <v>347126.69835000002</v>
      </c>
      <c r="W112" s="18">
        <v>-17662.970549999998</v>
      </c>
      <c r="X112" s="18">
        <v>-12364.079384999999</v>
      </c>
      <c r="Y112" s="18">
        <v>0.97</v>
      </c>
      <c r="Z112" s="18"/>
      <c r="AA112" s="18">
        <v>396133</v>
      </c>
      <c r="AB112" s="18">
        <v>404623</v>
      </c>
      <c r="AC112" s="18">
        <v>7778</v>
      </c>
      <c r="AD112" s="18">
        <v>752</v>
      </c>
      <c r="AE112" s="18">
        <v>39143486</v>
      </c>
      <c r="AF112" s="18"/>
      <c r="AG112" s="18"/>
    </row>
    <row r="113" spans="1:33">
      <c r="A113" s="18" t="s">
        <v>772</v>
      </c>
      <c r="B113" s="18" t="s">
        <v>780</v>
      </c>
      <c r="C113" s="18" t="s">
        <v>440</v>
      </c>
      <c r="D113" s="18">
        <v>153090</v>
      </c>
      <c r="E113" s="18">
        <v>11038</v>
      </c>
      <c r="F113" s="18">
        <v>164128</v>
      </c>
      <c r="G113" s="18">
        <v>4372</v>
      </c>
      <c r="H113" s="18">
        <v>130316</v>
      </c>
      <c r="I113" s="18">
        <v>1082</v>
      </c>
      <c r="J113" s="18">
        <v>3666</v>
      </c>
      <c r="K113" s="18">
        <v>0</v>
      </c>
      <c r="L113" s="18">
        <v>0</v>
      </c>
      <c r="M113" s="18">
        <v>10107</v>
      </c>
      <c r="N113" s="18">
        <v>11038</v>
      </c>
      <c r="O113" s="18">
        <v>0</v>
      </c>
      <c r="P113" s="18">
        <v>6434.7096000000001</v>
      </c>
      <c r="Q113" s="18">
        <v>114804.4</v>
      </c>
      <c r="R113" s="18">
        <v>-8590.9500000000007</v>
      </c>
      <c r="S113" s="18">
        <v>7664.11</v>
      </c>
      <c r="T113" s="18">
        <v>120312.2696</v>
      </c>
      <c r="U113" s="18">
        <v>164128</v>
      </c>
      <c r="V113" s="18">
        <v>139508.49400000001</v>
      </c>
      <c r="W113" s="18">
        <v>-19196.224399999999</v>
      </c>
      <c r="X113" s="18">
        <v>-13437.35708</v>
      </c>
      <c r="Y113" s="18">
        <v>0.91800000000000004</v>
      </c>
      <c r="Z113" s="18"/>
      <c r="AA113" s="18">
        <v>150669</v>
      </c>
      <c r="AB113" s="18">
        <v>153899</v>
      </c>
      <c r="AC113" s="18">
        <v>5407</v>
      </c>
      <c r="AD113" s="18">
        <v>-1618</v>
      </c>
      <c r="AE113" s="18">
        <v>-46067207</v>
      </c>
      <c r="AF113" s="18"/>
      <c r="AG113" s="18"/>
    </row>
    <row r="114" spans="1:33">
      <c r="A114" s="18" t="s">
        <v>772</v>
      </c>
      <c r="B114" s="18" t="s">
        <v>781</v>
      </c>
      <c r="C114" s="18" t="s">
        <v>441</v>
      </c>
      <c r="D114" s="18">
        <v>109861</v>
      </c>
      <c r="E114" s="18">
        <v>4184</v>
      </c>
      <c r="F114" s="18">
        <v>114045</v>
      </c>
      <c r="G114" s="18">
        <v>43882</v>
      </c>
      <c r="H114" s="18">
        <v>11925</v>
      </c>
      <c r="I114" s="18">
        <v>1334</v>
      </c>
      <c r="J114" s="18">
        <v>0</v>
      </c>
      <c r="K114" s="18">
        <v>4145</v>
      </c>
      <c r="L114" s="18">
        <v>165</v>
      </c>
      <c r="M114" s="18">
        <v>146</v>
      </c>
      <c r="N114" s="18">
        <v>4184</v>
      </c>
      <c r="O114" s="18">
        <v>381</v>
      </c>
      <c r="P114" s="18">
        <v>64585.527600000001</v>
      </c>
      <c r="Q114" s="18">
        <v>14793.4</v>
      </c>
      <c r="R114" s="18">
        <v>-588.20000000000005</v>
      </c>
      <c r="S114" s="18">
        <v>3531.58</v>
      </c>
      <c r="T114" s="18">
        <v>82322.3076</v>
      </c>
      <c r="U114" s="18">
        <v>114045</v>
      </c>
      <c r="V114" s="18">
        <v>96938.040049999996</v>
      </c>
      <c r="W114" s="18">
        <v>-14615.73245</v>
      </c>
      <c r="X114" s="18">
        <v>-10231.012715000001</v>
      </c>
      <c r="Y114" s="18">
        <v>0.91</v>
      </c>
      <c r="Z114" s="18"/>
      <c r="AA114" s="18">
        <v>103781</v>
      </c>
      <c r="AB114" s="18">
        <v>106005</v>
      </c>
      <c r="AC114" s="18">
        <v>6819</v>
      </c>
      <c r="AD114" s="18">
        <v>-206</v>
      </c>
      <c r="AE114" s="18">
        <v>-3201875</v>
      </c>
      <c r="AF114" s="18"/>
      <c r="AG114" s="18"/>
    </row>
    <row r="115" spans="1:33">
      <c r="A115" s="18" t="s">
        <v>772</v>
      </c>
      <c r="B115" s="18" t="s">
        <v>782</v>
      </c>
      <c r="C115" s="18" t="s">
        <v>442</v>
      </c>
      <c r="D115" s="18">
        <v>102075</v>
      </c>
      <c r="E115" s="18">
        <v>7301</v>
      </c>
      <c r="F115" s="18">
        <v>109376</v>
      </c>
      <c r="G115" s="18">
        <v>32938</v>
      </c>
      <c r="H115" s="18">
        <v>40691</v>
      </c>
      <c r="I115" s="18">
        <v>1612</v>
      </c>
      <c r="J115" s="18">
        <v>3115</v>
      </c>
      <c r="K115" s="18">
        <v>0</v>
      </c>
      <c r="L115" s="18">
        <v>0</v>
      </c>
      <c r="M115" s="18">
        <v>6411</v>
      </c>
      <c r="N115" s="18">
        <v>7301</v>
      </c>
      <c r="O115" s="18">
        <v>485</v>
      </c>
      <c r="P115" s="18">
        <v>48478.148399999998</v>
      </c>
      <c r="Q115" s="18">
        <v>38605.300000000003</v>
      </c>
      <c r="R115" s="18">
        <v>-5861.6</v>
      </c>
      <c r="S115" s="18">
        <v>5115.9799999999996</v>
      </c>
      <c r="T115" s="18">
        <v>86337.828399999999</v>
      </c>
      <c r="U115" s="18">
        <v>109376</v>
      </c>
      <c r="V115" s="18">
        <v>92969.744500000001</v>
      </c>
      <c r="W115" s="18">
        <v>-6631.9161000000204</v>
      </c>
      <c r="X115" s="18">
        <v>-4642.3412700000099</v>
      </c>
      <c r="Y115" s="18">
        <v>0.95799999999999996</v>
      </c>
      <c r="Z115" s="18"/>
      <c r="AA115" s="18">
        <v>104782</v>
      </c>
      <c r="AB115" s="18">
        <v>107028</v>
      </c>
      <c r="AC115" s="18">
        <v>6117</v>
      </c>
      <c r="AD115" s="18">
        <v>-908</v>
      </c>
      <c r="AE115" s="18">
        <v>-15891982</v>
      </c>
      <c r="AF115" s="18"/>
      <c r="AG115" s="18"/>
    </row>
    <row r="116" spans="1:33">
      <c r="A116" s="18" t="s">
        <v>772</v>
      </c>
      <c r="B116" s="18" t="s">
        <v>783</v>
      </c>
      <c r="C116" s="18" t="s">
        <v>443</v>
      </c>
      <c r="D116" s="18">
        <v>124972</v>
      </c>
      <c r="E116" s="18">
        <v>10873</v>
      </c>
      <c r="F116" s="18">
        <v>135845</v>
      </c>
      <c r="G116" s="18">
        <v>48924</v>
      </c>
      <c r="H116" s="18">
        <v>31667</v>
      </c>
      <c r="I116" s="18">
        <v>1966</v>
      </c>
      <c r="J116" s="18">
        <v>0</v>
      </c>
      <c r="K116" s="18">
        <v>3933</v>
      </c>
      <c r="L116" s="18">
        <v>791</v>
      </c>
      <c r="M116" s="18">
        <v>242</v>
      </c>
      <c r="N116" s="18">
        <v>10873</v>
      </c>
      <c r="O116" s="18">
        <v>450</v>
      </c>
      <c r="P116" s="18">
        <v>72006.343200000003</v>
      </c>
      <c r="Q116" s="18">
        <v>31931.1</v>
      </c>
      <c r="R116" s="18">
        <v>-1260.55</v>
      </c>
      <c r="S116" s="18">
        <v>9200.91</v>
      </c>
      <c r="T116" s="18">
        <v>111877.80319999999</v>
      </c>
      <c r="U116" s="18">
        <v>135845</v>
      </c>
      <c r="V116" s="18">
        <v>115467.95419999999</v>
      </c>
      <c r="W116" s="18">
        <v>-3590.1509999999798</v>
      </c>
      <c r="X116" s="18">
        <v>-2513.1056999999901</v>
      </c>
      <c r="Y116" s="18">
        <v>0.98199999999999998</v>
      </c>
      <c r="Z116" s="18"/>
      <c r="AA116" s="18">
        <v>133399</v>
      </c>
      <c r="AB116" s="18">
        <v>136259</v>
      </c>
      <c r="AC116" s="18">
        <v>7730</v>
      </c>
      <c r="AD116" s="18">
        <v>705</v>
      </c>
      <c r="AE116" s="18">
        <v>12425179</v>
      </c>
      <c r="AF116" s="18"/>
      <c r="AG116" s="18"/>
    </row>
    <row r="117" spans="1:33">
      <c r="A117" s="18" t="s">
        <v>772</v>
      </c>
      <c r="B117" s="18" t="s">
        <v>784</v>
      </c>
      <c r="C117" s="18" t="s">
        <v>444</v>
      </c>
      <c r="D117" s="18">
        <v>681266</v>
      </c>
      <c r="E117" s="18">
        <v>48389</v>
      </c>
      <c r="F117" s="18">
        <v>729655</v>
      </c>
      <c r="G117" s="18">
        <v>377009</v>
      </c>
      <c r="H117" s="18">
        <v>82855</v>
      </c>
      <c r="I117" s="18">
        <v>22445</v>
      </c>
      <c r="J117" s="18">
        <v>112</v>
      </c>
      <c r="K117" s="18">
        <v>18776</v>
      </c>
      <c r="L117" s="18">
        <v>2080</v>
      </c>
      <c r="M117" s="18">
        <v>50067</v>
      </c>
      <c r="N117" s="18">
        <v>48389</v>
      </c>
      <c r="O117" s="18">
        <v>0</v>
      </c>
      <c r="P117" s="18">
        <v>554881.84620000003</v>
      </c>
      <c r="Q117" s="18">
        <v>105559.8</v>
      </c>
      <c r="R117" s="18">
        <v>-44324.95</v>
      </c>
      <c r="S117" s="18">
        <v>32619.26</v>
      </c>
      <c r="T117" s="18">
        <v>648735.95620000002</v>
      </c>
      <c r="U117" s="18">
        <v>729655</v>
      </c>
      <c r="V117" s="18">
        <v>620206.74829999998</v>
      </c>
      <c r="W117" s="18">
        <v>28529.207900000201</v>
      </c>
      <c r="X117" s="18">
        <v>19970.445530000099</v>
      </c>
      <c r="Y117" s="18">
        <v>1.0269999999999999</v>
      </c>
      <c r="Z117" s="18"/>
      <c r="AA117" s="18">
        <v>749356</v>
      </c>
      <c r="AB117" s="18">
        <v>765417</v>
      </c>
      <c r="AC117" s="18">
        <v>8875</v>
      </c>
      <c r="AD117" s="18">
        <v>1849</v>
      </c>
      <c r="AE117" s="18">
        <v>159506144</v>
      </c>
      <c r="AF117" s="18"/>
      <c r="AG117" s="18"/>
    </row>
    <row r="118" spans="1:33">
      <c r="A118" s="18" t="s">
        <v>772</v>
      </c>
      <c r="B118" s="18" t="s">
        <v>785</v>
      </c>
      <c r="C118" s="18" t="s">
        <v>445</v>
      </c>
      <c r="D118" s="18">
        <v>150347</v>
      </c>
      <c r="E118" s="18">
        <v>10181</v>
      </c>
      <c r="F118" s="18">
        <v>160528</v>
      </c>
      <c r="G118" s="18">
        <v>68471</v>
      </c>
      <c r="H118" s="18">
        <v>44809</v>
      </c>
      <c r="I118" s="18">
        <v>84151</v>
      </c>
      <c r="J118" s="18">
        <v>0</v>
      </c>
      <c r="K118" s="18">
        <v>4983</v>
      </c>
      <c r="L118" s="18">
        <v>97697</v>
      </c>
      <c r="M118" s="18">
        <v>3261</v>
      </c>
      <c r="N118" s="18">
        <v>10181</v>
      </c>
      <c r="O118" s="18">
        <v>0</v>
      </c>
      <c r="P118" s="18">
        <v>100775.61780000001</v>
      </c>
      <c r="Q118" s="18">
        <v>113851.55</v>
      </c>
      <c r="R118" s="18">
        <v>-85814.3</v>
      </c>
      <c r="S118" s="18">
        <v>8099.48</v>
      </c>
      <c r="T118" s="18">
        <v>136912.34779999999</v>
      </c>
      <c r="U118" s="18">
        <v>160528</v>
      </c>
      <c r="V118" s="18">
        <v>136448.46935</v>
      </c>
      <c r="W118" s="18">
        <v>463.87844999998902</v>
      </c>
      <c r="X118" s="18">
        <v>324.714914999992</v>
      </c>
      <c r="Y118" s="18">
        <v>1.002</v>
      </c>
      <c r="Z118" s="18"/>
      <c r="AA118" s="18">
        <v>160849</v>
      </c>
      <c r="AB118" s="18">
        <v>164296</v>
      </c>
      <c r="AC118" s="18">
        <v>5055</v>
      </c>
      <c r="AD118" s="18">
        <v>-1970</v>
      </c>
      <c r="AE118" s="18">
        <v>-64044379</v>
      </c>
      <c r="AF118" s="18"/>
      <c r="AG118" s="18"/>
    </row>
    <row r="119" spans="1:33">
      <c r="A119" s="18" t="s">
        <v>772</v>
      </c>
      <c r="B119" s="18" t="s">
        <v>786</v>
      </c>
      <c r="C119" s="18" t="s">
        <v>446</v>
      </c>
      <c r="D119" s="18">
        <v>269246</v>
      </c>
      <c r="E119" s="18">
        <v>20942</v>
      </c>
      <c r="F119" s="18">
        <v>290188</v>
      </c>
      <c r="G119" s="18">
        <v>139500</v>
      </c>
      <c r="H119" s="18">
        <v>40150</v>
      </c>
      <c r="I119" s="18">
        <v>214184</v>
      </c>
      <c r="J119" s="18">
        <v>0</v>
      </c>
      <c r="K119" s="18">
        <v>16335</v>
      </c>
      <c r="L119" s="18">
        <v>204731</v>
      </c>
      <c r="M119" s="18">
        <v>20397</v>
      </c>
      <c r="N119" s="18">
        <v>20942</v>
      </c>
      <c r="O119" s="18">
        <v>0</v>
      </c>
      <c r="P119" s="18">
        <v>205316.1</v>
      </c>
      <c r="Q119" s="18">
        <v>230068.65</v>
      </c>
      <c r="R119" s="18">
        <v>-191358.8</v>
      </c>
      <c r="S119" s="18">
        <v>14333.21</v>
      </c>
      <c r="T119" s="18">
        <v>258359.16</v>
      </c>
      <c r="U119" s="18">
        <v>290188</v>
      </c>
      <c r="V119" s="18">
        <v>246659.5943</v>
      </c>
      <c r="W119" s="18">
        <v>11699.565699999999</v>
      </c>
      <c r="X119" s="18">
        <v>8189.6959900000202</v>
      </c>
      <c r="Y119" s="18">
        <v>1.028</v>
      </c>
      <c r="Z119" s="18"/>
      <c r="AA119" s="18">
        <v>298313</v>
      </c>
      <c r="AB119" s="18">
        <v>304707</v>
      </c>
      <c r="AC119" s="18">
        <v>6435</v>
      </c>
      <c r="AD119" s="18">
        <v>-591</v>
      </c>
      <c r="AE119" s="18">
        <v>-27965176</v>
      </c>
      <c r="AF119" s="18"/>
      <c r="AG119" s="18"/>
    </row>
    <row r="120" spans="1:33">
      <c r="A120" s="18" t="s">
        <v>772</v>
      </c>
      <c r="B120" s="18" t="s">
        <v>787</v>
      </c>
      <c r="C120" s="18" t="s">
        <v>447</v>
      </c>
      <c r="D120" s="18">
        <v>85202</v>
      </c>
      <c r="E120" s="18">
        <v>9467</v>
      </c>
      <c r="F120" s="18">
        <v>94669</v>
      </c>
      <c r="G120" s="18">
        <v>32614</v>
      </c>
      <c r="H120" s="18">
        <v>19414</v>
      </c>
      <c r="I120" s="18">
        <v>2898</v>
      </c>
      <c r="J120" s="18">
        <v>2574</v>
      </c>
      <c r="K120" s="18">
        <v>0</v>
      </c>
      <c r="L120" s="18">
        <v>0</v>
      </c>
      <c r="M120" s="18">
        <v>62</v>
      </c>
      <c r="N120" s="18">
        <v>9467</v>
      </c>
      <c r="O120" s="18">
        <v>0</v>
      </c>
      <c r="P120" s="18">
        <v>48001.285199999998</v>
      </c>
      <c r="Q120" s="18">
        <v>21153.1</v>
      </c>
      <c r="R120" s="18">
        <v>-52.7</v>
      </c>
      <c r="S120" s="18">
        <v>8036.41</v>
      </c>
      <c r="T120" s="18">
        <v>77138.095199999996</v>
      </c>
      <c r="U120" s="18">
        <v>94669</v>
      </c>
      <c r="V120" s="18">
        <v>80468.376300000004</v>
      </c>
      <c r="W120" s="18">
        <v>-3330.2811000000102</v>
      </c>
      <c r="X120" s="18">
        <v>-2331.19677000001</v>
      </c>
      <c r="Y120" s="18">
        <v>0.97499999999999998</v>
      </c>
      <c r="Z120" s="18"/>
      <c r="AA120" s="18">
        <v>92302</v>
      </c>
      <c r="AB120" s="18">
        <v>94280</v>
      </c>
      <c r="AC120" s="18">
        <v>3815</v>
      </c>
      <c r="AD120" s="18">
        <v>-3210</v>
      </c>
      <c r="AE120" s="18">
        <v>-79340870</v>
      </c>
      <c r="AF120" s="18"/>
      <c r="AG120" s="18"/>
    </row>
    <row r="121" spans="1:33">
      <c r="A121" s="18" t="s">
        <v>772</v>
      </c>
      <c r="B121" s="18" t="s">
        <v>788</v>
      </c>
      <c r="C121" s="18" t="s">
        <v>448</v>
      </c>
      <c r="D121" s="18">
        <v>851520</v>
      </c>
      <c r="E121" s="18">
        <v>51313</v>
      </c>
      <c r="F121" s="18">
        <v>902833</v>
      </c>
      <c r="G121" s="18">
        <v>425262</v>
      </c>
      <c r="H121" s="18">
        <v>154376</v>
      </c>
      <c r="I121" s="18">
        <v>30318</v>
      </c>
      <c r="J121" s="18">
        <v>0</v>
      </c>
      <c r="K121" s="18">
        <v>19806</v>
      </c>
      <c r="L121" s="18">
        <v>4213</v>
      </c>
      <c r="M121" s="18">
        <v>0</v>
      </c>
      <c r="N121" s="18">
        <v>51313</v>
      </c>
      <c r="O121" s="18">
        <v>1798</v>
      </c>
      <c r="P121" s="18">
        <v>625900.61159999995</v>
      </c>
      <c r="Q121" s="18">
        <v>173825</v>
      </c>
      <c r="R121" s="18">
        <v>-5109.3500000000004</v>
      </c>
      <c r="S121" s="18">
        <v>43616.05</v>
      </c>
      <c r="T121" s="18">
        <v>838232.31160000002</v>
      </c>
      <c r="U121" s="18">
        <v>902833</v>
      </c>
      <c r="V121" s="18">
        <v>767407.79244999995</v>
      </c>
      <c r="W121" s="18">
        <v>70824.519149999905</v>
      </c>
      <c r="X121" s="18">
        <v>49577.163404999999</v>
      </c>
      <c r="Y121" s="18">
        <v>1.0549999999999999</v>
      </c>
      <c r="Z121" s="18"/>
      <c r="AA121" s="18">
        <v>952488</v>
      </c>
      <c r="AB121" s="18">
        <v>972904</v>
      </c>
      <c r="AC121" s="18">
        <v>7386</v>
      </c>
      <c r="AD121" s="18">
        <v>361</v>
      </c>
      <c r="AE121" s="18">
        <v>47514083</v>
      </c>
      <c r="AF121" s="18"/>
      <c r="AG121" s="18"/>
    </row>
    <row r="122" spans="1:33">
      <c r="A122" s="18" t="s">
        <v>772</v>
      </c>
      <c r="B122" s="18" t="s">
        <v>789</v>
      </c>
      <c r="C122" s="18" t="s">
        <v>449</v>
      </c>
      <c r="D122" s="18">
        <v>1927675</v>
      </c>
      <c r="E122" s="18">
        <v>159327</v>
      </c>
      <c r="F122" s="18">
        <v>2087002</v>
      </c>
      <c r="G122" s="18">
        <v>1157730</v>
      </c>
      <c r="H122" s="18">
        <v>261221</v>
      </c>
      <c r="I122" s="18">
        <v>94854</v>
      </c>
      <c r="J122" s="18">
        <v>0</v>
      </c>
      <c r="K122" s="18">
        <v>12892</v>
      </c>
      <c r="L122" s="18">
        <v>54017</v>
      </c>
      <c r="M122" s="18">
        <v>87660</v>
      </c>
      <c r="N122" s="18">
        <v>159327</v>
      </c>
      <c r="O122" s="18">
        <v>259</v>
      </c>
      <c r="P122" s="18">
        <v>1703947.014</v>
      </c>
      <c r="Q122" s="18">
        <v>313621.95</v>
      </c>
      <c r="R122" s="18">
        <v>-120645.6</v>
      </c>
      <c r="S122" s="18">
        <v>120525.75</v>
      </c>
      <c r="T122" s="18">
        <v>2017449.1140000001</v>
      </c>
      <c r="U122" s="18">
        <v>2087002</v>
      </c>
      <c r="V122" s="18">
        <v>1773951.7849999999</v>
      </c>
      <c r="W122" s="18">
        <v>243497.329</v>
      </c>
      <c r="X122" s="18">
        <v>170448.13029999999</v>
      </c>
      <c r="Y122" s="18">
        <v>1.0820000000000001</v>
      </c>
      <c r="Z122" s="18"/>
      <c r="AA122" s="18">
        <v>2258136</v>
      </c>
      <c r="AB122" s="18">
        <v>2306536</v>
      </c>
      <c r="AC122" s="18">
        <v>6299</v>
      </c>
      <c r="AD122" s="18">
        <v>-727</v>
      </c>
      <c r="AE122" s="18">
        <v>-266112144</v>
      </c>
      <c r="AF122" s="18"/>
      <c r="AG122" s="18"/>
    </row>
    <row r="123" spans="1:33">
      <c r="A123" s="18" t="s">
        <v>772</v>
      </c>
      <c r="B123" s="18" t="s">
        <v>790</v>
      </c>
      <c r="C123" s="18" t="s">
        <v>450</v>
      </c>
      <c r="D123" s="18">
        <v>86857</v>
      </c>
      <c r="E123" s="18">
        <v>3909</v>
      </c>
      <c r="F123" s="18">
        <v>90766</v>
      </c>
      <c r="G123" s="18">
        <v>39993</v>
      </c>
      <c r="H123" s="18">
        <v>3950</v>
      </c>
      <c r="I123" s="18">
        <v>113</v>
      </c>
      <c r="J123" s="18">
        <v>0</v>
      </c>
      <c r="K123" s="18">
        <v>3654</v>
      </c>
      <c r="L123" s="18">
        <v>69</v>
      </c>
      <c r="M123" s="18">
        <v>4459</v>
      </c>
      <c r="N123" s="18">
        <v>3909</v>
      </c>
      <c r="O123" s="18">
        <v>400</v>
      </c>
      <c r="P123" s="18">
        <v>58861.697399999997</v>
      </c>
      <c r="Q123" s="18">
        <v>6559.45</v>
      </c>
      <c r="R123" s="18">
        <v>-4188.8</v>
      </c>
      <c r="S123" s="18">
        <v>2564.62</v>
      </c>
      <c r="T123" s="18">
        <v>63796.967400000001</v>
      </c>
      <c r="U123" s="18">
        <v>90766</v>
      </c>
      <c r="V123" s="18">
        <v>77151.250450000007</v>
      </c>
      <c r="W123" s="18">
        <v>-13354.28305</v>
      </c>
      <c r="X123" s="18">
        <v>-9347.9981349999998</v>
      </c>
      <c r="Y123" s="18">
        <v>0.89700000000000002</v>
      </c>
      <c r="Z123" s="18"/>
      <c r="AA123" s="18">
        <v>81417</v>
      </c>
      <c r="AB123" s="18">
        <v>83162</v>
      </c>
      <c r="AC123" s="18">
        <v>6438</v>
      </c>
      <c r="AD123" s="18">
        <v>-588</v>
      </c>
      <c r="AE123" s="18">
        <v>-7589424</v>
      </c>
      <c r="AF123" s="18"/>
      <c r="AG123" s="18"/>
    </row>
    <row r="124" spans="1:33">
      <c r="A124" s="18" t="s">
        <v>772</v>
      </c>
      <c r="B124" s="18" t="s">
        <v>791</v>
      </c>
      <c r="C124" s="18" t="s">
        <v>451</v>
      </c>
      <c r="D124" s="18">
        <v>37018</v>
      </c>
      <c r="E124" s="18">
        <v>1977</v>
      </c>
      <c r="F124" s="18">
        <v>38995</v>
      </c>
      <c r="G124" s="18">
        <v>13803</v>
      </c>
      <c r="H124" s="18">
        <v>3358</v>
      </c>
      <c r="I124" s="18">
        <v>531</v>
      </c>
      <c r="J124" s="18">
        <v>0</v>
      </c>
      <c r="K124" s="18">
        <v>3504</v>
      </c>
      <c r="L124" s="18">
        <v>0</v>
      </c>
      <c r="M124" s="18">
        <v>0</v>
      </c>
      <c r="N124" s="18">
        <v>1977</v>
      </c>
      <c r="O124" s="18">
        <v>0</v>
      </c>
      <c r="P124" s="18">
        <v>20315.255399999998</v>
      </c>
      <c r="Q124" s="18">
        <v>6284.05</v>
      </c>
      <c r="R124" s="18">
        <v>0</v>
      </c>
      <c r="S124" s="18">
        <v>1680.45</v>
      </c>
      <c r="T124" s="18">
        <v>28279.755399999998</v>
      </c>
      <c r="U124" s="18">
        <v>38995</v>
      </c>
      <c r="V124" s="18">
        <v>33145.917450000001</v>
      </c>
      <c r="W124" s="18">
        <v>-4866.1620499999999</v>
      </c>
      <c r="X124" s="18">
        <v>-3406.313435</v>
      </c>
      <c r="Y124" s="18">
        <v>0.91300000000000003</v>
      </c>
      <c r="Z124" s="18"/>
      <c r="AA124" s="18">
        <v>35603</v>
      </c>
      <c r="AB124" s="18">
        <v>36366</v>
      </c>
      <c r="AC124" s="18">
        <v>5040</v>
      </c>
      <c r="AD124" s="18">
        <v>-1986</v>
      </c>
      <c r="AE124" s="18">
        <v>-14328255</v>
      </c>
      <c r="AF124" s="18"/>
      <c r="AG124" s="18"/>
    </row>
    <row r="125" spans="1:33">
      <c r="A125" s="18" t="s">
        <v>772</v>
      </c>
      <c r="B125" s="18" t="s">
        <v>792</v>
      </c>
      <c r="C125" s="18" t="s">
        <v>452</v>
      </c>
      <c r="D125" s="18">
        <v>125941</v>
      </c>
      <c r="E125" s="18">
        <v>10282</v>
      </c>
      <c r="F125" s="18">
        <v>136223</v>
      </c>
      <c r="G125" s="18">
        <v>59169</v>
      </c>
      <c r="H125" s="18">
        <v>17996</v>
      </c>
      <c r="I125" s="18">
        <v>3343</v>
      </c>
      <c r="J125" s="18">
        <v>0</v>
      </c>
      <c r="K125" s="18">
        <v>4274</v>
      </c>
      <c r="L125" s="18">
        <v>2008</v>
      </c>
      <c r="M125" s="18">
        <v>0</v>
      </c>
      <c r="N125" s="18">
        <v>10282</v>
      </c>
      <c r="O125" s="18">
        <v>354</v>
      </c>
      <c r="P125" s="18">
        <v>87084.934200000003</v>
      </c>
      <c r="Q125" s="18">
        <v>21771.05</v>
      </c>
      <c r="R125" s="18">
        <v>-2007.7</v>
      </c>
      <c r="S125" s="18">
        <v>8739.7000000000007</v>
      </c>
      <c r="T125" s="18">
        <v>115587.98420000001</v>
      </c>
      <c r="U125" s="18">
        <v>136223</v>
      </c>
      <c r="V125" s="18">
        <v>115789.89509999999</v>
      </c>
      <c r="W125" s="18">
        <v>-201.91090000000301</v>
      </c>
      <c r="X125" s="18">
        <v>-141.33763000000201</v>
      </c>
      <c r="Y125" s="18">
        <v>0.999</v>
      </c>
      <c r="Z125" s="18"/>
      <c r="AA125" s="18">
        <v>136087</v>
      </c>
      <c r="AB125" s="18">
        <v>139004</v>
      </c>
      <c r="AC125" s="18">
        <v>7367</v>
      </c>
      <c r="AD125" s="18">
        <v>342</v>
      </c>
      <c r="AE125" s="18">
        <v>6445203</v>
      </c>
      <c r="AF125" s="18"/>
      <c r="AG125" s="18"/>
    </row>
    <row r="126" spans="1:33">
      <c r="A126" s="18" t="s">
        <v>772</v>
      </c>
      <c r="B126" s="18" t="s">
        <v>793</v>
      </c>
      <c r="C126" s="18" t="s">
        <v>453</v>
      </c>
      <c r="D126" s="18">
        <v>97752</v>
      </c>
      <c r="E126" s="18">
        <v>5149</v>
      </c>
      <c r="F126" s="18">
        <v>102901</v>
      </c>
      <c r="G126" s="18">
        <v>65586</v>
      </c>
      <c r="H126" s="18">
        <v>8098</v>
      </c>
      <c r="I126" s="18">
        <v>3862</v>
      </c>
      <c r="J126" s="18">
        <v>0</v>
      </c>
      <c r="K126" s="18">
        <v>6924</v>
      </c>
      <c r="L126" s="18">
        <v>3965</v>
      </c>
      <c r="M126" s="18">
        <v>0</v>
      </c>
      <c r="N126" s="18">
        <v>5149</v>
      </c>
      <c r="O126" s="18">
        <v>4138</v>
      </c>
      <c r="P126" s="18">
        <v>96529.474799999996</v>
      </c>
      <c r="Q126" s="18">
        <v>16051.4</v>
      </c>
      <c r="R126" s="18">
        <v>-6887.55</v>
      </c>
      <c r="S126" s="18">
        <v>4376.6499999999996</v>
      </c>
      <c r="T126" s="18">
        <v>110069.9748</v>
      </c>
      <c r="U126" s="18">
        <v>102901</v>
      </c>
      <c r="V126" s="18">
        <v>87465.542300000001</v>
      </c>
      <c r="W126" s="18">
        <v>22604.432499999999</v>
      </c>
      <c r="X126" s="18">
        <v>15823.10275</v>
      </c>
      <c r="Y126" s="18">
        <v>1.1539999999999999</v>
      </c>
      <c r="Z126" s="18"/>
      <c r="AA126" s="18">
        <v>118747</v>
      </c>
      <c r="AB126" s="18">
        <v>121292</v>
      </c>
      <c r="AC126" s="18">
        <v>6279</v>
      </c>
      <c r="AD126" s="18">
        <v>-746</v>
      </c>
      <c r="AE126" s="18">
        <v>-14406567</v>
      </c>
      <c r="AF126" s="18"/>
      <c r="AG126" s="18"/>
    </row>
    <row r="127" spans="1:33">
      <c r="A127" s="18" t="s">
        <v>772</v>
      </c>
      <c r="B127" s="18" t="s">
        <v>794</v>
      </c>
      <c r="C127" s="18" t="s">
        <v>454</v>
      </c>
      <c r="D127" s="18">
        <v>84937</v>
      </c>
      <c r="E127" s="18">
        <v>8032</v>
      </c>
      <c r="F127" s="18">
        <v>92969</v>
      </c>
      <c r="G127" s="18">
        <v>40606</v>
      </c>
      <c r="H127" s="18">
        <v>8819</v>
      </c>
      <c r="I127" s="18">
        <v>1205</v>
      </c>
      <c r="J127" s="18">
        <v>0</v>
      </c>
      <c r="K127" s="18">
        <v>3820</v>
      </c>
      <c r="L127" s="18">
        <v>1</v>
      </c>
      <c r="M127" s="18">
        <v>0</v>
      </c>
      <c r="N127" s="18">
        <v>8032</v>
      </c>
      <c r="O127" s="18">
        <v>0</v>
      </c>
      <c r="P127" s="18">
        <v>59763.910799999998</v>
      </c>
      <c r="Q127" s="18">
        <v>11767.4</v>
      </c>
      <c r="R127" s="18">
        <v>-0.85</v>
      </c>
      <c r="S127" s="18">
        <v>6827.2</v>
      </c>
      <c r="T127" s="18">
        <v>78357.660799999998</v>
      </c>
      <c r="U127" s="18">
        <v>92969</v>
      </c>
      <c r="V127" s="18">
        <v>79023.661049999995</v>
      </c>
      <c r="W127" s="18">
        <v>-666.00025000002597</v>
      </c>
      <c r="X127" s="18">
        <v>-466.20017500001802</v>
      </c>
      <c r="Y127" s="18">
        <v>0.995</v>
      </c>
      <c r="Z127" s="18"/>
      <c r="AA127" s="18">
        <v>92504</v>
      </c>
      <c r="AB127" s="18">
        <v>94487</v>
      </c>
      <c r="AC127" s="18">
        <v>5530</v>
      </c>
      <c r="AD127" s="18">
        <v>-1495</v>
      </c>
      <c r="AE127" s="18">
        <v>-25545985</v>
      </c>
      <c r="AF127" s="18"/>
      <c r="AG127" s="18"/>
    </row>
    <row r="128" spans="1:33">
      <c r="A128" s="18" t="s">
        <v>772</v>
      </c>
      <c r="B128" s="18" t="s">
        <v>795</v>
      </c>
      <c r="C128" s="18" t="s">
        <v>455</v>
      </c>
      <c r="D128" s="18">
        <v>99306</v>
      </c>
      <c r="E128" s="18">
        <v>11387</v>
      </c>
      <c r="F128" s="18">
        <v>110693</v>
      </c>
      <c r="G128" s="18">
        <v>7887</v>
      </c>
      <c r="H128" s="18">
        <v>70224</v>
      </c>
      <c r="I128" s="18">
        <v>1</v>
      </c>
      <c r="J128" s="18">
        <v>5437</v>
      </c>
      <c r="K128" s="18">
        <v>0</v>
      </c>
      <c r="L128" s="18">
        <v>14</v>
      </c>
      <c r="M128" s="18">
        <v>5033</v>
      </c>
      <c r="N128" s="18">
        <v>11387</v>
      </c>
      <c r="O128" s="18">
        <v>0</v>
      </c>
      <c r="P128" s="18">
        <v>11608.086600000001</v>
      </c>
      <c r="Q128" s="18">
        <v>64312.7</v>
      </c>
      <c r="R128" s="18">
        <v>-4289.95</v>
      </c>
      <c r="S128" s="18">
        <v>8823.34</v>
      </c>
      <c r="T128" s="18">
        <v>80454.176600000006</v>
      </c>
      <c r="U128" s="18">
        <v>110693</v>
      </c>
      <c r="V128" s="18">
        <v>94088.821349999998</v>
      </c>
      <c r="W128" s="18">
        <v>-13634.644749999999</v>
      </c>
      <c r="X128" s="18">
        <v>-9544.2513249999993</v>
      </c>
      <c r="Y128" s="18">
        <v>0.91400000000000003</v>
      </c>
      <c r="Z128" s="18"/>
      <c r="AA128" s="18">
        <v>101173</v>
      </c>
      <c r="AB128" s="18">
        <v>103342</v>
      </c>
      <c r="AC128" s="18">
        <v>3778</v>
      </c>
      <c r="AD128" s="18">
        <v>-3247</v>
      </c>
      <c r="AE128" s="18">
        <v>-88798004</v>
      </c>
      <c r="AF128" s="18"/>
      <c r="AG128" s="18"/>
    </row>
    <row r="129" spans="1:33">
      <c r="A129" s="18" t="s">
        <v>772</v>
      </c>
      <c r="B129" s="18" t="s">
        <v>796</v>
      </c>
      <c r="C129" s="18" t="s">
        <v>456</v>
      </c>
      <c r="D129" s="18">
        <v>79608</v>
      </c>
      <c r="E129" s="18">
        <v>4864</v>
      </c>
      <c r="F129" s="18">
        <v>84472</v>
      </c>
      <c r="G129" s="18">
        <v>45189</v>
      </c>
      <c r="H129" s="18">
        <v>12634</v>
      </c>
      <c r="I129" s="18">
        <v>30</v>
      </c>
      <c r="J129" s="18">
        <v>0</v>
      </c>
      <c r="K129" s="18">
        <v>4151</v>
      </c>
      <c r="L129" s="18">
        <v>0</v>
      </c>
      <c r="M129" s="18">
        <v>10964</v>
      </c>
      <c r="N129" s="18">
        <v>4864</v>
      </c>
      <c r="O129" s="18">
        <v>74</v>
      </c>
      <c r="P129" s="18">
        <v>66509.170199999993</v>
      </c>
      <c r="Q129" s="18">
        <v>14292.75</v>
      </c>
      <c r="R129" s="18">
        <v>-9382.2999999999993</v>
      </c>
      <c r="S129" s="18">
        <v>2270.52</v>
      </c>
      <c r="T129" s="18">
        <v>73690.140199999994</v>
      </c>
      <c r="U129" s="18">
        <v>84472</v>
      </c>
      <c r="V129" s="18">
        <v>71801.583350000001</v>
      </c>
      <c r="W129" s="18">
        <v>1888.5568499999899</v>
      </c>
      <c r="X129" s="18">
        <v>1321.989795</v>
      </c>
      <c r="Y129" s="18">
        <v>1.016</v>
      </c>
      <c r="Z129" s="18"/>
      <c r="AA129" s="18">
        <v>85824</v>
      </c>
      <c r="AB129" s="18">
        <v>87664</v>
      </c>
      <c r="AC129" s="18">
        <v>6051</v>
      </c>
      <c r="AD129" s="18">
        <v>-974</v>
      </c>
      <c r="AE129" s="18">
        <v>-14110786</v>
      </c>
      <c r="AF129" s="18"/>
      <c r="AG129" s="18"/>
    </row>
    <row r="130" spans="1:33">
      <c r="A130" s="18" t="s">
        <v>772</v>
      </c>
      <c r="B130" s="18" t="s">
        <v>797</v>
      </c>
      <c r="C130" s="18" t="s">
        <v>457</v>
      </c>
      <c r="D130" s="18">
        <v>76734</v>
      </c>
      <c r="E130" s="18">
        <v>5790</v>
      </c>
      <c r="F130" s="18">
        <v>82524</v>
      </c>
      <c r="G130" s="18">
        <v>34619</v>
      </c>
      <c r="H130" s="18">
        <v>23133</v>
      </c>
      <c r="I130" s="18">
        <v>601</v>
      </c>
      <c r="J130" s="18">
        <v>0</v>
      </c>
      <c r="K130" s="18">
        <v>3557</v>
      </c>
      <c r="L130" s="18">
        <v>9</v>
      </c>
      <c r="M130" s="18">
        <v>3036</v>
      </c>
      <c r="N130" s="18">
        <v>5790</v>
      </c>
      <c r="O130" s="18">
        <v>0</v>
      </c>
      <c r="P130" s="18">
        <v>50952.244200000001</v>
      </c>
      <c r="Q130" s="18">
        <v>23197.35</v>
      </c>
      <c r="R130" s="18">
        <v>-2588.25</v>
      </c>
      <c r="S130" s="18">
        <v>4405.38</v>
      </c>
      <c r="T130" s="18">
        <v>75966.724199999997</v>
      </c>
      <c r="U130" s="18">
        <v>82524</v>
      </c>
      <c r="V130" s="18">
        <v>70145.766350000005</v>
      </c>
      <c r="W130" s="18">
        <v>5820.9578500000098</v>
      </c>
      <c r="X130" s="18">
        <v>4074.6704949999998</v>
      </c>
      <c r="Y130" s="18">
        <v>1.0489999999999999</v>
      </c>
      <c r="Z130" s="18"/>
      <c r="AA130" s="18">
        <v>86568</v>
      </c>
      <c r="AB130" s="18">
        <v>88424</v>
      </c>
      <c r="AC130" s="18">
        <v>3745</v>
      </c>
      <c r="AD130" s="18">
        <v>-3280</v>
      </c>
      <c r="AE130" s="18">
        <v>-77448786</v>
      </c>
      <c r="AF130" s="18"/>
      <c r="AG130" s="18"/>
    </row>
    <row r="131" spans="1:33">
      <c r="A131" s="18" t="s">
        <v>772</v>
      </c>
      <c r="B131" s="18" t="s">
        <v>798</v>
      </c>
      <c r="C131" s="18" t="s">
        <v>458</v>
      </c>
      <c r="D131" s="18">
        <v>94745</v>
      </c>
      <c r="E131" s="18">
        <v>10685</v>
      </c>
      <c r="F131" s="18">
        <v>105430</v>
      </c>
      <c r="G131" s="18">
        <v>41895</v>
      </c>
      <c r="H131" s="18">
        <v>32955</v>
      </c>
      <c r="I131" s="18">
        <v>27808</v>
      </c>
      <c r="J131" s="18">
        <v>0</v>
      </c>
      <c r="K131" s="18">
        <v>10082</v>
      </c>
      <c r="L131" s="18">
        <v>27236</v>
      </c>
      <c r="M131" s="18">
        <v>498</v>
      </c>
      <c r="N131" s="18">
        <v>10685</v>
      </c>
      <c r="O131" s="18">
        <v>167</v>
      </c>
      <c r="P131" s="18">
        <v>61661.061000000002</v>
      </c>
      <c r="Q131" s="18">
        <v>60218.25</v>
      </c>
      <c r="R131" s="18">
        <v>-23715.85</v>
      </c>
      <c r="S131" s="18">
        <v>8997.59</v>
      </c>
      <c r="T131" s="18">
        <v>107161.05100000001</v>
      </c>
      <c r="U131" s="18">
        <v>105430</v>
      </c>
      <c r="V131" s="18">
        <v>89615.522100000002</v>
      </c>
      <c r="W131" s="18">
        <v>17545.528900000001</v>
      </c>
      <c r="X131" s="18">
        <v>12281.87023</v>
      </c>
      <c r="Y131" s="18">
        <v>1.1160000000000001</v>
      </c>
      <c r="Z131" s="18"/>
      <c r="AA131" s="18">
        <v>117660</v>
      </c>
      <c r="AB131" s="18">
        <v>120182</v>
      </c>
      <c r="AC131" s="18">
        <v>8817</v>
      </c>
      <c r="AD131" s="18">
        <v>1792</v>
      </c>
      <c r="AE131" s="18">
        <v>24421050</v>
      </c>
      <c r="AF131" s="18"/>
      <c r="AG131" s="18"/>
    </row>
    <row r="132" spans="1:33">
      <c r="A132" s="18" t="s">
        <v>772</v>
      </c>
      <c r="B132" s="18" t="s">
        <v>799</v>
      </c>
      <c r="C132" s="18" t="s">
        <v>459</v>
      </c>
      <c r="D132" s="18">
        <v>285938</v>
      </c>
      <c r="E132" s="18">
        <v>22221</v>
      </c>
      <c r="F132" s="18">
        <v>308159</v>
      </c>
      <c r="G132" s="18">
        <v>107768</v>
      </c>
      <c r="H132" s="18">
        <v>46434</v>
      </c>
      <c r="I132" s="18">
        <v>3914</v>
      </c>
      <c r="J132" s="18">
        <v>0</v>
      </c>
      <c r="K132" s="18">
        <v>10508</v>
      </c>
      <c r="L132" s="18">
        <v>19</v>
      </c>
      <c r="M132" s="18">
        <v>0</v>
      </c>
      <c r="N132" s="18">
        <v>22221</v>
      </c>
      <c r="O132" s="18">
        <v>273</v>
      </c>
      <c r="P132" s="18">
        <v>158612.9424</v>
      </c>
      <c r="Q132" s="18">
        <v>51727.6</v>
      </c>
      <c r="R132" s="18">
        <v>-248.2</v>
      </c>
      <c r="S132" s="18">
        <v>18887.849999999999</v>
      </c>
      <c r="T132" s="18">
        <v>228980.1924</v>
      </c>
      <c r="U132" s="18">
        <v>308159</v>
      </c>
      <c r="V132" s="18">
        <v>261934.76835</v>
      </c>
      <c r="W132" s="18">
        <v>-32954.575949999999</v>
      </c>
      <c r="X132" s="18">
        <v>-23068.203164999999</v>
      </c>
      <c r="Y132" s="18">
        <v>0.92500000000000004</v>
      </c>
      <c r="Z132" s="18"/>
      <c r="AA132" s="18">
        <v>285047</v>
      </c>
      <c r="AB132" s="18">
        <v>291156</v>
      </c>
      <c r="AC132" s="18">
        <v>6160</v>
      </c>
      <c r="AD132" s="18">
        <v>-865</v>
      </c>
      <c r="AE132" s="18">
        <v>-40890630</v>
      </c>
      <c r="AF132" s="18"/>
      <c r="AG132" s="18"/>
    </row>
    <row r="133" spans="1:33">
      <c r="A133" s="18" t="s">
        <v>772</v>
      </c>
      <c r="B133" s="18" t="s">
        <v>800</v>
      </c>
      <c r="C133" s="18" t="s">
        <v>460</v>
      </c>
      <c r="D133" s="18">
        <v>143685</v>
      </c>
      <c r="E133" s="18">
        <v>16424</v>
      </c>
      <c r="F133" s="18">
        <v>160109</v>
      </c>
      <c r="G133" s="18">
        <v>40586</v>
      </c>
      <c r="H133" s="18">
        <v>46939</v>
      </c>
      <c r="I133" s="18">
        <v>73895</v>
      </c>
      <c r="J133" s="18">
        <v>0</v>
      </c>
      <c r="K133" s="18">
        <v>6981</v>
      </c>
      <c r="L133" s="18">
        <v>68398</v>
      </c>
      <c r="M133" s="18">
        <v>0</v>
      </c>
      <c r="N133" s="18">
        <v>16424</v>
      </c>
      <c r="O133" s="18">
        <v>0</v>
      </c>
      <c r="P133" s="18">
        <v>59734.474800000004</v>
      </c>
      <c r="Q133" s="18">
        <v>108642.75</v>
      </c>
      <c r="R133" s="18">
        <v>-58138.3</v>
      </c>
      <c r="S133" s="18">
        <v>13960.4</v>
      </c>
      <c r="T133" s="18">
        <v>124199.3248</v>
      </c>
      <c r="U133" s="18">
        <v>160109</v>
      </c>
      <c r="V133" s="18">
        <v>136092.49359999999</v>
      </c>
      <c r="W133" s="18">
        <v>-11893.168799999999</v>
      </c>
      <c r="X133" s="18">
        <v>-8325.2181599999894</v>
      </c>
      <c r="Y133" s="18">
        <v>0.94799999999999995</v>
      </c>
      <c r="Z133" s="18"/>
      <c r="AA133" s="18">
        <v>151783</v>
      </c>
      <c r="AB133" s="18">
        <v>155036</v>
      </c>
      <c r="AC133" s="18">
        <v>4101</v>
      </c>
      <c r="AD133" s="18">
        <v>-2924</v>
      </c>
      <c r="AE133" s="18">
        <v>-110516760</v>
      </c>
      <c r="AF133" s="18"/>
      <c r="AG133" s="18"/>
    </row>
    <row r="134" spans="1:33">
      <c r="A134" s="18" t="s">
        <v>772</v>
      </c>
      <c r="B134" s="18" t="s">
        <v>801</v>
      </c>
      <c r="C134" s="18" t="s">
        <v>461</v>
      </c>
      <c r="D134" s="18">
        <v>238254</v>
      </c>
      <c r="E134" s="18">
        <v>11876</v>
      </c>
      <c r="F134" s="18">
        <v>250130</v>
      </c>
      <c r="G134" s="18">
        <v>116079</v>
      </c>
      <c r="H134" s="18">
        <v>35117</v>
      </c>
      <c r="I134" s="18">
        <v>10342</v>
      </c>
      <c r="J134" s="18">
        <v>0</v>
      </c>
      <c r="K134" s="18">
        <v>3486</v>
      </c>
      <c r="L134" s="18">
        <v>9022</v>
      </c>
      <c r="M134" s="18">
        <v>7411</v>
      </c>
      <c r="N134" s="18">
        <v>11876</v>
      </c>
      <c r="O134" s="18">
        <v>2001</v>
      </c>
      <c r="P134" s="18">
        <v>170845.0722</v>
      </c>
      <c r="Q134" s="18">
        <v>41603.25</v>
      </c>
      <c r="R134" s="18">
        <v>-15668.9</v>
      </c>
      <c r="S134" s="18">
        <v>8834.73</v>
      </c>
      <c r="T134" s="18">
        <v>205614.15220000001</v>
      </c>
      <c r="U134" s="18">
        <v>250130</v>
      </c>
      <c r="V134" s="18">
        <v>212610.16084999999</v>
      </c>
      <c r="W134" s="18">
        <v>-6996.0086499999697</v>
      </c>
      <c r="X134" s="18">
        <v>-4897.2060549999796</v>
      </c>
      <c r="Y134" s="18">
        <v>0.98</v>
      </c>
      <c r="Z134" s="18"/>
      <c r="AA134" s="18">
        <v>245127</v>
      </c>
      <c r="AB134" s="18">
        <v>250381</v>
      </c>
      <c r="AC134" s="18">
        <v>7808</v>
      </c>
      <c r="AD134" s="18">
        <v>782</v>
      </c>
      <c r="AE134" s="18">
        <v>25089280</v>
      </c>
      <c r="AF134" s="18"/>
      <c r="AG134" s="18"/>
    </row>
    <row r="135" spans="1:33">
      <c r="A135" s="18" t="s">
        <v>772</v>
      </c>
      <c r="B135" s="18" t="s">
        <v>802</v>
      </c>
      <c r="C135" s="18" t="s">
        <v>462</v>
      </c>
      <c r="D135" s="18">
        <v>75884</v>
      </c>
      <c r="E135" s="18">
        <v>7773</v>
      </c>
      <c r="F135" s="18">
        <v>83657</v>
      </c>
      <c r="G135" s="18">
        <v>30053</v>
      </c>
      <c r="H135" s="18">
        <v>6169</v>
      </c>
      <c r="I135" s="18">
        <v>640</v>
      </c>
      <c r="J135" s="18">
        <v>0</v>
      </c>
      <c r="K135" s="18">
        <v>2463</v>
      </c>
      <c r="L135" s="18">
        <v>8</v>
      </c>
      <c r="M135" s="18">
        <v>7428</v>
      </c>
      <c r="N135" s="18">
        <v>7773</v>
      </c>
      <c r="O135" s="18">
        <v>0</v>
      </c>
      <c r="P135" s="18">
        <v>44232.005400000002</v>
      </c>
      <c r="Q135" s="18">
        <v>7881.2</v>
      </c>
      <c r="R135" s="18">
        <v>-6320.6</v>
      </c>
      <c r="S135" s="18">
        <v>5344.29</v>
      </c>
      <c r="T135" s="18">
        <v>51136.895400000001</v>
      </c>
      <c r="U135" s="18">
        <v>83657</v>
      </c>
      <c r="V135" s="18">
        <v>71108.277449999994</v>
      </c>
      <c r="W135" s="18">
        <v>-19971.38205</v>
      </c>
      <c r="X135" s="18">
        <v>-13979.967435</v>
      </c>
      <c r="Y135" s="18">
        <v>0.83299999999999996</v>
      </c>
      <c r="Z135" s="18"/>
      <c r="AA135" s="18">
        <v>69686</v>
      </c>
      <c r="AB135" s="18">
        <v>71180</v>
      </c>
      <c r="AC135" s="18">
        <v>4329</v>
      </c>
      <c r="AD135" s="18">
        <v>-2696</v>
      </c>
      <c r="AE135" s="18">
        <v>-44321846</v>
      </c>
      <c r="AF135" s="18"/>
      <c r="AG135" s="18"/>
    </row>
    <row r="136" spans="1:33">
      <c r="A136" s="18" t="s">
        <v>772</v>
      </c>
      <c r="B136" s="18" t="s">
        <v>803</v>
      </c>
      <c r="C136" s="18" t="s">
        <v>463</v>
      </c>
      <c r="D136" s="18">
        <v>268115</v>
      </c>
      <c r="E136" s="18">
        <v>21853</v>
      </c>
      <c r="F136" s="18">
        <v>289968</v>
      </c>
      <c r="G136" s="18">
        <v>167583</v>
      </c>
      <c r="H136" s="18">
        <v>41846</v>
      </c>
      <c r="I136" s="18">
        <v>7363</v>
      </c>
      <c r="J136" s="18">
        <v>13595</v>
      </c>
      <c r="K136" s="18">
        <v>0</v>
      </c>
      <c r="L136" s="18">
        <v>530</v>
      </c>
      <c r="M136" s="18">
        <v>36906</v>
      </c>
      <c r="N136" s="18">
        <v>21853</v>
      </c>
      <c r="O136" s="18">
        <v>2984</v>
      </c>
      <c r="P136" s="18">
        <v>246648.6594</v>
      </c>
      <c r="Q136" s="18">
        <v>53383.4</v>
      </c>
      <c r="R136" s="18">
        <v>-34357</v>
      </c>
      <c r="S136" s="18">
        <v>12301.03</v>
      </c>
      <c r="T136" s="18">
        <v>277976.0894</v>
      </c>
      <c r="U136" s="18">
        <v>289968</v>
      </c>
      <c r="V136" s="18">
        <v>246472.48805000001</v>
      </c>
      <c r="W136" s="18">
        <v>31503.601350000099</v>
      </c>
      <c r="X136" s="18">
        <v>22052.520945000098</v>
      </c>
      <c r="Y136" s="18">
        <v>1.0760000000000001</v>
      </c>
      <c r="Z136" s="18"/>
      <c r="AA136" s="18">
        <v>312005</v>
      </c>
      <c r="AB136" s="18">
        <v>318693</v>
      </c>
      <c r="AC136" s="18">
        <v>7069</v>
      </c>
      <c r="AD136" s="18">
        <v>44</v>
      </c>
      <c r="AE136" s="18">
        <v>1967691</v>
      </c>
      <c r="AF136" s="18"/>
      <c r="AG136" s="18"/>
    </row>
    <row r="137" spans="1:33">
      <c r="A137" s="18" t="s">
        <v>772</v>
      </c>
      <c r="B137" s="18" t="s">
        <v>804</v>
      </c>
      <c r="C137" s="18" t="s">
        <v>464</v>
      </c>
      <c r="D137" s="18">
        <v>63903</v>
      </c>
      <c r="E137" s="18">
        <v>5273</v>
      </c>
      <c r="F137" s="18">
        <v>69176</v>
      </c>
      <c r="G137" s="18">
        <v>23286</v>
      </c>
      <c r="H137" s="18">
        <v>8842</v>
      </c>
      <c r="I137" s="18">
        <v>637</v>
      </c>
      <c r="J137" s="18">
        <v>0</v>
      </c>
      <c r="K137" s="18">
        <v>2470</v>
      </c>
      <c r="L137" s="18">
        <v>59</v>
      </c>
      <c r="M137" s="18">
        <v>0</v>
      </c>
      <c r="N137" s="18">
        <v>5273</v>
      </c>
      <c r="O137" s="18">
        <v>0</v>
      </c>
      <c r="P137" s="18">
        <v>34272.334799999997</v>
      </c>
      <c r="Q137" s="18">
        <v>10156.65</v>
      </c>
      <c r="R137" s="18">
        <v>-50.15</v>
      </c>
      <c r="S137" s="18">
        <v>4482.05</v>
      </c>
      <c r="T137" s="18">
        <v>48860.8848</v>
      </c>
      <c r="U137" s="18">
        <v>69176</v>
      </c>
      <c r="V137" s="18">
        <v>58799.441899999998</v>
      </c>
      <c r="W137" s="18">
        <v>-9938.5571</v>
      </c>
      <c r="X137" s="18">
        <v>-6956.9899699999996</v>
      </c>
      <c r="Y137" s="18">
        <v>0.89900000000000002</v>
      </c>
      <c r="Z137" s="18"/>
      <c r="AA137" s="18">
        <v>62189</v>
      </c>
      <c r="AB137" s="18">
        <v>63522</v>
      </c>
      <c r="AC137" s="18">
        <v>6180</v>
      </c>
      <c r="AD137" s="18">
        <v>-845</v>
      </c>
      <c r="AE137" s="18">
        <v>-8683185</v>
      </c>
      <c r="AF137" s="18"/>
      <c r="AG137" s="18"/>
    </row>
    <row r="138" spans="1:33">
      <c r="A138" s="18" t="s">
        <v>772</v>
      </c>
      <c r="B138" s="18" t="s">
        <v>805</v>
      </c>
      <c r="C138" s="18" t="s">
        <v>465</v>
      </c>
      <c r="D138" s="18">
        <v>107217</v>
      </c>
      <c r="E138" s="18">
        <v>10066</v>
      </c>
      <c r="F138" s="18">
        <v>117283</v>
      </c>
      <c r="G138" s="18">
        <v>46927</v>
      </c>
      <c r="H138" s="18">
        <v>29730</v>
      </c>
      <c r="I138" s="18">
        <v>1505</v>
      </c>
      <c r="J138" s="18">
        <v>0</v>
      </c>
      <c r="K138" s="18">
        <v>5185</v>
      </c>
      <c r="L138" s="18">
        <v>202</v>
      </c>
      <c r="M138" s="18">
        <v>11971</v>
      </c>
      <c r="N138" s="18">
        <v>10066</v>
      </c>
      <c r="O138" s="18">
        <v>70</v>
      </c>
      <c r="P138" s="18">
        <v>69067.158599999995</v>
      </c>
      <c r="Q138" s="18">
        <v>30957</v>
      </c>
      <c r="R138" s="18">
        <v>-10406.549999999999</v>
      </c>
      <c r="S138" s="18">
        <v>6521.03</v>
      </c>
      <c r="T138" s="18">
        <v>96138.638600000006</v>
      </c>
      <c r="U138" s="18">
        <v>117283</v>
      </c>
      <c r="V138" s="18">
        <v>99690.184500000003</v>
      </c>
      <c r="W138" s="18">
        <v>-3551.5459000000101</v>
      </c>
      <c r="X138" s="18">
        <v>-2486.0821300000098</v>
      </c>
      <c r="Y138" s="18">
        <v>0.97899999999999998</v>
      </c>
      <c r="Z138" s="18"/>
      <c r="AA138" s="18">
        <v>114820</v>
      </c>
      <c r="AB138" s="18">
        <v>117281</v>
      </c>
      <c r="AC138" s="18">
        <v>8416</v>
      </c>
      <c r="AD138" s="18">
        <v>1390</v>
      </c>
      <c r="AE138" s="18">
        <v>19377209</v>
      </c>
      <c r="AF138" s="18"/>
      <c r="AG138" s="18"/>
    </row>
    <row r="139" spans="1:33">
      <c r="A139" s="18" t="s">
        <v>806</v>
      </c>
      <c r="B139" s="18" t="s">
        <v>807</v>
      </c>
      <c r="C139" s="18" t="s">
        <v>467</v>
      </c>
      <c r="D139" s="18">
        <v>334534</v>
      </c>
      <c r="E139" s="18">
        <v>25297</v>
      </c>
      <c r="F139" s="18">
        <v>359831</v>
      </c>
      <c r="G139" s="18">
        <v>133257</v>
      </c>
      <c r="H139" s="18">
        <v>91896</v>
      </c>
      <c r="I139" s="18">
        <v>2701</v>
      </c>
      <c r="J139" s="18">
        <v>0</v>
      </c>
      <c r="K139" s="18">
        <v>12433</v>
      </c>
      <c r="L139" s="18">
        <v>0</v>
      </c>
      <c r="M139" s="18">
        <v>0</v>
      </c>
      <c r="N139" s="18">
        <v>25297</v>
      </c>
      <c r="O139" s="18">
        <v>0</v>
      </c>
      <c r="P139" s="18">
        <v>196127.6526</v>
      </c>
      <c r="Q139" s="18">
        <v>90975.5</v>
      </c>
      <c r="R139" s="18">
        <v>0</v>
      </c>
      <c r="S139" s="18">
        <v>21502.45</v>
      </c>
      <c r="T139" s="18">
        <v>308605.60259999998</v>
      </c>
      <c r="U139" s="18">
        <v>359831</v>
      </c>
      <c r="V139" s="18">
        <v>305856.27179999999</v>
      </c>
      <c r="W139" s="18">
        <v>2749.3308000000502</v>
      </c>
      <c r="X139" s="18">
        <v>1924.5315600000399</v>
      </c>
      <c r="Y139" s="18">
        <v>1.0049999999999999</v>
      </c>
      <c r="Z139" s="18"/>
      <c r="AA139" s="18">
        <v>361630</v>
      </c>
      <c r="AB139" s="18">
        <v>369381</v>
      </c>
      <c r="AC139" s="18">
        <v>7808</v>
      </c>
      <c r="AD139" s="18">
        <v>783</v>
      </c>
      <c r="AE139" s="18">
        <v>37039158</v>
      </c>
      <c r="AF139" s="18"/>
      <c r="AG139" s="18"/>
    </row>
    <row r="140" spans="1:33">
      <c r="A140" s="18" t="s">
        <v>806</v>
      </c>
      <c r="B140" s="18" t="s">
        <v>808</v>
      </c>
      <c r="C140" s="18" t="s">
        <v>468</v>
      </c>
      <c r="D140" s="18">
        <v>616134</v>
      </c>
      <c r="E140" s="18">
        <v>35478</v>
      </c>
      <c r="F140" s="18">
        <v>651612</v>
      </c>
      <c r="G140" s="18">
        <v>389620</v>
      </c>
      <c r="H140" s="18">
        <v>55294</v>
      </c>
      <c r="I140" s="18">
        <v>47209</v>
      </c>
      <c r="J140" s="18">
        <v>0</v>
      </c>
      <c r="K140" s="18">
        <v>12719</v>
      </c>
      <c r="L140" s="18">
        <v>11047</v>
      </c>
      <c r="M140" s="18">
        <v>31419</v>
      </c>
      <c r="N140" s="18">
        <v>35478</v>
      </c>
      <c r="O140" s="18">
        <v>1017</v>
      </c>
      <c r="P140" s="18">
        <v>573442.71600000001</v>
      </c>
      <c r="Q140" s="18">
        <v>97938.7</v>
      </c>
      <c r="R140" s="18">
        <v>-36960.550000000003</v>
      </c>
      <c r="S140" s="18">
        <v>24815.07</v>
      </c>
      <c r="T140" s="18">
        <v>659235.93599999999</v>
      </c>
      <c r="U140" s="18">
        <v>651612</v>
      </c>
      <c r="V140" s="18">
        <v>553870.31050000002</v>
      </c>
      <c r="W140" s="18">
        <v>105365.62549999999</v>
      </c>
      <c r="X140" s="18">
        <v>73755.9378499999</v>
      </c>
      <c r="Y140" s="18">
        <v>1.113</v>
      </c>
      <c r="Z140" s="18"/>
      <c r="AA140" s="18">
        <v>725244</v>
      </c>
      <c r="AB140" s="18">
        <v>740789</v>
      </c>
      <c r="AC140" s="18">
        <v>6989</v>
      </c>
      <c r="AD140" s="18">
        <v>-36</v>
      </c>
      <c r="AE140" s="18">
        <v>-3785733</v>
      </c>
      <c r="AF140" s="18"/>
      <c r="AG140" s="18"/>
    </row>
    <row r="141" spans="1:33">
      <c r="A141" s="18" t="s">
        <v>806</v>
      </c>
      <c r="B141" s="18" t="s">
        <v>809</v>
      </c>
      <c r="C141" s="18" t="s">
        <v>469</v>
      </c>
      <c r="D141" s="18">
        <v>49817</v>
      </c>
      <c r="E141" s="18">
        <v>2580</v>
      </c>
      <c r="F141" s="18">
        <v>52397</v>
      </c>
      <c r="G141" s="18">
        <v>28994</v>
      </c>
      <c r="H141" s="18">
        <v>14583</v>
      </c>
      <c r="I141" s="18">
        <v>949</v>
      </c>
      <c r="J141" s="18">
        <v>0</v>
      </c>
      <c r="K141" s="18">
        <v>2541</v>
      </c>
      <c r="L141" s="18">
        <v>-22</v>
      </c>
      <c r="M141" s="18">
        <v>6148</v>
      </c>
      <c r="N141" s="18">
        <v>2580</v>
      </c>
      <c r="O141" s="18">
        <v>-42</v>
      </c>
      <c r="P141" s="18">
        <v>42673.369200000001</v>
      </c>
      <c r="Q141" s="18">
        <v>15362.05</v>
      </c>
      <c r="R141" s="18">
        <v>-5171.3999999999996</v>
      </c>
      <c r="S141" s="18">
        <v>1147.8399999999999</v>
      </c>
      <c r="T141" s="18">
        <v>54011.859199999999</v>
      </c>
      <c r="U141" s="18">
        <v>52397</v>
      </c>
      <c r="V141" s="18">
        <v>44537.275750000001</v>
      </c>
      <c r="W141" s="18">
        <v>9474.5834500000092</v>
      </c>
      <c r="X141" s="18">
        <v>6632.2084150000001</v>
      </c>
      <c r="Y141" s="18">
        <v>1.127</v>
      </c>
      <c r="Z141" s="18"/>
      <c r="AA141" s="18">
        <v>59051</v>
      </c>
      <c r="AB141" s="18">
        <v>60317</v>
      </c>
      <c r="AC141" s="18">
        <v>5923</v>
      </c>
      <c r="AD141" s="18">
        <v>-1102</v>
      </c>
      <c r="AE141" s="18">
        <v>-11220913</v>
      </c>
      <c r="AF141" s="18"/>
      <c r="AG141" s="18"/>
    </row>
    <row r="142" spans="1:33">
      <c r="A142" s="18" t="s">
        <v>806</v>
      </c>
      <c r="B142" s="18" t="s">
        <v>810</v>
      </c>
      <c r="C142" s="18" t="s">
        <v>470</v>
      </c>
      <c r="D142" s="18">
        <v>490133</v>
      </c>
      <c r="E142" s="18">
        <v>19673</v>
      </c>
      <c r="F142" s="18">
        <v>509806</v>
      </c>
      <c r="G142" s="18">
        <v>299304</v>
      </c>
      <c r="H142" s="18">
        <v>79645</v>
      </c>
      <c r="I142" s="18">
        <v>16777</v>
      </c>
      <c r="J142" s="18">
        <v>287</v>
      </c>
      <c r="K142" s="18">
        <v>14768</v>
      </c>
      <c r="L142" s="18">
        <v>1674</v>
      </c>
      <c r="M142" s="18">
        <v>29924</v>
      </c>
      <c r="N142" s="18">
        <v>19673</v>
      </c>
      <c r="O142" s="18">
        <v>5151</v>
      </c>
      <c r="P142" s="18">
        <v>440515.62719999999</v>
      </c>
      <c r="Q142" s="18">
        <v>94755.45</v>
      </c>
      <c r="R142" s="18">
        <v>-31236.65</v>
      </c>
      <c r="S142" s="18">
        <v>11634.97</v>
      </c>
      <c r="T142" s="18">
        <v>515669.39720000001</v>
      </c>
      <c r="U142" s="18">
        <v>509806</v>
      </c>
      <c r="V142" s="18">
        <v>433335.47995000001</v>
      </c>
      <c r="W142" s="18">
        <v>82333.917249999897</v>
      </c>
      <c r="X142" s="18">
        <v>57633.742075000002</v>
      </c>
      <c r="Y142" s="18">
        <v>1.113</v>
      </c>
      <c r="Z142" s="18"/>
      <c r="AA142" s="18">
        <v>567415</v>
      </c>
      <c r="AB142" s="18">
        <v>579576</v>
      </c>
      <c r="AC142" s="18">
        <v>6748</v>
      </c>
      <c r="AD142" s="18">
        <v>-277</v>
      </c>
      <c r="AE142" s="18">
        <v>-23805506</v>
      </c>
      <c r="AF142" s="18"/>
      <c r="AG142" s="18"/>
    </row>
    <row r="143" spans="1:33">
      <c r="A143" s="18" t="s">
        <v>806</v>
      </c>
      <c r="B143" s="18" t="s">
        <v>811</v>
      </c>
      <c r="C143" s="18" t="s">
        <v>471</v>
      </c>
      <c r="D143" s="18">
        <v>170812</v>
      </c>
      <c r="E143" s="18">
        <v>11242</v>
      </c>
      <c r="F143" s="18">
        <v>182054</v>
      </c>
      <c r="G143" s="18">
        <v>91143</v>
      </c>
      <c r="H143" s="18">
        <v>21367</v>
      </c>
      <c r="I143" s="18">
        <v>2017</v>
      </c>
      <c r="J143" s="18">
        <v>6368</v>
      </c>
      <c r="K143" s="18">
        <v>5585</v>
      </c>
      <c r="L143" s="18">
        <v>32</v>
      </c>
      <c r="M143" s="18">
        <v>23057</v>
      </c>
      <c r="N143" s="18">
        <v>11242</v>
      </c>
      <c r="O143" s="18">
        <v>31</v>
      </c>
      <c r="P143" s="18">
        <v>134144.26740000001</v>
      </c>
      <c r="Q143" s="18">
        <v>30036.45</v>
      </c>
      <c r="R143" s="18">
        <v>-19652</v>
      </c>
      <c r="S143" s="18">
        <v>5636.01</v>
      </c>
      <c r="T143" s="18">
        <v>150164.7274</v>
      </c>
      <c r="U143" s="18">
        <v>182054</v>
      </c>
      <c r="V143" s="18">
        <v>154745.64245000001</v>
      </c>
      <c r="W143" s="18">
        <v>-4580.9150499999496</v>
      </c>
      <c r="X143" s="18">
        <v>-3206.64053499997</v>
      </c>
      <c r="Y143" s="18">
        <v>0.98199999999999998</v>
      </c>
      <c r="Z143" s="18"/>
      <c r="AA143" s="18">
        <v>178777</v>
      </c>
      <c r="AB143" s="18">
        <v>182609</v>
      </c>
      <c r="AC143" s="18">
        <v>6872</v>
      </c>
      <c r="AD143" s="18">
        <v>-153</v>
      </c>
      <c r="AE143" s="18">
        <v>-4072527</v>
      </c>
      <c r="AF143" s="18"/>
      <c r="AG143" s="18"/>
    </row>
    <row r="144" spans="1:33">
      <c r="A144" s="18" t="s">
        <v>806</v>
      </c>
      <c r="B144" s="18" t="s">
        <v>812</v>
      </c>
      <c r="C144" s="18" t="s">
        <v>472</v>
      </c>
      <c r="D144" s="18">
        <v>349889</v>
      </c>
      <c r="E144" s="18">
        <v>21729</v>
      </c>
      <c r="F144" s="18">
        <v>371618</v>
      </c>
      <c r="G144" s="18">
        <v>203599</v>
      </c>
      <c r="H144" s="18">
        <v>38930</v>
      </c>
      <c r="I144" s="18">
        <v>24880</v>
      </c>
      <c r="J144" s="18">
        <v>0</v>
      </c>
      <c r="K144" s="18">
        <v>14703</v>
      </c>
      <c r="L144" s="18">
        <v>2111</v>
      </c>
      <c r="M144" s="18">
        <v>17887</v>
      </c>
      <c r="N144" s="18">
        <v>21729</v>
      </c>
      <c r="O144" s="18">
        <v>305</v>
      </c>
      <c r="P144" s="18">
        <v>299657.00819999998</v>
      </c>
      <c r="Q144" s="18">
        <v>66736.05</v>
      </c>
      <c r="R144" s="18">
        <v>-17257.55</v>
      </c>
      <c r="S144" s="18">
        <v>15428.86</v>
      </c>
      <c r="T144" s="18">
        <v>364564.36820000003</v>
      </c>
      <c r="U144" s="18">
        <v>371618</v>
      </c>
      <c r="V144" s="18">
        <v>315875.09344999999</v>
      </c>
      <c r="W144" s="18">
        <v>48689.274749999997</v>
      </c>
      <c r="X144" s="18">
        <v>34082.492324999999</v>
      </c>
      <c r="Y144" s="18">
        <v>1.0920000000000001</v>
      </c>
      <c r="Z144" s="18"/>
      <c r="AA144" s="18">
        <v>405807</v>
      </c>
      <c r="AB144" s="18">
        <v>414504</v>
      </c>
      <c r="AC144" s="18">
        <v>5997</v>
      </c>
      <c r="AD144" s="18">
        <v>-1028</v>
      </c>
      <c r="AE144" s="18">
        <v>-71078488</v>
      </c>
      <c r="AF144" s="18"/>
      <c r="AG144" s="18"/>
    </row>
    <row r="145" spans="1:33">
      <c r="A145" s="18" t="s">
        <v>813</v>
      </c>
      <c r="B145" s="18" t="s">
        <v>814</v>
      </c>
      <c r="C145" s="18" t="s">
        <v>474</v>
      </c>
      <c r="D145" s="18">
        <v>193653</v>
      </c>
      <c r="E145" s="18">
        <v>6803</v>
      </c>
      <c r="F145" s="18">
        <v>200456</v>
      </c>
      <c r="G145" s="18">
        <v>113018</v>
      </c>
      <c r="H145" s="18">
        <v>36316</v>
      </c>
      <c r="I145" s="18">
        <v>2900</v>
      </c>
      <c r="J145" s="18">
        <v>0</v>
      </c>
      <c r="K145" s="18">
        <v>13009</v>
      </c>
      <c r="L145" s="18">
        <v>46</v>
      </c>
      <c r="M145" s="18">
        <v>10146</v>
      </c>
      <c r="N145" s="18">
        <v>6803</v>
      </c>
      <c r="O145" s="18">
        <v>506</v>
      </c>
      <c r="P145" s="18">
        <v>166339.89240000001</v>
      </c>
      <c r="Q145" s="18">
        <v>44391.25</v>
      </c>
      <c r="R145" s="18">
        <v>-9093.2999999999993</v>
      </c>
      <c r="S145" s="18">
        <v>4057.73</v>
      </c>
      <c r="T145" s="18">
        <v>205695.5724</v>
      </c>
      <c r="U145" s="18">
        <v>200456</v>
      </c>
      <c r="V145" s="18">
        <v>170387.65695</v>
      </c>
      <c r="W145" s="18">
        <v>35307.91545</v>
      </c>
      <c r="X145" s="18">
        <v>24715.540815</v>
      </c>
      <c r="Y145" s="18">
        <v>1.123</v>
      </c>
      <c r="Z145" s="18"/>
      <c r="AA145" s="18">
        <v>225112</v>
      </c>
      <c r="AB145" s="18">
        <v>229937</v>
      </c>
      <c r="AC145" s="18">
        <v>7058</v>
      </c>
      <c r="AD145" s="18">
        <v>32</v>
      </c>
      <c r="AE145" s="18">
        <v>1055563</v>
      </c>
      <c r="AF145" s="18"/>
      <c r="AG145" s="18"/>
    </row>
    <row r="146" spans="1:33">
      <c r="A146" s="18" t="s">
        <v>813</v>
      </c>
      <c r="B146" s="18" t="s">
        <v>815</v>
      </c>
      <c r="C146" s="18" t="s">
        <v>475</v>
      </c>
      <c r="D146" s="18">
        <v>310737</v>
      </c>
      <c r="E146" s="18">
        <v>31762</v>
      </c>
      <c r="F146" s="18">
        <v>342499</v>
      </c>
      <c r="G146" s="18">
        <v>233002</v>
      </c>
      <c r="H146" s="18">
        <v>35802</v>
      </c>
      <c r="I146" s="18">
        <v>10644</v>
      </c>
      <c r="J146" s="18">
        <v>0</v>
      </c>
      <c r="K146" s="18">
        <v>12737</v>
      </c>
      <c r="L146" s="18">
        <v>1762</v>
      </c>
      <c r="M146" s="18">
        <v>98156</v>
      </c>
      <c r="N146" s="18">
        <v>31762</v>
      </c>
      <c r="O146" s="18">
        <v>433</v>
      </c>
      <c r="P146" s="18">
        <v>342932.34360000002</v>
      </c>
      <c r="Q146" s="18">
        <v>50305.55</v>
      </c>
      <c r="R146" s="18">
        <v>-85298.35</v>
      </c>
      <c r="S146" s="18">
        <v>10311.18</v>
      </c>
      <c r="T146" s="18">
        <v>318250.72360000003</v>
      </c>
      <c r="U146" s="18">
        <v>342499</v>
      </c>
      <c r="V146" s="18">
        <v>291124.23585</v>
      </c>
      <c r="W146" s="18">
        <v>27126.48775</v>
      </c>
      <c r="X146" s="18">
        <v>18988.541424999999</v>
      </c>
      <c r="Y146" s="18">
        <v>1.0549999999999999</v>
      </c>
      <c r="Z146" s="18"/>
      <c r="AA146" s="18">
        <v>361337</v>
      </c>
      <c r="AB146" s="18">
        <v>369081</v>
      </c>
      <c r="AC146" s="18">
        <v>8633</v>
      </c>
      <c r="AD146" s="18">
        <v>1608</v>
      </c>
      <c r="AE146" s="18">
        <v>68746238</v>
      </c>
      <c r="AF146" s="18"/>
      <c r="AG146" s="18"/>
    </row>
    <row r="147" spans="1:33">
      <c r="A147" s="18" t="s">
        <v>813</v>
      </c>
      <c r="B147" s="18" t="s">
        <v>816</v>
      </c>
      <c r="C147" s="18" t="s">
        <v>476</v>
      </c>
      <c r="D147" s="18">
        <v>56157</v>
      </c>
      <c r="E147" s="18">
        <v>7237</v>
      </c>
      <c r="F147" s="18">
        <v>63394</v>
      </c>
      <c r="G147" s="18">
        <v>25674</v>
      </c>
      <c r="H147" s="18">
        <v>12925</v>
      </c>
      <c r="I147" s="18">
        <v>283</v>
      </c>
      <c r="J147" s="18">
        <v>0</v>
      </c>
      <c r="K147" s="18">
        <v>2270</v>
      </c>
      <c r="L147" s="18">
        <v>51</v>
      </c>
      <c r="M147" s="18">
        <v>6082</v>
      </c>
      <c r="N147" s="18">
        <v>7237</v>
      </c>
      <c r="O147" s="18">
        <v>87</v>
      </c>
      <c r="P147" s="18">
        <v>37786.993199999997</v>
      </c>
      <c r="Q147" s="18">
        <v>13156.3</v>
      </c>
      <c r="R147" s="18">
        <v>-5287</v>
      </c>
      <c r="S147" s="18">
        <v>5117.51</v>
      </c>
      <c r="T147" s="18">
        <v>50773.803200000002</v>
      </c>
      <c r="U147" s="18">
        <v>63394</v>
      </c>
      <c r="V147" s="18">
        <v>53884.952700000002</v>
      </c>
      <c r="W147" s="18">
        <v>-3111.14949999999</v>
      </c>
      <c r="X147" s="18">
        <v>-2177.80464999999</v>
      </c>
      <c r="Y147" s="18">
        <v>0.96599999999999997</v>
      </c>
      <c r="Z147" s="18"/>
      <c r="AA147" s="18">
        <v>61239</v>
      </c>
      <c r="AB147" s="18">
        <v>62551</v>
      </c>
      <c r="AC147" s="18">
        <v>6913</v>
      </c>
      <c r="AD147" s="18">
        <v>-113</v>
      </c>
      <c r="AE147" s="18">
        <v>-1019958</v>
      </c>
      <c r="AF147" s="18"/>
      <c r="AG147" s="18"/>
    </row>
    <row r="148" spans="1:33">
      <c r="A148" s="18" t="s">
        <v>813</v>
      </c>
      <c r="B148" s="18" t="s">
        <v>817</v>
      </c>
      <c r="C148" s="18" t="s">
        <v>477</v>
      </c>
      <c r="D148" s="18">
        <v>57909</v>
      </c>
      <c r="E148" s="18">
        <v>5882</v>
      </c>
      <c r="F148" s="18">
        <v>63791</v>
      </c>
      <c r="G148" s="18">
        <v>22253</v>
      </c>
      <c r="H148" s="18">
        <v>18780</v>
      </c>
      <c r="I148" s="18">
        <v>990</v>
      </c>
      <c r="J148" s="18">
        <v>0</v>
      </c>
      <c r="K148" s="18">
        <v>3363</v>
      </c>
      <c r="L148" s="18">
        <v>728</v>
      </c>
      <c r="M148" s="18">
        <v>6470</v>
      </c>
      <c r="N148" s="18">
        <v>5882</v>
      </c>
      <c r="O148" s="18">
        <v>0</v>
      </c>
      <c r="P148" s="18">
        <v>32751.965400000001</v>
      </c>
      <c r="Q148" s="18">
        <v>19663.05</v>
      </c>
      <c r="R148" s="18">
        <v>-6118.3</v>
      </c>
      <c r="S148" s="18">
        <v>3899.8</v>
      </c>
      <c r="T148" s="18">
        <v>50196.515399999997</v>
      </c>
      <c r="U148" s="18">
        <v>63791</v>
      </c>
      <c r="V148" s="18">
        <v>54221.97855</v>
      </c>
      <c r="W148" s="18">
        <v>-4025.46315</v>
      </c>
      <c r="X148" s="18">
        <v>-2817.8242049999999</v>
      </c>
      <c r="Y148" s="18">
        <v>0.95599999999999996</v>
      </c>
      <c r="Z148" s="18"/>
      <c r="AA148" s="18">
        <v>60984</v>
      </c>
      <c r="AB148" s="18">
        <v>62291</v>
      </c>
      <c r="AC148" s="18">
        <v>6378</v>
      </c>
      <c r="AD148" s="18">
        <v>-648</v>
      </c>
      <c r="AE148" s="18">
        <v>-6324412</v>
      </c>
      <c r="AF148" s="18"/>
      <c r="AG148" s="18"/>
    </row>
    <row r="149" spans="1:33">
      <c r="A149" s="18" t="s">
        <v>813</v>
      </c>
      <c r="B149" s="18" t="s">
        <v>818</v>
      </c>
      <c r="C149" s="18" t="s">
        <v>478</v>
      </c>
      <c r="D149" s="18">
        <v>682110</v>
      </c>
      <c r="E149" s="18">
        <v>61183</v>
      </c>
      <c r="F149" s="18">
        <v>743293</v>
      </c>
      <c r="G149" s="18">
        <v>338675</v>
      </c>
      <c r="H149" s="18">
        <v>181336</v>
      </c>
      <c r="I149" s="18">
        <v>97949</v>
      </c>
      <c r="J149" s="18">
        <v>0</v>
      </c>
      <c r="K149" s="18">
        <v>1203</v>
      </c>
      <c r="L149" s="18">
        <v>71510</v>
      </c>
      <c r="M149" s="18">
        <v>68188</v>
      </c>
      <c r="N149" s="18">
        <v>61183</v>
      </c>
      <c r="O149" s="18">
        <v>4972</v>
      </c>
      <c r="P149" s="18">
        <v>498461.86499999999</v>
      </c>
      <c r="Q149" s="18">
        <v>238414.8</v>
      </c>
      <c r="R149" s="18">
        <v>-122969.5</v>
      </c>
      <c r="S149" s="18">
        <v>40413.589999999997</v>
      </c>
      <c r="T149" s="18">
        <v>654320.755</v>
      </c>
      <c r="U149" s="18">
        <v>743293</v>
      </c>
      <c r="V149" s="18">
        <v>631799.36620000005</v>
      </c>
      <c r="W149" s="18">
        <v>22521.388800000099</v>
      </c>
      <c r="X149" s="18">
        <v>15764.972160000099</v>
      </c>
      <c r="Y149" s="18">
        <v>1.0209999999999999</v>
      </c>
      <c r="Z149" s="18"/>
      <c r="AA149" s="18">
        <v>758903</v>
      </c>
      <c r="AB149" s="18">
        <v>775168</v>
      </c>
      <c r="AC149" s="18">
        <v>6749</v>
      </c>
      <c r="AD149" s="18">
        <v>-276</v>
      </c>
      <c r="AE149" s="18">
        <v>-31719752</v>
      </c>
      <c r="AF149" s="18"/>
      <c r="AG149" s="18"/>
    </row>
    <row r="150" spans="1:33">
      <c r="A150" s="18" t="s">
        <v>813</v>
      </c>
      <c r="B150" s="18" t="s">
        <v>819</v>
      </c>
      <c r="C150" s="18" t="s">
        <v>479</v>
      </c>
      <c r="D150" s="18">
        <v>65651</v>
      </c>
      <c r="E150" s="18">
        <v>2726</v>
      </c>
      <c r="F150" s="18">
        <v>68377</v>
      </c>
      <c r="G150" s="18">
        <v>46916</v>
      </c>
      <c r="H150" s="18">
        <v>1905</v>
      </c>
      <c r="I150" s="18">
        <v>1091</v>
      </c>
      <c r="J150" s="18">
        <v>0</v>
      </c>
      <c r="K150" s="18">
        <v>5765</v>
      </c>
      <c r="L150" s="18">
        <v>1284</v>
      </c>
      <c r="M150" s="18">
        <v>8287</v>
      </c>
      <c r="N150" s="18">
        <v>2726</v>
      </c>
      <c r="O150" s="18">
        <v>21893</v>
      </c>
      <c r="P150" s="18">
        <v>69050.968800000002</v>
      </c>
      <c r="Q150" s="18">
        <v>7446.85</v>
      </c>
      <c r="R150" s="18">
        <v>-26744.400000000001</v>
      </c>
      <c r="S150" s="18">
        <v>908.31</v>
      </c>
      <c r="T150" s="18">
        <v>50661.728799999997</v>
      </c>
      <c r="U150" s="18">
        <v>68377</v>
      </c>
      <c r="V150" s="18">
        <v>58120.566449999998</v>
      </c>
      <c r="W150" s="18">
        <v>-7458.8376499999904</v>
      </c>
      <c r="X150" s="18">
        <v>-5221.1863549999898</v>
      </c>
      <c r="Y150" s="18">
        <v>0.92400000000000004</v>
      </c>
      <c r="Z150" s="18"/>
      <c r="AA150" s="18">
        <v>63180</v>
      </c>
      <c r="AB150" s="18">
        <v>64535</v>
      </c>
      <c r="AC150" s="18">
        <v>13999</v>
      </c>
      <c r="AD150" s="18">
        <v>6974</v>
      </c>
      <c r="AE150" s="18">
        <v>32148404</v>
      </c>
      <c r="AF150" s="18"/>
      <c r="AG150" s="18"/>
    </row>
    <row r="151" spans="1:33">
      <c r="A151" s="18" t="s">
        <v>813</v>
      </c>
      <c r="B151" s="18" t="s">
        <v>820</v>
      </c>
      <c r="C151" s="18" t="s">
        <v>480</v>
      </c>
      <c r="D151" s="18">
        <v>47998</v>
      </c>
      <c r="E151" s="18">
        <v>2880</v>
      </c>
      <c r="F151" s="18">
        <v>50878</v>
      </c>
      <c r="G151" s="18">
        <v>35032</v>
      </c>
      <c r="H151" s="18">
        <v>7012</v>
      </c>
      <c r="I151" s="18">
        <v>3342</v>
      </c>
      <c r="J151" s="18">
        <v>0</v>
      </c>
      <c r="K151" s="18">
        <v>2205</v>
      </c>
      <c r="L151" s="18">
        <v>1918</v>
      </c>
      <c r="M151" s="18">
        <v>9032</v>
      </c>
      <c r="N151" s="18">
        <v>2880</v>
      </c>
      <c r="O151" s="18">
        <v>0</v>
      </c>
      <c r="P151" s="18">
        <v>51560.097600000001</v>
      </c>
      <c r="Q151" s="18">
        <v>10675.15</v>
      </c>
      <c r="R151" s="18">
        <v>-9307.5</v>
      </c>
      <c r="S151" s="18">
        <v>912.56</v>
      </c>
      <c r="T151" s="18">
        <v>53840.3076</v>
      </c>
      <c r="U151" s="18">
        <v>50878</v>
      </c>
      <c r="V151" s="18">
        <v>43246.322099999998</v>
      </c>
      <c r="W151" s="18">
        <v>10593.985500000001</v>
      </c>
      <c r="X151" s="18">
        <v>7415.7898500000001</v>
      </c>
      <c r="Y151" s="18">
        <v>1.1459999999999999</v>
      </c>
      <c r="Z151" s="18"/>
      <c r="AA151" s="18">
        <v>58306</v>
      </c>
      <c r="AB151" s="18">
        <v>59556</v>
      </c>
      <c r="AC151" s="18">
        <v>10671</v>
      </c>
      <c r="AD151" s="18">
        <v>3646</v>
      </c>
      <c r="AE151" s="18">
        <v>20348191</v>
      </c>
      <c r="AF151" s="18"/>
      <c r="AG151" s="18"/>
    </row>
    <row r="152" spans="1:33">
      <c r="A152" s="18" t="s">
        <v>813</v>
      </c>
      <c r="B152" s="18" t="s">
        <v>821</v>
      </c>
      <c r="C152" s="18" t="s">
        <v>481</v>
      </c>
      <c r="D152" s="18">
        <v>236866</v>
      </c>
      <c r="E152" s="18">
        <v>21933</v>
      </c>
      <c r="F152" s="18">
        <v>258799</v>
      </c>
      <c r="G152" s="18">
        <v>144601</v>
      </c>
      <c r="H152" s="18">
        <v>18208</v>
      </c>
      <c r="I152" s="18">
        <v>2854</v>
      </c>
      <c r="J152" s="18">
        <v>0</v>
      </c>
      <c r="K152" s="18">
        <v>7642</v>
      </c>
      <c r="L152" s="18">
        <v>5113</v>
      </c>
      <c r="M152" s="18">
        <v>48765</v>
      </c>
      <c r="N152" s="18">
        <v>21933</v>
      </c>
      <c r="O152" s="18">
        <v>59</v>
      </c>
      <c r="P152" s="18">
        <v>212823.7518</v>
      </c>
      <c r="Q152" s="18">
        <v>24398.400000000001</v>
      </c>
      <c r="R152" s="18">
        <v>-45846.45</v>
      </c>
      <c r="S152" s="18">
        <v>10353</v>
      </c>
      <c r="T152" s="18">
        <v>201728.70180000001</v>
      </c>
      <c r="U152" s="18">
        <v>258799</v>
      </c>
      <c r="V152" s="18">
        <v>219978.95705</v>
      </c>
      <c r="W152" s="18">
        <v>-18250.255249999998</v>
      </c>
      <c r="X152" s="18">
        <v>-12775.178674999999</v>
      </c>
      <c r="Y152" s="18">
        <v>0.95099999999999996</v>
      </c>
      <c r="Z152" s="18"/>
      <c r="AA152" s="18">
        <v>246118</v>
      </c>
      <c r="AB152" s="18">
        <v>251393</v>
      </c>
      <c r="AC152" s="18">
        <v>7673</v>
      </c>
      <c r="AD152" s="18">
        <v>648</v>
      </c>
      <c r="AE152" s="18">
        <v>21225637</v>
      </c>
      <c r="AF152" s="18"/>
      <c r="AG152" s="18"/>
    </row>
    <row r="153" spans="1:33">
      <c r="A153" s="18" t="s">
        <v>813</v>
      </c>
      <c r="B153" s="18" t="s">
        <v>822</v>
      </c>
      <c r="C153" s="18" t="s">
        <v>482</v>
      </c>
      <c r="D153" s="18">
        <v>35942</v>
      </c>
      <c r="E153" s="18">
        <v>1126</v>
      </c>
      <c r="F153" s="18">
        <v>37068</v>
      </c>
      <c r="G153" s="18">
        <v>11912</v>
      </c>
      <c r="H153" s="18">
        <v>8410</v>
      </c>
      <c r="I153" s="18">
        <v>450</v>
      </c>
      <c r="J153" s="18">
        <v>0</v>
      </c>
      <c r="K153" s="18">
        <v>1919</v>
      </c>
      <c r="L153" s="18">
        <v>94</v>
      </c>
      <c r="M153" s="18">
        <v>1536</v>
      </c>
      <c r="N153" s="18">
        <v>1126</v>
      </c>
      <c r="O153" s="18">
        <v>0</v>
      </c>
      <c r="P153" s="18">
        <v>17532.081600000001</v>
      </c>
      <c r="Q153" s="18">
        <v>9162.15</v>
      </c>
      <c r="R153" s="18">
        <v>-1385.5</v>
      </c>
      <c r="S153" s="18">
        <v>695.98</v>
      </c>
      <c r="T153" s="18">
        <v>26004.711599999999</v>
      </c>
      <c r="U153" s="18">
        <v>37068</v>
      </c>
      <c r="V153" s="18">
        <v>31507.4005</v>
      </c>
      <c r="W153" s="18">
        <v>-5502.6889000000001</v>
      </c>
      <c r="X153" s="18">
        <v>-3851.8822300000002</v>
      </c>
      <c r="Y153" s="18">
        <v>0.89600000000000002</v>
      </c>
      <c r="Z153" s="18"/>
      <c r="AA153" s="18">
        <v>33213</v>
      </c>
      <c r="AB153" s="18">
        <v>33924</v>
      </c>
      <c r="AC153" s="18">
        <v>5326</v>
      </c>
      <c r="AD153" s="18">
        <v>-1699</v>
      </c>
      <c r="AE153" s="18">
        <v>-10819234</v>
      </c>
      <c r="AF153" s="18"/>
      <c r="AG153" s="18"/>
    </row>
    <row r="154" spans="1:33">
      <c r="A154" s="18" t="s">
        <v>813</v>
      </c>
      <c r="B154" s="18" t="s">
        <v>823</v>
      </c>
      <c r="C154" s="18" t="s">
        <v>483</v>
      </c>
      <c r="D154" s="18">
        <v>43199</v>
      </c>
      <c r="E154" s="18">
        <v>3924</v>
      </c>
      <c r="F154" s="18">
        <v>47123</v>
      </c>
      <c r="G154" s="18">
        <v>33622</v>
      </c>
      <c r="H154" s="18">
        <v>7878</v>
      </c>
      <c r="I154" s="18">
        <v>370</v>
      </c>
      <c r="J154" s="18">
        <v>0</v>
      </c>
      <c r="K154" s="18">
        <v>4385</v>
      </c>
      <c r="L154" s="18">
        <v>0</v>
      </c>
      <c r="M154" s="18">
        <v>20141</v>
      </c>
      <c r="N154" s="18">
        <v>3924</v>
      </c>
      <c r="O154" s="18">
        <v>0</v>
      </c>
      <c r="P154" s="18">
        <v>49484.859600000003</v>
      </c>
      <c r="Q154" s="18">
        <v>10738.05</v>
      </c>
      <c r="R154" s="18">
        <v>-17119.849999999999</v>
      </c>
      <c r="S154" s="18">
        <v>-88.57</v>
      </c>
      <c r="T154" s="18">
        <v>43014.489600000001</v>
      </c>
      <c r="U154" s="18">
        <v>47123</v>
      </c>
      <c r="V154" s="18">
        <v>40054.432699999998</v>
      </c>
      <c r="W154" s="18">
        <v>2960.0569</v>
      </c>
      <c r="X154" s="18">
        <v>2072.0398300000002</v>
      </c>
      <c r="Y154" s="18">
        <v>1.044</v>
      </c>
      <c r="Z154" s="18"/>
      <c r="AA154" s="18">
        <v>49196</v>
      </c>
      <c r="AB154" s="18">
        <v>50251</v>
      </c>
      <c r="AC154" s="18">
        <v>9018</v>
      </c>
      <c r="AD154" s="18">
        <v>1993</v>
      </c>
      <c r="AE154" s="18">
        <v>11106211</v>
      </c>
      <c r="AF154" s="18"/>
      <c r="AG154" s="18"/>
    </row>
    <row r="155" spans="1:33">
      <c r="A155" s="18" t="s">
        <v>813</v>
      </c>
      <c r="B155" s="18" t="s">
        <v>824</v>
      </c>
      <c r="C155" s="18" t="s">
        <v>484</v>
      </c>
      <c r="D155" s="18">
        <v>36076</v>
      </c>
      <c r="E155" s="18">
        <v>1161</v>
      </c>
      <c r="F155" s="18">
        <v>37237</v>
      </c>
      <c r="G155" s="18">
        <v>16573</v>
      </c>
      <c r="H155" s="18">
        <v>1592</v>
      </c>
      <c r="I155" s="18">
        <v>383</v>
      </c>
      <c r="J155" s="18">
        <v>0</v>
      </c>
      <c r="K155" s="18">
        <v>2820</v>
      </c>
      <c r="L155" s="18">
        <v>119</v>
      </c>
      <c r="M155" s="18">
        <v>910</v>
      </c>
      <c r="N155" s="18">
        <v>1161</v>
      </c>
      <c r="O155" s="18">
        <v>43</v>
      </c>
      <c r="P155" s="18">
        <v>24392.1414</v>
      </c>
      <c r="Q155" s="18">
        <v>4075.75</v>
      </c>
      <c r="R155" s="18">
        <v>-911.2</v>
      </c>
      <c r="S155" s="18">
        <v>832.15</v>
      </c>
      <c r="T155" s="18">
        <v>28388.841400000001</v>
      </c>
      <c r="U155" s="18">
        <v>37237</v>
      </c>
      <c r="V155" s="18">
        <v>31651.215400000001</v>
      </c>
      <c r="W155" s="18">
        <v>-3262.3739999999998</v>
      </c>
      <c r="X155" s="18">
        <v>-2283.6617999999999</v>
      </c>
      <c r="Y155" s="18">
        <v>0.93899999999999995</v>
      </c>
      <c r="Z155" s="18"/>
      <c r="AA155" s="18">
        <v>34965</v>
      </c>
      <c r="AB155" s="18">
        <v>35715</v>
      </c>
      <c r="AC155" s="18">
        <v>7143</v>
      </c>
      <c r="AD155" s="18">
        <v>118</v>
      </c>
      <c r="AE155" s="18">
        <v>588632</v>
      </c>
      <c r="AF155" s="18"/>
      <c r="AG155" s="18"/>
    </row>
    <row r="156" spans="1:33">
      <c r="A156" s="18" t="s">
        <v>813</v>
      </c>
      <c r="B156" s="18" t="s">
        <v>825</v>
      </c>
      <c r="C156" s="18" t="s">
        <v>485</v>
      </c>
      <c r="D156" s="18">
        <v>3678675</v>
      </c>
      <c r="E156" s="18">
        <v>225165</v>
      </c>
      <c r="F156" s="18">
        <v>3903840</v>
      </c>
      <c r="G156" s="18">
        <v>1989845</v>
      </c>
      <c r="H156" s="18">
        <v>1049834</v>
      </c>
      <c r="I156" s="18">
        <v>210658</v>
      </c>
      <c r="J156" s="18">
        <v>0</v>
      </c>
      <c r="K156" s="18">
        <v>91524</v>
      </c>
      <c r="L156" s="18">
        <v>0</v>
      </c>
      <c r="M156" s="18">
        <v>117810</v>
      </c>
      <c r="N156" s="18">
        <v>225165</v>
      </c>
      <c r="O156" s="18">
        <v>7819</v>
      </c>
      <c r="P156" s="18">
        <v>2928653.8709999998</v>
      </c>
      <c r="Q156" s="18">
        <v>1149213.6000000001</v>
      </c>
      <c r="R156" s="18">
        <v>-106784.65</v>
      </c>
      <c r="S156" s="18">
        <v>171362.55</v>
      </c>
      <c r="T156" s="18">
        <v>4142445.3709999998</v>
      </c>
      <c r="U156" s="18">
        <v>3903840</v>
      </c>
      <c r="V156" s="18">
        <v>3318263.7585999998</v>
      </c>
      <c r="W156" s="18">
        <v>824181.61239999998</v>
      </c>
      <c r="X156" s="18">
        <v>576927.12867999997</v>
      </c>
      <c r="Y156" s="18">
        <v>1.1479999999999999</v>
      </c>
      <c r="Z156" s="18"/>
      <c r="AA156" s="18">
        <v>4481608</v>
      </c>
      <c r="AB156" s="18">
        <v>4577664</v>
      </c>
      <c r="AC156" s="18">
        <v>7509</v>
      </c>
      <c r="AD156" s="18">
        <v>484</v>
      </c>
      <c r="AE156" s="18">
        <v>294832825</v>
      </c>
      <c r="AF156" s="18"/>
      <c r="AG156" s="18"/>
    </row>
    <row r="157" spans="1:33">
      <c r="A157" s="18" t="s">
        <v>813</v>
      </c>
      <c r="B157" s="18" t="s">
        <v>826</v>
      </c>
      <c r="C157" s="18" t="s">
        <v>486</v>
      </c>
      <c r="D157" s="18">
        <v>62279</v>
      </c>
      <c r="E157" s="18">
        <v>3453</v>
      </c>
      <c r="F157" s="18">
        <v>65732</v>
      </c>
      <c r="G157" s="18">
        <v>46767</v>
      </c>
      <c r="H157" s="18">
        <v>6999</v>
      </c>
      <c r="I157" s="18">
        <v>2752</v>
      </c>
      <c r="J157" s="18">
        <v>0</v>
      </c>
      <c r="K157" s="18">
        <v>6148</v>
      </c>
      <c r="L157" s="18">
        <v>844</v>
      </c>
      <c r="M157" s="18">
        <v>7652</v>
      </c>
      <c r="N157" s="18">
        <v>3453</v>
      </c>
      <c r="O157" s="18">
        <v>2389</v>
      </c>
      <c r="P157" s="18">
        <v>68831.670599999998</v>
      </c>
      <c r="Q157" s="18">
        <v>13514.15</v>
      </c>
      <c r="R157" s="18">
        <v>-9252.25</v>
      </c>
      <c r="S157" s="18">
        <v>1634.21</v>
      </c>
      <c r="T157" s="18">
        <v>74727.780599999998</v>
      </c>
      <c r="U157" s="18">
        <v>65732</v>
      </c>
      <c r="V157" s="18">
        <v>55871.799650000001</v>
      </c>
      <c r="W157" s="18">
        <v>18855.980950000001</v>
      </c>
      <c r="X157" s="18">
        <v>13199.186664999999</v>
      </c>
      <c r="Y157" s="18">
        <v>1.2010000000000001</v>
      </c>
      <c r="Z157" s="18"/>
      <c r="AA157" s="18">
        <v>78944</v>
      </c>
      <c r="AB157" s="18">
        <v>80636</v>
      </c>
      <c r="AC157" s="18">
        <v>6089</v>
      </c>
      <c r="AD157" s="18">
        <v>-936</v>
      </c>
      <c r="AE157" s="18">
        <v>-12399333</v>
      </c>
      <c r="AF157" s="18"/>
      <c r="AG157" s="18"/>
    </row>
    <row r="158" spans="1:33">
      <c r="A158" s="18" t="s">
        <v>813</v>
      </c>
      <c r="B158" s="18" t="s">
        <v>827</v>
      </c>
      <c r="C158" s="18" t="s">
        <v>487</v>
      </c>
      <c r="D158" s="18">
        <v>43910</v>
      </c>
      <c r="E158" s="18">
        <v>3978</v>
      </c>
      <c r="F158" s="18">
        <v>47888</v>
      </c>
      <c r="G158" s="18">
        <v>27117</v>
      </c>
      <c r="H158" s="18">
        <v>6750</v>
      </c>
      <c r="I158" s="18">
        <v>1278</v>
      </c>
      <c r="J158" s="18">
        <v>0</v>
      </c>
      <c r="K158" s="18">
        <v>2677</v>
      </c>
      <c r="L158" s="18">
        <v>71</v>
      </c>
      <c r="M158" s="18">
        <v>4679</v>
      </c>
      <c r="N158" s="18">
        <v>3978</v>
      </c>
      <c r="O158" s="18">
        <v>0</v>
      </c>
      <c r="P158" s="18">
        <v>39910.800600000002</v>
      </c>
      <c r="Q158" s="18">
        <v>9099.25</v>
      </c>
      <c r="R158" s="18">
        <v>-4037.5</v>
      </c>
      <c r="S158" s="18">
        <v>2585.87</v>
      </c>
      <c r="T158" s="18">
        <v>47558.420599999998</v>
      </c>
      <c r="U158" s="18">
        <v>47888</v>
      </c>
      <c r="V158" s="18">
        <v>40704.788950000002</v>
      </c>
      <c r="W158" s="18">
        <v>6853.6316500000003</v>
      </c>
      <c r="X158" s="18">
        <v>4797.5421550000001</v>
      </c>
      <c r="Y158" s="18">
        <v>1.1000000000000001</v>
      </c>
      <c r="Z158" s="18"/>
      <c r="AA158" s="18">
        <v>52677</v>
      </c>
      <c r="AB158" s="18">
        <v>53806</v>
      </c>
      <c r="AC158" s="18">
        <v>5661</v>
      </c>
      <c r="AD158" s="18">
        <v>-1364</v>
      </c>
      <c r="AE158" s="18">
        <v>-12961820</v>
      </c>
      <c r="AF158" s="18"/>
      <c r="AG158" s="18"/>
    </row>
    <row r="159" spans="1:33">
      <c r="A159" s="18" t="s">
        <v>813</v>
      </c>
      <c r="B159" s="18" t="s">
        <v>828</v>
      </c>
      <c r="C159" s="18" t="s">
        <v>488</v>
      </c>
      <c r="D159" s="18">
        <v>59773</v>
      </c>
      <c r="E159" s="18">
        <v>6956</v>
      </c>
      <c r="F159" s="18">
        <v>66729</v>
      </c>
      <c r="G159" s="18">
        <v>34939</v>
      </c>
      <c r="H159" s="18">
        <v>7025</v>
      </c>
      <c r="I159" s="18">
        <v>1481</v>
      </c>
      <c r="J159" s="18">
        <v>0</v>
      </c>
      <c r="K159" s="18">
        <v>5303</v>
      </c>
      <c r="L159" s="18">
        <v>912</v>
      </c>
      <c r="M159" s="18">
        <v>17824</v>
      </c>
      <c r="N159" s="18">
        <v>6956</v>
      </c>
      <c r="O159" s="18">
        <v>252</v>
      </c>
      <c r="P159" s="18">
        <v>51423.220200000003</v>
      </c>
      <c r="Q159" s="18">
        <v>11737.65</v>
      </c>
      <c r="R159" s="18">
        <v>-16139.8</v>
      </c>
      <c r="S159" s="18">
        <v>2882.52</v>
      </c>
      <c r="T159" s="18">
        <v>49903.590199999999</v>
      </c>
      <c r="U159" s="18">
        <v>66729</v>
      </c>
      <c r="V159" s="18">
        <v>56719.837850000004</v>
      </c>
      <c r="W159" s="18">
        <v>-6816.2476499999902</v>
      </c>
      <c r="X159" s="18">
        <v>-4771.3733549999897</v>
      </c>
      <c r="Y159" s="18">
        <v>0.92800000000000005</v>
      </c>
      <c r="Z159" s="18"/>
      <c r="AA159" s="18">
        <v>61925</v>
      </c>
      <c r="AB159" s="18">
        <v>63252</v>
      </c>
      <c r="AC159" s="18">
        <v>6761</v>
      </c>
      <c r="AD159" s="18">
        <v>-264</v>
      </c>
      <c r="AE159" s="18">
        <v>-2468916</v>
      </c>
      <c r="AF159" s="18"/>
      <c r="AG159" s="18"/>
    </row>
    <row r="160" spans="1:33">
      <c r="A160" s="18" t="s">
        <v>813</v>
      </c>
      <c r="B160" s="18" t="s">
        <v>829</v>
      </c>
      <c r="C160" s="18" t="s">
        <v>489</v>
      </c>
      <c r="D160" s="18">
        <v>226643</v>
      </c>
      <c r="E160" s="18">
        <v>12290</v>
      </c>
      <c r="F160" s="18">
        <v>238933</v>
      </c>
      <c r="G160" s="18">
        <v>101438</v>
      </c>
      <c r="H160" s="18">
        <v>45246</v>
      </c>
      <c r="I160" s="18">
        <v>3743</v>
      </c>
      <c r="J160" s="18">
        <v>0</v>
      </c>
      <c r="K160" s="18">
        <v>6519</v>
      </c>
      <c r="L160" s="18">
        <v>1422</v>
      </c>
      <c r="M160" s="18">
        <v>4547</v>
      </c>
      <c r="N160" s="18">
        <v>12290</v>
      </c>
      <c r="O160" s="18">
        <v>1000</v>
      </c>
      <c r="P160" s="18">
        <v>149296.44839999999</v>
      </c>
      <c r="Q160" s="18">
        <v>47181.8</v>
      </c>
      <c r="R160" s="18">
        <v>-5923.65</v>
      </c>
      <c r="S160" s="18">
        <v>9673.51</v>
      </c>
      <c r="T160" s="18">
        <v>200228.1084</v>
      </c>
      <c r="U160" s="18">
        <v>238933</v>
      </c>
      <c r="V160" s="18">
        <v>203092.93184999999</v>
      </c>
      <c r="W160" s="18">
        <v>-2864.8234499999999</v>
      </c>
      <c r="X160" s="18">
        <v>-2005.376415</v>
      </c>
      <c r="Y160" s="18">
        <v>0.99199999999999999</v>
      </c>
      <c r="Z160" s="18"/>
      <c r="AA160" s="18">
        <v>237021</v>
      </c>
      <c r="AB160" s="18">
        <v>242102</v>
      </c>
      <c r="AC160" s="18">
        <v>6047</v>
      </c>
      <c r="AD160" s="18">
        <v>-978</v>
      </c>
      <c r="AE160" s="18">
        <v>-39166979</v>
      </c>
      <c r="AF160" s="18"/>
      <c r="AG160" s="18"/>
    </row>
    <row r="161" spans="1:33">
      <c r="A161" s="18" t="s">
        <v>813</v>
      </c>
      <c r="B161" s="18" t="s">
        <v>830</v>
      </c>
      <c r="C161" s="18" t="s">
        <v>490</v>
      </c>
      <c r="D161" s="18">
        <v>30602</v>
      </c>
      <c r="E161" s="18">
        <v>3130</v>
      </c>
      <c r="F161" s="18">
        <v>33732</v>
      </c>
      <c r="G161" s="18">
        <v>25038</v>
      </c>
      <c r="H161" s="18">
        <v>3264</v>
      </c>
      <c r="I161" s="18">
        <v>937</v>
      </c>
      <c r="J161" s="18">
        <v>0</v>
      </c>
      <c r="K161" s="18">
        <v>3140</v>
      </c>
      <c r="L161" s="18">
        <v>14</v>
      </c>
      <c r="M161" s="18">
        <v>11050</v>
      </c>
      <c r="N161" s="18">
        <v>3130</v>
      </c>
      <c r="O161" s="18">
        <v>1</v>
      </c>
      <c r="P161" s="18">
        <v>36850.928399999997</v>
      </c>
      <c r="Q161" s="18">
        <v>6239.85</v>
      </c>
      <c r="R161" s="18">
        <v>-9405.25</v>
      </c>
      <c r="S161" s="18">
        <v>782</v>
      </c>
      <c r="T161" s="18">
        <v>34467.528400000003</v>
      </c>
      <c r="U161" s="18">
        <v>33732</v>
      </c>
      <c r="V161" s="18">
        <v>28672.509399999999</v>
      </c>
      <c r="W161" s="18">
        <v>5795.0190000000002</v>
      </c>
      <c r="X161" s="18">
        <v>4056.5133000000001</v>
      </c>
      <c r="Y161" s="18">
        <v>1.1200000000000001</v>
      </c>
      <c r="Z161" s="18"/>
      <c r="AA161" s="18">
        <v>37780</v>
      </c>
      <c r="AB161" s="18">
        <v>38590</v>
      </c>
      <c r="AC161" s="18">
        <v>5532</v>
      </c>
      <c r="AD161" s="18">
        <v>-1493</v>
      </c>
      <c r="AE161" s="18">
        <v>-10417896</v>
      </c>
      <c r="AF161" s="18"/>
      <c r="AG161" s="18"/>
    </row>
    <row r="162" spans="1:33">
      <c r="A162" s="18" t="s">
        <v>813</v>
      </c>
      <c r="B162" s="18" t="s">
        <v>831</v>
      </c>
      <c r="C162" s="18" t="s">
        <v>491</v>
      </c>
      <c r="D162" s="18">
        <v>278100</v>
      </c>
      <c r="E162" s="18">
        <v>6696</v>
      </c>
      <c r="F162" s="18">
        <v>284796</v>
      </c>
      <c r="G162" s="18">
        <v>181009</v>
      </c>
      <c r="H162" s="18">
        <v>85660</v>
      </c>
      <c r="I162" s="18">
        <v>5780</v>
      </c>
      <c r="J162" s="18">
        <v>0</v>
      </c>
      <c r="K162" s="18">
        <v>12099</v>
      </c>
      <c r="L162" s="18">
        <v>29</v>
      </c>
      <c r="M162" s="18">
        <v>6112</v>
      </c>
      <c r="N162" s="18">
        <v>6696</v>
      </c>
      <c r="O162" s="18">
        <v>0</v>
      </c>
      <c r="P162" s="18">
        <v>266409.04619999998</v>
      </c>
      <c r="Q162" s="18">
        <v>88008.15</v>
      </c>
      <c r="R162" s="18">
        <v>-5219.8500000000004</v>
      </c>
      <c r="S162" s="18">
        <v>4652.5600000000004</v>
      </c>
      <c r="T162" s="18">
        <v>353849.90620000003</v>
      </c>
      <c r="U162" s="18">
        <v>284796</v>
      </c>
      <c r="V162" s="18">
        <v>242076.90090000001</v>
      </c>
      <c r="W162" s="18">
        <v>111773.0053</v>
      </c>
      <c r="X162" s="18">
        <v>78241.103709999996</v>
      </c>
      <c r="Y162" s="18">
        <v>1.2749999999999999</v>
      </c>
      <c r="Z162" s="18"/>
      <c r="AA162" s="18">
        <v>363115</v>
      </c>
      <c r="AB162" s="18">
        <v>370898</v>
      </c>
      <c r="AC162" s="18">
        <v>7352</v>
      </c>
      <c r="AD162" s="18">
        <v>327</v>
      </c>
      <c r="AE162" s="18">
        <v>16476029</v>
      </c>
      <c r="AF162" s="18"/>
      <c r="AG162" s="18"/>
    </row>
    <row r="163" spans="1:33">
      <c r="A163" s="18" t="s">
        <v>813</v>
      </c>
      <c r="B163" s="18" t="s">
        <v>832</v>
      </c>
      <c r="C163" s="18" t="s">
        <v>492</v>
      </c>
      <c r="D163" s="18">
        <v>237426</v>
      </c>
      <c r="E163" s="18">
        <v>13776</v>
      </c>
      <c r="F163" s="18">
        <v>251202</v>
      </c>
      <c r="G163" s="18">
        <v>87512</v>
      </c>
      <c r="H163" s="18">
        <v>78256</v>
      </c>
      <c r="I163" s="18">
        <v>3803</v>
      </c>
      <c r="J163" s="18">
        <v>0</v>
      </c>
      <c r="K163" s="18">
        <v>7551</v>
      </c>
      <c r="L163" s="18">
        <v>21</v>
      </c>
      <c r="M163" s="18">
        <v>0</v>
      </c>
      <c r="N163" s="18">
        <v>13776</v>
      </c>
      <c r="O163" s="18">
        <v>482</v>
      </c>
      <c r="P163" s="18">
        <v>128800.16160000001</v>
      </c>
      <c r="Q163" s="18">
        <v>76168.5</v>
      </c>
      <c r="R163" s="18">
        <v>-427.55</v>
      </c>
      <c r="S163" s="18">
        <v>11709.6</v>
      </c>
      <c r="T163" s="18">
        <v>216250.71160000001</v>
      </c>
      <c r="U163" s="18">
        <v>251202</v>
      </c>
      <c r="V163" s="18">
        <v>213521.44159999999</v>
      </c>
      <c r="W163" s="18">
        <v>2729.27000000002</v>
      </c>
      <c r="X163" s="18">
        <v>1910.48900000001</v>
      </c>
      <c r="Y163" s="18">
        <v>1.008</v>
      </c>
      <c r="Z163" s="18"/>
      <c r="AA163" s="18">
        <v>253211</v>
      </c>
      <c r="AB163" s="18">
        <v>258638</v>
      </c>
      <c r="AC163" s="18">
        <v>5939</v>
      </c>
      <c r="AD163" s="18">
        <v>-1086</v>
      </c>
      <c r="AE163" s="18">
        <v>-47288569</v>
      </c>
      <c r="AF163" s="18"/>
      <c r="AG163" s="18"/>
    </row>
    <row r="164" spans="1:33">
      <c r="A164" s="18" t="s">
        <v>813</v>
      </c>
      <c r="B164" s="18" t="s">
        <v>833</v>
      </c>
      <c r="C164" s="18" t="s">
        <v>493</v>
      </c>
      <c r="D164" s="18">
        <v>306294</v>
      </c>
      <c r="E164" s="18">
        <v>15980</v>
      </c>
      <c r="F164" s="18">
        <v>322274</v>
      </c>
      <c r="G164" s="18">
        <v>180679</v>
      </c>
      <c r="H164" s="18">
        <v>18522</v>
      </c>
      <c r="I164" s="18">
        <v>5953</v>
      </c>
      <c r="J164" s="18">
        <v>0</v>
      </c>
      <c r="K164" s="18">
        <v>15162</v>
      </c>
      <c r="L164" s="18">
        <v>7461</v>
      </c>
      <c r="M164" s="18">
        <v>40231</v>
      </c>
      <c r="N164" s="18">
        <v>15980</v>
      </c>
      <c r="O164" s="18">
        <v>0</v>
      </c>
      <c r="P164" s="18">
        <v>265923.35220000002</v>
      </c>
      <c r="Q164" s="18">
        <v>33691.449999999997</v>
      </c>
      <c r="R164" s="18">
        <v>-40538.199999999997</v>
      </c>
      <c r="S164" s="18">
        <v>6743.73</v>
      </c>
      <c r="T164" s="18">
        <v>265820.3322</v>
      </c>
      <c r="U164" s="18">
        <v>322274</v>
      </c>
      <c r="V164" s="18">
        <v>273933.07254999998</v>
      </c>
      <c r="W164" s="18">
        <v>-8112.74034999998</v>
      </c>
      <c r="X164" s="18">
        <v>-5678.9182449999798</v>
      </c>
      <c r="Y164" s="18">
        <v>0.98199999999999998</v>
      </c>
      <c r="Z164" s="18"/>
      <c r="AA164" s="18">
        <v>316473</v>
      </c>
      <c r="AB164" s="18">
        <v>323256</v>
      </c>
      <c r="AC164" s="18">
        <v>8001</v>
      </c>
      <c r="AD164" s="18">
        <v>976</v>
      </c>
      <c r="AE164" s="18">
        <v>39423612</v>
      </c>
      <c r="AF164" s="18"/>
      <c r="AG164" s="18"/>
    </row>
    <row r="165" spans="1:33">
      <c r="A165" s="18" t="s">
        <v>813</v>
      </c>
      <c r="B165" s="18" t="s">
        <v>834</v>
      </c>
      <c r="C165" s="18" t="s">
        <v>494</v>
      </c>
      <c r="D165" s="18">
        <v>75402</v>
      </c>
      <c r="E165" s="18">
        <v>6374</v>
      </c>
      <c r="F165" s="18">
        <v>81776</v>
      </c>
      <c r="G165" s="18">
        <v>41297</v>
      </c>
      <c r="H165" s="18">
        <v>23619</v>
      </c>
      <c r="I165" s="18">
        <v>1778</v>
      </c>
      <c r="J165" s="18">
        <v>0</v>
      </c>
      <c r="K165" s="18">
        <v>4598</v>
      </c>
      <c r="L165" s="18">
        <v>726</v>
      </c>
      <c r="M165" s="18">
        <v>8416</v>
      </c>
      <c r="N165" s="18">
        <v>6374</v>
      </c>
      <c r="O165" s="18">
        <v>81</v>
      </c>
      <c r="P165" s="18">
        <v>60780.924599999998</v>
      </c>
      <c r="Q165" s="18">
        <v>25495.75</v>
      </c>
      <c r="R165" s="18">
        <v>-7839.55</v>
      </c>
      <c r="S165" s="18">
        <v>3987.18</v>
      </c>
      <c r="T165" s="18">
        <v>82424.304600000003</v>
      </c>
      <c r="U165" s="18">
        <v>81776</v>
      </c>
      <c r="V165" s="18">
        <v>69509.293999999994</v>
      </c>
      <c r="W165" s="18">
        <v>12915.0106</v>
      </c>
      <c r="X165" s="18">
        <v>9040.5074200000108</v>
      </c>
      <c r="Y165" s="18">
        <v>1.111</v>
      </c>
      <c r="Z165" s="18"/>
      <c r="AA165" s="18">
        <v>90853</v>
      </c>
      <c r="AB165" s="18">
        <v>92800</v>
      </c>
      <c r="AC165" s="18">
        <v>6437</v>
      </c>
      <c r="AD165" s="18">
        <v>-588</v>
      </c>
      <c r="AE165" s="18">
        <v>-8475487</v>
      </c>
      <c r="AF165" s="18"/>
      <c r="AG165" s="18"/>
    </row>
    <row r="166" spans="1:33">
      <c r="A166" s="18" t="s">
        <v>813</v>
      </c>
      <c r="B166" s="18" t="s">
        <v>835</v>
      </c>
      <c r="C166" s="18" t="s">
        <v>495</v>
      </c>
      <c r="D166" s="18">
        <v>105053</v>
      </c>
      <c r="E166" s="18">
        <v>7256</v>
      </c>
      <c r="F166" s="18">
        <v>112309</v>
      </c>
      <c r="G166" s="18">
        <v>57832</v>
      </c>
      <c r="H166" s="18">
        <v>10173</v>
      </c>
      <c r="I166" s="18">
        <v>4029</v>
      </c>
      <c r="J166" s="18">
        <v>0</v>
      </c>
      <c r="K166" s="18">
        <v>2228</v>
      </c>
      <c r="L166" s="18">
        <v>69</v>
      </c>
      <c r="M166" s="18">
        <v>1766</v>
      </c>
      <c r="N166" s="18">
        <v>7256</v>
      </c>
      <c r="O166" s="18">
        <v>3004</v>
      </c>
      <c r="P166" s="18">
        <v>85117.137600000002</v>
      </c>
      <c r="Q166" s="18">
        <v>13965.5</v>
      </c>
      <c r="R166" s="18">
        <v>-4113.1499999999996</v>
      </c>
      <c r="S166" s="18">
        <v>5867.38</v>
      </c>
      <c r="T166" s="18">
        <v>100836.8676</v>
      </c>
      <c r="U166" s="18">
        <v>112309</v>
      </c>
      <c r="V166" s="18">
        <v>95462.754549999998</v>
      </c>
      <c r="W166" s="18">
        <v>5374.1130500000099</v>
      </c>
      <c r="X166" s="18">
        <v>3761.8791350000101</v>
      </c>
      <c r="Y166" s="18">
        <v>1.0329999999999999</v>
      </c>
      <c r="Z166" s="18"/>
      <c r="AA166" s="18">
        <v>116015</v>
      </c>
      <c r="AB166" s="18">
        <v>118502</v>
      </c>
      <c r="AC166" s="18">
        <v>8538</v>
      </c>
      <c r="AD166" s="18">
        <v>1512</v>
      </c>
      <c r="AE166" s="18">
        <v>20991937</v>
      </c>
      <c r="AF166" s="18"/>
      <c r="AG166" s="18"/>
    </row>
    <row r="167" spans="1:33">
      <c r="A167" s="18" t="s">
        <v>813</v>
      </c>
      <c r="B167" s="18" t="s">
        <v>836</v>
      </c>
      <c r="C167" s="18" t="s">
        <v>496</v>
      </c>
      <c r="D167" s="18">
        <v>197113</v>
      </c>
      <c r="E167" s="18">
        <v>11481</v>
      </c>
      <c r="F167" s="18">
        <v>208594</v>
      </c>
      <c r="G167" s="18">
        <v>104425</v>
      </c>
      <c r="H167" s="18">
        <v>10779</v>
      </c>
      <c r="I167" s="18">
        <v>7752</v>
      </c>
      <c r="J167" s="18">
        <v>0</v>
      </c>
      <c r="K167" s="18">
        <v>7421</v>
      </c>
      <c r="L167" s="18">
        <v>533</v>
      </c>
      <c r="M167" s="18">
        <v>22697</v>
      </c>
      <c r="N167" s="18">
        <v>11481</v>
      </c>
      <c r="O167" s="18">
        <v>337</v>
      </c>
      <c r="P167" s="18">
        <v>153692.715</v>
      </c>
      <c r="Q167" s="18">
        <v>22059.200000000001</v>
      </c>
      <c r="R167" s="18">
        <v>-20031.95</v>
      </c>
      <c r="S167" s="18">
        <v>5900.36</v>
      </c>
      <c r="T167" s="18">
        <v>161620.32500000001</v>
      </c>
      <c r="U167" s="18">
        <v>208594</v>
      </c>
      <c r="V167" s="18">
        <v>177305.12779999999</v>
      </c>
      <c r="W167" s="18">
        <v>-15684.802799999999</v>
      </c>
      <c r="X167" s="18">
        <v>-10979.36196</v>
      </c>
      <c r="Y167" s="18">
        <v>0.94699999999999995</v>
      </c>
      <c r="Z167" s="18"/>
      <c r="AA167" s="18">
        <v>197539</v>
      </c>
      <c r="AB167" s="18">
        <v>201773</v>
      </c>
      <c r="AC167" s="18">
        <v>8211</v>
      </c>
      <c r="AD167" s="18">
        <v>1186</v>
      </c>
      <c r="AE167" s="18">
        <v>29135055</v>
      </c>
      <c r="AF167" s="18"/>
      <c r="AG167" s="18"/>
    </row>
    <row r="168" spans="1:33">
      <c r="A168" s="18" t="s">
        <v>813</v>
      </c>
      <c r="B168" s="18" t="s">
        <v>837</v>
      </c>
      <c r="C168" s="18" t="s">
        <v>497</v>
      </c>
      <c r="D168" s="18">
        <v>221728</v>
      </c>
      <c r="E168" s="18">
        <v>18549</v>
      </c>
      <c r="F168" s="18">
        <v>240277</v>
      </c>
      <c r="G168" s="18">
        <v>124455</v>
      </c>
      <c r="H168" s="18">
        <v>24610</v>
      </c>
      <c r="I168" s="18">
        <v>15775</v>
      </c>
      <c r="J168" s="18">
        <v>0</v>
      </c>
      <c r="K168" s="18">
        <v>11947</v>
      </c>
      <c r="L168" s="18">
        <v>7728</v>
      </c>
      <c r="M168" s="18">
        <v>6070</v>
      </c>
      <c r="N168" s="18">
        <v>18549</v>
      </c>
      <c r="O168" s="18">
        <v>93</v>
      </c>
      <c r="P168" s="18">
        <v>183172.86900000001</v>
      </c>
      <c r="Q168" s="18">
        <v>44482.2</v>
      </c>
      <c r="R168" s="18">
        <v>-11807.35</v>
      </c>
      <c r="S168" s="18">
        <v>14734.75</v>
      </c>
      <c r="T168" s="18">
        <v>230582.46900000001</v>
      </c>
      <c r="U168" s="18">
        <v>240277</v>
      </c>
      <c r="V168" s="18">
        <v>204235.14910000001</v>
      </c>
      <c r="W168" s="18">
        <v>26347.319899999999</v>
      </c>
      <c r="X168" s="18">
        <v>18443.123930000002</v>
      </c>
      <c r="Y168" s="18">
        <v>1.077</v>
      </c>
      <c r="Z168" s="18"/>
      <c r="AA168" s="18">
        <v>258778</v>
      </c>
      <c r="AB168" s="18">
        <v>264324</v>
      </c>
      <c r="AC168" s="18">
        <v>7518</v>
      </c>
      <c r="AD168" s="18">
        <v>493</v>
      </c>
      <c r="AE168" s="18">
        <v>17331915</v>
      </c>
      <c r="AF168" s="18"/>
      <c r="AG168" s="18"/>
    </row>
    <row r="169" spans="1:33">
      <c r="A169" s="18" t="s">
        <v>813</v>
      </c>
      <c r="B169" s="18" t="s">
        <v>838</v>
      </c>
      <c r="C169" s="18" t="s">
        <v>498</v>
      </c>
      <c r="D169" s="18">
        <v>87272</v>
      </c>
      <c r="E169" s="18">
        <v>3784</v>
      </c>
      <c r="F169" s="18">
        <v>91056</v>
      </c>
      <c r="G169" s="18">
        <v>54599</v>
      </c>
      <c r="H169" s="18">
        <v>1898</v>
      </c>
      <c r="I169" s="18">
        <v>3312</v>
      </c>
      <c r="J169" s="18">
        <v>0</v>
      </c>
      <c r="K169" s="18">
        <v>3397</v>
      </c>
      <c r="L169" s="18">
        <v>528</v>
      </c>
      <c r="M169" s="18">
        <v>9977</v>
      </c>
      <c r="N169" s="18">
        <v>3784</v>
      </c>
      <c r="O169" s="18">
        <v>6233</v>
      </c>
      <c r="P169" s="18">
        <v>80358.808199999999</v>
      </c>
      <c r="Q169" s="18">
        <v>7315.95</v>
      </c>
      <c r="R169" s="18">
        <v>-14227.3</v>
      </c>
      <c r="S169" s="18">
        <v>1520.31</v>
      </c>
      <c r="T169" s="18">
        <v>74967.768200000006</v>
      </c>
      <c r="U169" s="18">
        <v>91056</v>
      </c>
      <c r="V169" s="18">
        <v>77397.515849999996</v>
      </c>
      <c r="W169" s="18">
        <v>-2429.7476499999998</v>
      </c>
      <c r="X169" s="18">
        <v>-1700.823355</v>
      </c>
      <c r="Y169" s="18">
        <v>0.98099999999999998</v>
      </c>
      <c r="Z169" s="18"/>
      <c r="AA169" s="18">
        <v>89326</v>
      </c>
      <c r="AB169" s="18">
        <v>91240</v>
      </c>
      <c r="AC169" s="18">
        <v>10101</v>
      </c>
      <c r="AD169" s="18">
        <v>3076</v>
      </c>
      <c r="AE169" s="18">
        <v>27781625</v>
      </c>
      <c r="AF169" s="18"/>
      <c r="AG169" s="18"/>
    </row>
    <row r="170" spans="1:33">
      <c r="A170" s="18" t="s">
        <v>813</v>
      </c>
      <c r="B170" s="18" t="s">
        <v>839</v>
      </c>
      <c r="C170" s="18" t="s">
        <v>499</v>
      </c>
      <c r="D170" s="18">
        <v>71710</v>
      </c>
      <c r="E170" s="18">
        <v>4134</v>
      </c>
      <c r="F170" s="18">
        <v>75844</v>
      </c>
      <c r="G170" s="18">
        <v>31921</v>
      </c>
      <c r="H170" s="18">
        <v>14200</v>
      </c>
      <c r="I170" s="18">
        <v>2171</v>
      </c>
      <c r="J170" s="18">
        <v>0</v>
      </c>
      <c r="K170" s="18">
        <v>3119</v>
      </c>
      <c r="L170" s="18">
        <v>419</v>
      </c>
      <c r="M170" s="18">
        <v>5519</v>
      </c>
      <c r="N170" s="18">
        <v>4134</v>
      </c>
      <c r="O170" s="18">
        <v>393</v>
      </c>
      <c r="P170" s="18">
        <v>46981.327799999999</v>
      </c>
      <c r="Q170" s="18">
        <v>16566.5</v>
      </c>
      <c r="R170" s="18">
        <v>-5381.35</v>
      </c>
      <c r="S170" s="18">
        <v>2575.67</v>
      </c>
      <c r="T170" s="18">
        <v>60742.147799999999</v>
      </c>
      <c r="U170" s="18">
        <v>75844</v>
      </c>
      <c r="V170" s="18">
        <v>64467.618450000002</v>
      </c>
      <c r="W170" s="18">
        <v>-3725.4706500000002</v>
      </c>
      <c r="X170" s="18">
        <v>-2607.8294550000001</v>
      </c>
      <c r="Y170" s="18">
        <v>0.96599999999999997</v>
      </c>
      <c r="Z170" s="18"/>
      <c r="AA170" s="18">
        <v>73266</v>
      </c>
      <c r="AB170" s="18">
        <v>74836</v>
      </c>
      <c r="AC170" s="18">
        <v>7266</v>
      </c>
      <c r="AD170" s="18">
        <v>240</v>
      </c>
      <c r="AE170" s="18">
        <v>2476163</v>
      </c>
      <c r="AF170" s="18"/>
      <c r="AG170" s="18"/>
    </row>
    <row r="171" spans="1:33">
      <c r="A171" s="18" t="s">
        <v>813</v>
      </c>
      <c r="B171" s="18" t="s">
        <v>840</v>
      </c>
      <c r="C171" s="18" t="s">
        <v>500</v>
      </c>
      <c r="D171" s="18">
        <v>418575</v>
      </c>
      <c r="E171" s="18">
        <v>23110</v>
      </c>
      <c r="F171" s="18">
        <v>441685</v>
      </c>
      <c r="G171" s="18">
        <v>254308</v>
      </c>
      <c r="H171" s="18">
        <v>63475</v>
      </c>
      <c r="I171" s="18">
        <v>275061</v>
      </c>
      <c r="J171" s="18">
        <v>0</v>
      </c>
      <c r="K171" s="18">
        <v>13429</v>
      </c>
      <c r="L171" s="18">
        <v>262320</v>
      </c>
      <c r="M171" s="18">
        <v>10982</v>
      </c>
      <c r="N171" s="18">
        <v>23110</v>
      </c>
      <c r="O171" s="18">
        <v>1433</v>
      </c>
      <c r="P171" s="18">
        <v>374290.51439999999</v>
      </c>
      <c r="Q171" s="18">
        <v>299170.25</v>
      </c>
      <c r="R171" s="18">
        <v>-233524.75</v>
      </c>
      <c r="S171" s="18">
        <v>17776.560000000001</v>
      </c>
      <c r="T171" s="18">
        <v>457712.57439999998</v>
      </c>
      <c r="U171" s="18">
        <v>441685</v>
      </c>
      <c r="V171" s="18">
        <v>375432.35710000002</v>
      </c>
      <c r="W171" s="18">
        <v>82280.217300000004</v>
      </c>
      <c r="X171" s="18">
        <v>57596.152110000003</v>
      </c>
      <c r="Y171" s="18">
        <v>1.1299999999999999</v>
      </c>
      <c r="Z171" s="18"/>
      <c r="AA171" s="18">
        <v>499104</v>
      </c>
      <c r="AB171" s="18">
        <v>509802</v>
      </c>
      <c r="AC171" s="18">
        <v>7128</v>
      </c>
      <c r="AD171" s="18">
        <v>102</v>
      </c>
      <c r="AE171" s="18">
        <v>7330182</v>
      </c>
      <c r="AF171" s="18"/>
      <c r="AG171" s="18"/>
    </row>
    <row r="172" spans="1:33">
      <c r="A172" s="18" t="s">
        <v>813</v>
      </c>
      <c r="B172" s="18" t="s">
        <v>841</v>
      </c>
      <c r="C172" s="18" t="s">
        <v>501</v>
      </c>
      <c r="D172" s="18">
        <v>86469</v>
      </c>
      <c r="E172" s="18">
        <v>3323</v>
      </c>
      <c r="F172" s="18">
        <v>89792</v>
      </c>
      <c r="G172" s="18">
        <v>56302</v>
      </c>
      <c r="H172" s="18">
        <v>5995</v>
      </c>
      <c r="I172" s="18">
        <v>1703</v>
      </c>
      <c r="J172" s="18">
        <v>4970</v>
      </c>
      <c r="K172" s="18">
        <v>2787</v>
      </c>
      <c r="L172" s="18">
        <v>162</v>
      </c>
      <c r="M172" s="18">
        <v>7931</v>
      </c>
      <c r="N172" s="18">
        <v>3323</v>
      </c>
      <c r="O172" s="18">
        <v>83</v>
      </c>
      <c r="P172" s="18">
        <v>82865.283599999995</v>
      </c>
      <c r="Q172" s="18">
        <v>13136.75</v>
      </c>
      <c r="R172" s="18">
        <v>-6949.6</v>
      </c>
      <c r="S172" s="18">
        <v>1476.28</v>
      </c>
      <c r="T172" s="18">
        <v>90528.713600000003</v>
      </c>
      <c r="U172" s="18">
        <v>89792</v>
      </c>
      <c r="V172" s="18">
        <v>76323.197450000007</v>
      </c>
      <c r="W172" s="18">
        <v>14205.516149999999</v>
      </c>
      <c r="X172" s="18">
        <v>9943.8613049999894</v>
      </c>
      <c r="Y172" s="18">
        <v>1.111</v>
      </c>
      <c r="Z172" s="18"/>
      <c r="AA172" s="18">
        <v>99759</v>
      </c>
      <c r="AB172" s="18">
        <v>101897</v>
      </c>
      <c r="AC172" s="18">
        <v>6653</v>
      </c>
      <c r="AD172" s="18">
        <v>-373</v>
      </c>
      <c r="AE172" s="18">
        <v>-5708144</v>
      </c>
      <c r="AF172" s="18"/>
      <c r="AG172" s="18"/>
    </row>
    <row r="173" spans="1:33">
      <c r="A173" s="18" t="s">
        <v>813</v>
      </c>
      <c r="B173" s="18" t="s">
        <v>842</v>
      </c>
      <c r="C173" s="18" t="s">
        <v>502</v>
      </c>
      <c r="D173" s="18">
        <v>234743</v>
      </c>
      <c r="E173" s="18">
        <v>16103</v>
      </c>
      <c r="F173" s="18">
        <v>250846</v>
      </c>
      <c r="G173" s="18">
        <v>141269</v>
      </c>
      <c r="H173" s="18">
        <v>20722</v>
      </c>
      <c r="I173" s="18">
        <v>4468</v>
      </c>
      <c r="J173" s="18">
        <v>0</v>
      </c>
      <c r="K173" s="18">
        <v>12879</v>
      </c>
      <c r="L173" s="18">
        <v>905</v>
      </c>
      <c r="M173" s="18">
        <v>31504</v>
      </c>
      <c r="N173" s="18">
        <v>16103</v>
      </c>
      <c r="O173" s="18">
        <v>226</v>
      </c>
      <c r="P173" s="18">
        <v>207919.71419999999</v>
      </c>
      <c r="Q173" s="18">
        <v>32358.65</v>
      </c>
      <c r="R173" s="18">
        <v>-27739.75</v>
      </c>
      <c r="S173" s="18">
        <v>8331.8700000000008</v>
      </c>
      <c r="T173" s="18">
        <v>220870.48420000001</v>
      </c>
      <c r="U173" s="18">
        <v>250846</v>
      </c>
      <c r="V173" s="18">
        <v>213218.68350000001</v>
      </c>
      <c r="W173" s="18">
        <v>7651.8006999999598</v>
      </c>
      <c r="X173" s="18">
        <v>5356.2604899999696</v>
      </c>
      <c r="Y173" s="18">
        <v>1.0209999999999999</v>
      </c>
      <c r="Z173" s="18"/>
      <c r="AA173" s="18">
        <v>256113</v>
      </c>
      <c r="AB173" s="18">
        <v>261603</v>
      </c>
      <c r="AC173" s="18">
        <v>6356</v>
      </c>
      <c r="AD173" s="18">
        <v>-669</v>
      </c>
      <c r="AE173" s="18">
        <v>-27527124</v>
      </c>
      <c r="AF173" s="18"/>
      <c r="AG173" s="18"/>
    </row>
    <row r="174" spans="1:33">
      <c r="A174" s="18" t="s">
        <v>813</v>
      </c>
      <c r="B174" s="18" t="s">
        <v>843</v>
      </c>
      <c r="C174" s="18" t="s">
        <v>503</v>
      </c>
      <c r="D174" s="18">
        <v>122128</v>
      </c>
      <c r="E174" s="18">
        <v>12857</v>
      </c>
      <c r="F174" s="18">
        <v>134985</v>
      </c>
      <c r="G174" s="18">
        <v>89088</v>
      </c>
      <c r="H174" s="18">
        <v>4384</v>
      </c>
      <c r="I174" s="18">
        <v>3841</v>
      </c>
      <c r="J174" s="18">
        <v>0</v>
      </c>
      <c r="K174" s="18">
        <v>7310</v>
      </c>
      <c r="L174" s="18">
        <v>1104</v>
      </c>
      <c r="M174" s="18">
        <v>23314</v>
      </c>
      <c r="N174" s="18">
        <v>12857</v>
      </c>
      <c r="O174" s="18">
        <v>5270</v>
      </c>
      <c r="P174" s="18">
        <v>131119.71840000001</v>
      </c>
      <c r="Q174" s="18">
        <v>13204.75</v>
      </c>
      <c r="R174" s="18">
        <v>-25234.799999999999</v>
      </c>
      <c r="S174" s="18">
        <v>6965.07</v>
      </c>
      <c r="T174" s="18">
        <v>126054.7384</v>
      </c>
      <c r="U174" s="18">
        <v>134985</v>
      </c>
      <c r="V174" s="18">
        <v>114737.62824999999</v>
      </c>
      <c r="W174" s="18">
        <v>11317.11015</v>
      </c>
      <c r="X174" s="18">
        <v>7921.9771049999999</v>
      </c>
      <c r="Y174" s="18">
        <v>1.0589999999999999</v>
      </c>
      <c r="Z174" s="18"/>
      <c r="AA174" s="18">
        <v>142950</v>
      </c>
      <c r="AB174" s="18">
        <v>146013</v>
      </c>
      <c r="AC174" s="18">
        <v>7799</v>
      </c>
      <c r="AD174" s="18">
        <v>774</v>
      </c>
      <c r="AE174" s="18">
        <v>14494424</v>
      </c>
      <c r="AF174" s="18"/>
      <c r="AG174" s="18"/>
    </row>
    <row r="175" spans="1:33">
      <c r="A175" s="18" t="s">
        <v>813</v>
      </c>
      <c r="B175" s="18" t="s">
        <v>844</v>
      </c>
      <c r="C175" s="18" t="s">
        <v>504</v>
      </c>
      <c r="D175" s="18">
        <v>456327</v>
      </c>
      <c r="E175" s="18">
        <v>33416</v>
      </c>
      <c r="F175" s="18">
        <v>489743</v>
      </c>
      <c r="G175" s="18">
        <v>265384</v>
      </c>
      <c r="H175" s="18">
        <v>50705</v>
      </c>
      <c r="I175" s="18">
        <v>20839</v>
      </c>
      <c r="J175" s="18">
        <v>0</v>
      </c>
      <c r="K175" s="18">
        <v>10959</v>
      </c>
      <c r="L175" s="18">
        <v>1193</v>
      </c>
      <c r="M175" s="18">
        <v>72334</v>
      </c>
      <c r="N175" s="18">
        <v>33416</v>
      </c>
      <c r="O175" s="18">
        <v>386</v>
      </c>
      <c r="P175" s="18">
        <v>390592.17119999998</v>
      </c>
      <c r="Q175" s="18">
        <v>70127.55</v>
      </c>
      <c r="R175" s="18">
        <v>-62826.05</v>
      </c>
      <c r="S175" s="18">
        <v>16106.82</v>
      </c>
      <c r="T175" s="18">
        <v>414000.49119999999</v>
      </c>
      <c r="U175" s="18">
        <v>489743</v>
      </c>
      <c r="V175" s="18">
        <v>416281.72</v>
      </c>
      <c r="W175" s="18">
        <v>-2281.2287999999799</v>
      </c>
      <c r="X175" s="18">
        <v>-1596.8601599999899</v>
      </c>
      <c r="Y175" s="18">
        <v>0.997</v>
      </c>
      <c r="Z175" s="18"/>
      <c r="AA175" s="18">
        <v>488274</v>
      </c>
      <c r="AB175" s="18">
        <v>498739</v>
      </c>
      <c r="AC175" s="18">
        <v>8593</v>
      </c>
      <c r="AD175" s="18">
        <v>1568</v>
      </c>
      <c r="AE175" s="18">
        <v>91002864</v>
      </c>
      <c r="AF175" s="18"/>
      <c r="AG175" s="18"/>
    </row>
    <row r="176" spans="1:33">
      <c r="A176" s="18" t="s">
        <v>813</v>
      </c>
      <c r="B176" s="18" t="s">
        <v>845</v>
      </c>
      <c r="C176" s="18" t="s">
        <v>505</v>
      </c>
      <c r="D176" s="18">
        <v>45621</v>
      </c>
      <c r="E176" s="18">
        <v>2831</v>
      </c>
      <c r="F176" s="18">
        <v>48452</v>
      </c>
      <c r="G176" s="18">
        <v>20734</v>
      </c>
      <c r="H176" s="18">
        <v>8653</v>
      </c>
      <c r="I176" s="18">
        <v>617</v>
      </c>
      <c r="J176" s="18">
        <v>0</v>
      </c>
      <c r="K176" s="18">
        <v>1933</v>
      </c>
      <c r="L176" s="18">
        <v>88</v>
      </c>
      <c r="M176" s="18">
        <v>2558</v>
      </c>
      <c r="N176" s="18">
        <v>2831</v>
      </c>
      <c r="O176" s="18">
        <v>0</v>
      </c>
      <c r="P176" s="18">
        <v>30516.301200000002</v>
      </c>
      <c r="Q176" s="18">
        <v>9522.5499999999993</v>
      </c>
      <c r="R176" s="18">
        <v>-2249.1</v>
      </c>
      <c r="S176" s="18">
        <v>1971.49</v>
      </c>
      <c r="T176" s="18">
        <v>39761.241199999997</v>
      </c>
      <c r="U176" s="18">
        <v>48452</v>
      </c>
      <c r="V176" s="18">
        <v>41183.78095</v>
      </c>
      <c r="W176" s="18">
        <v>-1422.5397499999999</v>
      </c>
      <c r="X176" s="18">
        <v>-995.77782499999705</v>
      </c>
      <c r="Y176" s="18">
        <v>0.97899999999999998</v>
      </c>
      <c r="Z176" s="18"/>
      <c r="AA176" s="18">
        <v>47434</v>
      </c>
      <c r="AB176" s="18">
        <v>48451</v>
      </c>
      <c r="AC176" s="18">
        <v>5340</v>
      </c>
      <c r="AD176" s="18">
        <v>-1685</v>
      </c>
      <c r="AE176" s="18">
        <v>-15289082</v>
      </c>
      <c r="AF176" s="18"/>
      <c r="AG176" s="18"/>
    </row>
    <row r="177" spans="1:33">
      <c r="A177" s="18" t="s">
        <v>813</v>
      </c>
      <c r="B177" s="18" t="s">
        <v>846</v>
      </c>
      <c r="C177" s="18" t="s">
        <v>506</v>
      </c>
      <c r="D177" s="18">
        <v>173919</v>
      </c>
      <c r="E177" s="18">
        <v>8293</v>
      </c>
      <c r="F177" s="18">
        <v>182212</v>
      </c>
      <c r="G177" s="18">
        <v>102749</v>
      </c>
      <c r="H177" s="18">
        <v>25079</v>
      </c>
      <c r="I177" s="18">
        <v>3151</v>
      </c>
      <c r="J177" s="18">
        <v>0</v>
      </c>
      <c r="K177" s="18">
        <v>9000</v>
      </c>
      <c r="L177" s="18">
        <v>3475</v>
      </c>
      <c r="M177" s="18">
        <v>16799</v>
      </c>
      <c r="N177" s="18">
        <v>8293</v>
      </c>
      <c r="O177" s="18">
        <v>6560</v>
      </c>
      <c r="P177" s="18">
        <v>151225.97820000001</v>
      </c>
      <c r="Q177" s="18">
        <v>31645.5</v>
      </c>
      <c r="R177" s="18">
        <v>-22808.9</v>
      </c>
      <c r="S177" s="18">
        <v>4193.22</v>
      </c>
      <c r="T177" s="18">
        <v>164255.79819999999</v>
      </c>
      <c r="U177" s="18">
        <v>182212</v>
      </c>
      <c r="V177" s="18">
        <v>154880.56294999999</v>
      </c>
      <c r="W177" s="18">
        <v>9375.2352500000306</v>
      </c>
      <c r="X177" s="18">
        <v>6562.66467500002</v>
      </c>
      <c r="Y177" s="18">
        <v>1.036</v>
      </c>
      <c r="Z177" s="18"/>
      <c r="AA177" s="18">
        <v>188772</v>
      </c>
      <c r="AB177" s="18">
        <v>192818</v>
      </c>
      <c r="AC177" s="18">
        <v>6919</v>
      </c>
      <c r="AD177" s="18">
        <v>-106</v>
      </c>
      <c r="AE177" s="18">
        <v>-2967628</v>
      </c>
      <c r="AF177" s="18"/>
      <c r="AG177" s="18"/>
    </row>
    <row r="178" spans="1:33">
      <c r="A178" s="18" t="s">
        <v>813</v>
      </c>
      <c r="B178" s="18" t="s">
        <v>847</v>
      </c>
      <c r="C178" s="18" t="s">
        <v>507</v>
      </c>
      <c r="D178" s="18">
        <v>79247</v>
      </c>
      <c r="E178" s="18">
        <v>6468</v>
      </c>
      <c r="F178" s="18">
        <v>85715</v>
      </c>
      <c r="G178" s="18">
        <v>47148</v>
      </c>
      <c r="H178" s="18">
        <v>12459</v>
      </c>
      <c r="I178" s="18">
        <v>385</v>
      </c>
      <c r="J178" s="18">
        <v>0</v>
      </c>
      <c r="K178" s="18">
        <v>3577</v>
      </c>
      <c r="L178" s="18">
        <v>77</v>
      </c>
      <c r="M178" s="18">
        <v>16569</v>
      </c>
      <c r="N178" s="18">
        <v>6468</v>
      </c>
      <c r="O178" s="18">
        <v>141</v>
      </c>
      <c r="P178" s="18">
        <v>69392.426399999997</v>
      </c>
      <c r="Q178" s="18">
        <v>13957.85</v>
      </c>
      <c r="R178" s="18">
        <v>-14268.95</v>
      </c>
      <c r="S178" s="18">
        <v>2681.07</v>
      </c>
      <c r="T178" s="18">
        <v>71762.396399999998</v>
      </c>
      <c r="U178" s="18">
        <v>85715</v>
      </c>
      <c r="V178" s="18">
        <v>72858.055999999997</v>
      </c>
      <c r="W178" s="18">
        <v>-1095.6595999999799</v>
      </c>
      <c r="X178" s="18">
        <v>-766.96171999998899</v>
      </c>
      <c r="Y178" s="18">
        <v>0.99099999999999999</v>
      </c>
      <c r="Z178" s="18"/>
      <c r="AA178" s="18">
        <v>84944</v>
      </c>
      <c r="AB178" s="18">
        <v>86765</v>
      </c>
      <c r="AC178" s="18">
        <v>6424</v>
      </c>
      <c r="AD178" s="18">
        <v>-602</v>
      </c>
      <c r="AE178" s="18">
        <v>-8125026</v>
      </c>
      <c r="AF178" s="18"/>
      <c r="AG178" s="18"/>
    </row>
    <row r="179" spans="1:33">
      <c r="A179" s="18" t="s">
        <v>813</v>
      </c>
      <c r="B179" s="18" t="s">
        <v>848</v>
      </c>
      <c r="C179" s="18" t="s">
        <v>508</v>
      </c>
      <c r="D179" s="18">
        <v>49982</v>
      </c>
      <c r="E179" s="18">
        <v>5608</v>
      </c>
      <c r="F179" s="18">
        <v>55590</v>
      </c>
      <c r="G179" s="18">
        <v>35160</v>
      </c>
      <c r="H179" s="18">
        <v>5390</v>
      </c>
      <c r="I179" s="18">
        <v>338</v>
      </c>
      <c r="J179" s="18">
        <v>0</v>
      </c>
      <c r="K179" s="18">
        <v>3917</v>
      </c>
      <c r="L179" s="18">
        <v>480</v>
      </c>
      <c r="M179" s="18">
        <v>4840</v>
      </c>
      <c r="N179" s="18">
        <v>5608</v>
      </c>
      <c r="O179" s="18">
        <v>0</v>
      </c>
      <c r="P179" s="18">
        <v>51748.487999999998</v>
      </c>
      <c r="Q179" s="18">
        <v>8198.25</v>
      </c>
      <c r="R179" s="18">
        <v>-4522</v>
      </c>
      <c r="S179" s="18">
        <v>3944</v>
      </c>
      <c r="T179" s="18">
        <v>59368.737999999998</v>
      </c>
      <c r="U179" s="18">
        <v>55590</v>
      </c>
      <c r="V179" s="18">
        <v>47251.386100000003</v>
      </c>
      <c r="W179" s="18">
        <v>12117.3519</v>
      </c>
      <c r="X179" s="18">
        <v>8482.1463299999996</v>
      </c>
      <c r="Y179" s="18">
        <v>1.153</v>
      </c>
      <c r="Z179" s="18"/>
      <c r="AA179" s="18">
        <v>64095</v>
      </c>
      <c r="AB179" s="18">
        <v>65469</v>
      </c>
      <c r="AC179" s="18">
        <v>6118</v>
      </c>
      <c r="AD179" s="18">
        <v>-907</v>
      </c>
      <c r="AE179" s="18">
        <v>-9707939</v>
      </c>
      <c r="AF179" s="18"/>
      <c r="AG179" s="18"/>
    </row>
    <row r="180" spans="1:33">
      <c r="A180" s="18" t="s">
        <v>813</v>
      </c>
      <c r="B180" s="18" t="s">
        <v>849</v>
      </c>
      <c r="C180" s="18" t="s">
        <v>509</v>
      </c>
      <c r="D180" s="18">
        <v>65726</v>
      </c>
      <c r="E180" s="18">
        <v>1880</v>
      </c>
      <c r="F180" s="18">
        <v>67606</v>
      </c>
      <c r="G180" s="18">
        <v>49357</v>
      </c>
      <c r="H180" s="18">
        <v>8274</v>
      </c>
      <c r="I180" s="18">
        <v>1879</v>
      </c>
      <c r="J180" s="18">
        <v>0</v>
      </c>
      <c r="K180" s="18">
        <v>4617</v>
      </c>
      <c r="L180" s="18">
        <v>1173</v>
      </c>
      <c r="M180" s="18">
        <v>7277</v>
      </c>
      <c r="N180" s="18">
        <v>1880</v>
      </c>
      <c r="O180" s="18">
        <v>637</v>
      </c>
      <c r="P180" s="18">
        <v>72643.632599999997</v>
      </c>
      <c r="Q180" s="18">
        <v>12554.5</v>
      </c>
      <c r="R180" s="18">
        <v>-7723.95</v>
      </c>
      <c r="S180" s="18">
        <v>360.91</v>
      </c>
      <c r="T180" s="18">
        <v>77835.092600000004</v>
      </c>
      <c r="U180" s="18">
        <v>67606</v>
      </c>
      <c r="V180" s="18">
        <v>57465.377099999998</v>
      </c>
      <c r="W180" s="18">
        <v>20369.715499999998</v>
      </c>
      <c r="X180" s="18">
        <v>14258.80085</v>
      </c>
      <c r="Y180" s="18">
        <v>1.2110000000000001</v>
      </c>
      <c r="Z180" s="18"/>
      <c r="AA180" s="18">
        <v>81871</v>
      </c>
      <c r="AB180" s="18">
        <v>83626</v>
      </c>
      <c r="AC180" s="18">
        <v>6561</v>
      </c>
      <c r="AD180" s="18">
        <v>-464</v>
      </c>
      <c r="AE180" s="18">
        <v>-5917356</v>
      </c>
      <c r="AF180" s="18"/>
      <c r="AG180" s="18"/>
    </row>
    <row r="181" spans="1:33">
      <c r="A181" s="18" t="s">
        <v>813</v>
      </c>
      <c r="B181" s="18" t="s">
        <v>850</v>
      </c>
      <c r="C181" s="18" t="s">
        <v>510</v>
      </c>
      <c r="D181" s="18">
        <v>58885</v>
      </c>
      <c r="E181" s="18">
        <v>6034</v>
      </c>
      <c r="F181" s="18">
        <v>64919</v>
      </c>
      <c r="G181" s="18">
        <v>25462</v>
      </c>
      <c r="H181" s="18">
        <v>17903</v>
      </c>
      <c r="I181" s="18">
        <v>4553</v>
      </c>
      <c r="J181" s="18">
        <v>0</v>
      </c>
      <c r="K181" s="18">
        <v>2147</v>
      </c>
      <c r="L181" s="18">
        <v>88</v>
      </c>
      <c r="M181" s="18">
        <v>9201</v>
      </c>
      <c r="N181" s="18">
        <v>6034</v>
      </c>
      <c r="O181" s="18">
        <v>194</v>
      </c>
      <c r="P181" s="18">
        <v>37474.971599999997</v>
      </c>
      <c r="Q181" s="18">
        <v>20912.55</v>
      </c>
      <c r="R181" s="18">
        <v>-8060.55</v>
      </c>
      <c r="S181" s="18">
        <v>3564.73</v>
      </c>
      <c r="T181" s="18">
        <v>53891.7016</v>
      </c>
      <c r="U181" s="18">
        <v>64919</v>
      </c>
      <c r="V181" s="18">
        <v>55181.094749999997</v>
      </c>
      <c r="W181" s="18">
        <v>-1289.3931500000001</v>
      </c>
      <c r="X181" s="18">
        <v>-902.57520500000203</v>
      </c>
      <c r="Y181" s="18">
        <v>0.98599999999999999</v>
      </c>
      <c r="Z181" s="18"/>
      <c r="AA181" s="18">
        <v>64010</v>
      </c>
      <c r="AB181" s="18">
        <v>65382</v>
      </c>
      <c r="AC181" s="18">
        <v>5771</v>
      </c>
      <c r="AD181" s="18">
        <v>-1254</v>
      </c>
      <c r="AE181" s="18">
        <v>-14206643</v>
      </c>
      <c r="AF181" s="18"/>
      <c r="AG181" s="18"/>
    </row>
    <row r="182" spans="1:33">
      <c r="A182" s="18" t="s">
        <v>813</v>
      </c>
      <c r="B182" s="18" t="s">
        <v>851</v>
      </c>
      <c r="C182" s="18" t="s">
        <v>511</v>
      </c>
      <c r="D182" s="18">
        <v>89978</v>
      </c>
      <c r="E182" s="18">
        <v>7271</v>
      </c>
      <c r="F182" s="18">
        <v>97249</v>
      </c>
      <c r="G182" s="18">
        <v>51330</v>
      </c>
      <c r="H182" s="18">
        <v>22849</v>
      </c>
      <c r="I182" s="18">
        <v>1794</v>
      </c>
      <c r="J182" s="18">
        <v>0</v>
      </c>
      <c r="K182" s="18">
        <v>5026</v>
      </c>
      <c r="L182" s="18">
        <v>51</v>
      </c>
      <c r="M182" s="18">
        <v>12444</v>
      </c>
      <c r="N182" s="18">
        <v>7271</v>
      </c>
      <c r="O182" s="18">
        <v>0</v>
      </c>
      <c r="P182" s="18">
        <v>75547.494000000006</v>
      </c>
      <c r="Q182" s="18">
        <v>25218.65</v>
      </c>
      <c r="R182" s="18">
        <v>-10620.75</v>
      </c>
      <c r="S182" s="18">
        <v>4064.87</v>
      </c>
      <c r="T182" s="18">
        <v>94210.263999999996</v>
      </c>
      <c r="U182" s="18">
        <v>97249</v>
      </c>
      <c r="V182" s="18">
        <v>82662.023149999994</v>
      </c>
      <c r="W182" s="18">
        <v>11548.24085</v>
      </c>
      <c r="X182" s="18">
        <v>8083.7685949999996</v>
      </c>
      <c r="Y182" s="18">
        <v>1.083</v>
      </c>
      <c r="Z182" s="18"/>
      <c r="AA182" s="18">
        <v>105321</v>
      </c>
      <c r="AB182" s="18">
        <v>107579</v>
      </c>
      <c r="AC182" s="18">
        <v>8440</v>
      </c>
      <c r="AD182" s="18">
        <v>1414</v>
      </c>
      <c r="AE182" s="18">
        <v>18028112</v>
      </c>
      <c r="AF182" s="18"/>
      <c r="AG182" s="18"/>
    </row>
    <row r="183" spans="1:33">
      <c r="A183" s="18" t="s">
        <v>813</v>
      </c>
      <c r="B183" s="18" t="s">
        <v>852</v>
      </c>
      <c r="C183" s="18" t="s">
        <v>512</v>
      </c>
      <c r="D183" s="18">
        <v>100653</v>
      </c>
      <c r="E183" s="18">
        <v>6981</v>
      </c>
      <c r="F183" s="18">
        <v>107634</v>
      </c>
      <c r="G183" s="18">
        <v>52268</v>
      </c>
      <c r="H183" s="18">
        <v>24009</v>
      </c>
      <c r="I183" s="18">
        <v>3691</v>
      </c>
      <c r="J183" s="18">
        <v>0</v>
      </c>
      <c r="K183" s="18">
        <v>4285</v>
      </c>
      <c r="L183" s="18">
        <v>360</v>
      </c>
      <c r="M183" s="18">
        <v>14293</v>
      </c>
      <c r="N183" s="18">
        <v>6981</v>
      </c>
      <c r="O183" s="18">
        <v>3</v>
      </c>
      <c r="P183" s="18">
        <v>76928.042400000006</v>
      </c>
      <c r="Q183" s="18">
        <v>27187.25</v>
      </c>
      <c r="R183" s="18">
        <v>-12457.6</v>
      </c>
      <c r="S183" s="18">
        <v>3504.04</v>
      </c>
      <c r="T183" s="18">
        <v>95161.732399999994</v>
      </c>
      <c r="U183" s="18">
        <v>107634</v>
      </c>
      <c r="V183" s="18">
        <v>91489.201749999993</v>
      </c>
      <c r="W183" s="18">
        <v>3672.5306500000002</v>
      </c>
      <c r="X183" s="18">
        <v>2570.7714550000001</v>
      </c>
      <c r="Y183" s="18">
        <v>1.024</v>
      </c>
      <c r="Z183" s="18"/>
      <c r="AA183" s="18">
        <v>110218</v>
      </c>
      <c r="AB183" s="18">
        <v>112580</v>
      </c>
      <c r="AC183" s="18">
        <v>7002</v>
      </c>
      <c r="AD183" s="18">
        <v>-24</v>
      </c>
      <c r="AE183" s="18">
        <v>-378522</v>
      </c>
      <c r="AF183" s="18"/>
      <c r="AG183" s="18"/>
    </row>
    <row r="184" spans="1:33">
      <c r="A184" s="18" t="s">
        <v>813</v>
      </c>
      <c r="B184" s="18" t="s">
        <v>853</v>
      </c>
      <c r="C184" s="18" t="s">
        <v>513</v>
      </c>
      <c r="D184" s="18">
        <v>78078</v>
      </c>
      <c r="E184" s="18">
        <v>6614</v>
      </c>
      <c r="F184" s="18">
        <v>84692</v>
      </c>
      <c r="G184" s="18">
        <v>44643</v>
      </c>
      <c r="H184" s="18">
        <v>955</v>
      </c>
      <c r="I184" s="18">
        <v>1438</v>
      </c>
      <c r="J184" s="18">
        <v>0</v>
      </c>
      <c r="K184" s="18">
        <v>3700</v>
      </c>
      <c r="L184" s="18">
        <v>76</v>
      </c>
      <c r="M184" s="18">
        <v>8126</v>
      </c>
      <c r="N184" s="18">
        <v>6614</v>
      </c>
      <c r="O184" s="18">
        <v>14</v>
      </c>
      <c r="P184" s="18">
        <v>65705.5674</v>
      </c>
      <c r="Q184" s="18">
        <v>5179.05</v>
      </c>
      <c r="R184" s="18">
        <v>-6983.6</v>
      </c>
      <c r="S184" s="18">
        <v>4240.4799999999996</v>
      </c>
      <c r="T184" s="18">
        <v>68141.497399999993</v>
      </c>
      <c r="U184" s="18">
        <v>84692</v>
      </c>
      <c r="V184" s="18">
        <v>71987.882100000003</v>
      </c>
      <c r="W184" s="18">
        <v>-3846.3847000000001</v>
      </c>
      <c r="X184" s="18">
        <v>-2692.46929</v>
      </c>
      <c r="Y184" s="18">
        <v>0.96799999999999997</v>
      </c>
      <c r="Z184" s="18"/>
      <c r="AA184" s="18">
        <v>81981</v>
      </c>
      <c r="AB184" s="18">
        <v>83739</v>
      </c>
      <c r="AC184" s="18">
        <v>7076</v>
      </c>
      <c r="AD184" s="18">
        <v>51</v>
      </c>
      <c r="AE184" s="18">
        <v>602236</v>
      </c>
      <c r="AF184" s="18"/>
      <c r="AG184" s="18"/>
    </row>
    <row r="185" spans="1:33">
      <c r="A185" s="18" t="s">
        <v>813</v>
      </c>
      <c r="B185" s="18" t="s">
        <v>854</v>
      </c>
      <c r="C185" s="18" t="s">
        <v>514</v>
      </c>
      <c r="D185" s="18">
        <v>375500</v>
      </c>
      <c r="E185" s="18">
        <v>30753</v>
      </c>
      <c r="F185" s="18">
        <v>406253</v>
      </c>
      <c r="G185" s="18">
        <v>243802</v>
      </c>
      <c r="H185" s="18">
        <v>68247</v>
      </c>
      <c r="I185" s="18">
        <v>8751</v>
      </c>
      <c r="J185" s="18">
        <v>0</v>
      </c>
      <c r="K185" s="18">
        <v>13076</v>
      </c>
      <c r="L185" s="18">
        <v>928</v>
      </c>
      <c r="M185" s="18">
        <v>56293</v>
      </c>
      <c r="N185" s="18">
        <v>30753</v>
      </c>
      <c r="O185" s="18">
        <v>215</v>
      </c>
      <c r="P185" s="18">
        <v>358827.78360000002</v>
      </c>
      <c r="Q185" s="18">
        <v>76562.899999999994</v>
      </c>
      <c r="R185" s="18">
        <v>-48820.6</v>
      </c>
      <c r="S185" s="18">
        <v>16570.240000000002</v>
      </c>
      <c r="T185" s="18">
        <v>403140.3236</v>
      </c>
      <c r="U185" s="18">
        <v>406253</v>
      </c>
      <c r="V185" s="18">
        <v>345314.81115000002</v>
      </c>
      <c r="W185" s="18">
        <v>57825.512450000002</v>
      </c>
      <c r="X185" s="18">
        <v>40477.858715000002</v>
      </c>
      <c r="Y185" s="18">
        <v>1.1000000000000001</v>
      </c>
      <c r="Z185" s="18"/>
      <c r="AA185" s="18">
        <v>446878</v>
      </c>
      <c r="AB185" s="18">
        <v>456456</v>
      </c>
      <c r="AC185" s="18">
        <v>7744</v>
      </c>
      <c r="AD185" s="18">
        <v>719</v>
      </c>
      <c r="AE185" s="18">
        <v>42361807</v>
      </c>
      <c r="AF185" s="18"/>
      <c r="AG185" s="18"/>
    </row>
    <row r="186" spans="1:33">
      <c r="A186" s="18" t="s">
        <v>813</v>
      </c>
      <c r="B186" s="18" t="s">
        <v>855</v>
      </c>
      <c r="C186" s="18" t="s">
        <v>515</v>
      </c>
      <c r="D186" s="18">
        <v>98736</v>
      </c>
      <c r="E186" s="18">
        <v>7548</v>
      </c>
      <c r="F186" s="18">
        <v>106284</v>
      </c>
      <c r="G186" s="18">
        <v>63148</v>
      </c>
      <c r="H186" s="18">
        <v>1872</v>
      </c>
      <c r="I186" s="18">
        <v>1</v>
      </c>
      <c r="J186" s="18">
        <v>0</v>
      </c>
      <c r="K186" s="18">
        <v>5826</v>
      </c>
      <c r="L186" s="18">
        <v>29</v>
      </c>
      <c r="M186" s="18">
        <v>18868</v>
      </c>
      <c r="N186" s="18">
        <v>7548</v>
      </c>
      <c r="O186" s="18">
        <v>0</v>
      </c>
      <c r="P186" s="18">
        <v>92941.2264</v>
      </c>
      <c r="Q186" s="18">
        <v>6544.15</v>
      </c>
      <c r="R186" s="18">
        <v>-16062.45</v>
      </c>
      <c r="S186" s="18">
        <v>3208.24</v>
      </c>
      <c r="T186" s="18">
        <v>86631.166400000002</v>
      </c>
      <c r="U186" s="18">
        <v>106284</v>
      </c>
      <c r="V186" s="18">
        <v>90341.007299999997</v>
      </c>
      <c r="W186" s="18">
        <v>-3709.8409000000001</v>
      </c>
      <c r="X186" s="18">
        <v>-2596.8886299999999</v>
      </c>
      <c r="Y186" s="18">
        <v>0.97599999999999998</v>
      </c>
      <c r="Z186" s="18"/>
      <c r="AA186" s="18">
        <v>103733</v>
      </c>
      <c r="AB186" s="18">
        <v>105956</v>
      </c>
      <c r="AC186" s="18">
        <v>11729</v>
      </c>
      <c r="AD186" s="18">
        <v>4703</v>
      </c>
      <c r="AE186" s="18">
        <v>42490283</v>
      </c>
      <c r="AF186" s="18"/>
      <c r="AG186" s="18"/>
    </row>
    <row r="187" spans="1:33">
      <c r="A187" s="18" t="s">
        <v>813</v>
      </c>
      <c r="B187" s="18" t="s">
        <v>856</v>
      </c>
      <c r="C187" s="18" t="s">
        <v>516</v>
      </c>
      <c r="D187" s="18">
        <v>507116</v>
      </c>
      <c r="E187" s="18">
        <v>25464</v>
      </c>
      <c r="F187" s="18">
        <v>532580</v>
      </c>
      <c r="G187" s="18">
        <v>274833</v>
      </c>
      <c r="H187" s="18">
        <v>60555</v>
      </c>
      <c r="I187" s="18">
        <v>15652</v>
      </c>
      <c r="J187" s="18">
        <v>0</v>
      </c>
      <c r="K187" s="18">
        <v>17703</v>
      </c>
      <c r="L187" s="18">
        <v>665</v>
      </c>
      <c r="M187" s="18">
        <v>51633</v>
      </c>
      <c r="N187" s="18">
        <v>25464</v>
      </c>
      <c r="O187" s="18">
        <v>696</v>
      </c>
      <c r="P187" s="18">
        <v>404499.20939999999</v>
      </c>
      <c r="Q187" s="18">
        <v>79823.5</v>
      </c>
      <c r="R187" s="18">
        <v>-45044.9</v>
      </c>
      <c r="S187" s="18">
        <v>12866.79</v>
      </c>
      <c r="T187" s="18">
        <v>452144.59940000001</v>
      </c>
      <c r="U187" s="18">
        <v>532580</v>
      </c>
      <c r="V187" s="18">
        <v>452693.42245000001</v>
      </c>
      <c r="W187" s="18">
        <v>-548.82305000000599</v>
      </c>
      <c r="X187" s="18">
        <v>-384.17613500000402</v>
      </c>
      <c r="Y187" s="18">
        <v>0.999</v>
      </c>
      <c r="Z187" s="18"/>
      <c r="AA187" s="18">
        <v>532048</v>
      </c>
      <c r="AB187" s="18">
        <v>543452</v>
      </c>
      <c r="AC187" s="18">
        <v>9536</v>
      </c>
      <c r="AD187" s="18">
        <v>2511</v>
      </c>
      <c r="AE187" s="18">
        <v>143084487</v>
      </c>
      <c r="AF187" s="18"/>
      <c r="AG187" s="18"/>
    </row>
    <row r="188" spans="1:33">
      <c r="A188" s="18" t="s">
        <v>813</v>
      </c>
      <c r="B188" s="18" t="s">
        <v>857</v>
      </c>
      <c r="C188" s="18" t="s">
        <v>517</v>
      </c>
      <c r="D188" s="18">
        <v>159434</v>
      </c>
      <c r="E188" s="18">
        <v>13911</v>
      </c>
      <c r="F188" s="18">
        <v>173345</v>
      </c>
      <c r="G188" s="18">
        <v>90713</v>
      </c>
      <c r="H188" s="18">
        <v>16236</v>
      </c>
      <c r="I188" s="18">
        <v>3443</v>
      </c>
      <c r="J188" s="18">
        <v>0</v>
      </c>
      <c r="K188" s="18">
        <v>7927</v>
      </c>
      <c r="L188" s="18">
        <v>958</v>
      </c>
      <c r="M188" s="18">
        <v>10400</v>
      </c>
      <c r="N188" s="18">
        <v>13911</v>
      </c>
      <c r="O188" s="18">
        <v>944</v>
      </c>
      <c r="P188" s="18">
        <v>133511.3934</v>
      </c>
      <c r="Q188" s="18">
        <v>23465.1</v>
      </c>
      <c r="R188" s="18">
        <v>-10456.700000000001</v>
      </c>
      <c r="S188" s="18">
        <v>10056.35</v>
      </c>
      <c r="T188" s="18">
        <v>156576.1434</v>
      </c>
      <c r="U188" s="18">
        <v>173345</v>
      </c>
      <c r="V188" s="18">
        <v>147343.2942</v>
      </c>
      <c r="W188" s="18">
        <v>9232.8492000000006</v>
      </c>
      <c r="X188" s="18">
        <v>6462.9944400000004</v>
      </c>
      <c r="Y188" s="18">
        <v>1.0369999999999999</v>
      </c>
      <c r="Z188" s="18"/>
      <c r="AA188" s="18">
        <v>179759</v>
      </c>
      <c r="AB188" s="18">
        <v>183612</v>
      </c>
      <c r="AC188" s="18">
        <v>7353</v>
      </c>
      <c r="AD188" s="18">
        <v>328</v>
      </c>
      <c r="AE188" s="18">
        <v>8192032</v>
      </c>
      <c r="AF188" s="18"/>
      <c r="AG188" s="18"/>
    </row>
    <row r="189" spans="1:33">
      <c r="A189" s="18" t="s">
        <v>813</v>
      </c>
      <c r="B189" s="18" t="s">
        <v>858</v>
      </c>
      <c r="C189" s="18" t="s">
        <v>518</v>
      </c>
      <c r="D189" s="18">
        <v>121334</v>
      </c>
      <c r="E189" s="18">
        <v>5579</v>
      </c>
      <c r="F189" s="18">
        <v>126913</v>
      </c>
      <c r="G189" s="18">
        <v>74499</v>
      </c>
      <c r="H189" s="18">
        <v>9630</v>
      </c>
      <c r="I189" s="18">
        <v>1884</v>
      </c>
      <c r="J189" s="18">
        <v>0</v>
      </c>
      <c r="K189" s="18">
        <v>6883</v>
      </c>
      <c r="L189" s="18">
        <v>287</v>
      </c>
      <c r="M189" s="18">
        <v>15233</v>
      </c>
      <c r="N189" s="18">
        <v>5579</v>
      </c>
      <c r="O189" s="18">
        <v>228</v>
      </c>
      <c r="P189" s="18">
        <v>109647.62820000001</v>
      </c>
      <c r="Q189" s="18">
        <v>15637.45</v>
      </c>
      <c r="R189" s="18">
        <v>-13385.8</v>
      </c>
      <c r="S189" s="18">
        <v>2152.54</v>
      </c>
      <c r="T189" s="18">
        <v>114051.81819999999</v>
      </c>
      <c r="U189" s="18">
        <v>126913</v>
      </c>
      <c r="V189" s="18">
        <v>107876.4189</v>
      </c>
      <c r="W189" s="18">
        <v>6175.3993</v>
      </c>
      <c r="X189" s="18">
        <v>4322.7795100000003</v>
      </c>
      <c r="Y189" s="18">
        <v>1.034</v>
      </c>
      <c r="Z189" s="18"/>
      <c r="AA189" s="18">
        <v>131228</v>
      </c>
      <c r="AB189" s="18">
        <v>134041</v>
      </c>
      <c r="AC189" s="18">
        <v>8342</v>
      </c>
      <c r="AD189" s="18">
        <v>1316</v>
      </c>
      <c r="AE189" s="18">
        <v>21152977</v>
      </c>
      <c r="AF189" s="18"/>
      <c r="AG189" s="18"/>
    </row>
    <row r="190" spans="1:33">
      <c r="A190" s="18" t="s">
        <v>813</v>
      </c>
      <c r="B190" s="18" t="s">
        <v>859</v>
      </c>
      <c r="C190" s="18" t="s">
        <v>519</v>
      </c>
      <c r="D190" s="18">
        <v>66789</v>
      </c>
      <c r="E190" s="18">
        <v>7155</v>
      </c>
      <c r="F190" s="18">
        <v>73944</v>
      </c>
      <c r="G190" s="18">
        <v>36642</v>
      </c>
      <c r="H190" s="18">
        <v>19488</v>
      </c>
      <c r="I190" s="18">
        <v>1366</v>
      </c>
      <c r="J190" s="18">
        <v>0</v>
      </c>
      <c r="K190" s="18">
        <v>3475</v>
      </c>
      <c r="L190" s="18">
        <v>390</v>
      </c>
      <c r="M190" s="18">
        <v>10194</v>
      </c>
      <c r="N190" s="18">
        <v>7155</v>
      </c>
      <c r="O190" s="18">
        <v>345</v>
      </c>
      <c r="P190" s="18">
        <v>53929.695599999999</v>
      </c>
      <c r="Q190" s="18">
        <v>20679.650000000001</v>
      </c>
      <c r="R190" s="18">
        <v>-9289.65</v>
      </c>
      <c r="S190" s="18">
        <v>4348.7700000000004</v>
      </c>
      <c r="T190" s="18">
        <v>69668.465599999996</v>
      </c>
      <c r="U190" s="18">
        <v>73944</v>
      </c>
      <c r="V190" s="18">
        <v>62852.360050000003</v>
      </c>
      <c r="W190" s="18">
        <v>6816.1055500000002</v>
      </c>
      <c r="X190" s="18">
        <v>4771.2738849999996</v>
      </c>
      <c r="Y190" s="18">
        <v>1.0649999999999999</v>
      </c>
      <c r="Z190" s="18"/>
      <c r="AA190" s="18">
        <v>78750</v>
      </c>
      <c r="AB190" s="18">
        <v>80438</v>
      </c>
      <c r="AC190" s="18">
        <v>6456</v>
      </c>
      <c r="AD190" s="18">
        <v>-569</v>
      </c>
      <c r="AE190" s="18">
        <v>-7088963</v>
      </c>
      <c r="AF190" s="18"/>
      <c r="AG190" s="18"/>
    </row>
    <row r="191" spans="1:33">
      <c r="A191" s="18" t="s">
        <v>813</v>
      </c>
      <c r="B191" s="18" t="s">
        <v>860</v>
      </c>
      <c r="C191" s="18" t="s">
        <v>520</v>
      </c>
      <c r="D191" s="18">
        <v>309634</v>
      </c>
      <c r="E191" s="18">
        <v>17296</v>
      </c>
      <c r="F191" s="18">
        <v>326930</v>
      </c>
      <c r="G191" s="18">
        <v>175395</v>
      </c>
      <c r="H191" s="18">
        <v>29097</v>
      </c>
      <c r="I191" s="18">
        <v>9531</v>
      </c>
      <c r="J191" s="18">
        <v>0</v>
      </c>
      <c r="K191" s="18">
        <v>10244</v>
      </c>
      <c r="L191" s="18">
        <v>19</v>
      </c>
      <c r="M191" s="18">
        <v>16588</v>
      </c>
      <c r="N191" s="18">
        <v>17296</v>
      </c>
      <c r="O191" s="18">
        <v>301</v>
      </c>
      <c r="P191" s="18">
        <v>258146.361</v>
      </c>
      <c r="Q191" s="18">
        <v>41541.199999999997</v>
      </c>
      <c r="R191" s="18">
        <v>-14371.8</v>
      </c>
      <c r="S191" s="18">
        <v>11881.64</v>
      </c>
      <c r="T191" s="18">
        <v>297197.40100000001</v>
      </c>
      <c r="U191" s="18">
        <v>326930</v>
      </c>
      <c r="V191" s="18">
        <v>277890.08604999998</v>
      </c>
      <c r="W191" s="18">
        <v>19307.31495</v>
      </c>
      <c r="X191" s="18">
        <v>13515.120465</v>
      </c>
      <c r="Y191" s="18">
        <v>1.0409999999999999</v>
      </c>
      <c r="Z191" s="18"/>
      <c r="AA191" s="18">
        <v>340334</v>
      </c>
      <c r="AB191" s="18">
        <v>347628</v>
      </c>
      <c r="AC191" s="18">
        <v>8682</v>
      </c>
      <c r="AD191" s="18">
        <v>1657</v>
      </c>
      <c r="AE191" s="18">
        <v>66331479</v>
      </c>
      <c r="AF191" s="18"/>
      <c r="AG191" s="18"/>
    </row>
    <row r="192" spans="1:33">
      <c r="A192" s="18" t="s">
        <v>813</v>
      </c>
      <c r="B192" s="18" t="s">
        <v>861</v>
      </c>
      <c r="C192" s="18" t="s">
        <v>521</v>
      </c>
      <c r="D192" s="18">
        <v>119832</v>
      </c>
      <c r="E192" s="18">
        <v>3836</v>
      </c>
      <c r="F192" s="18">
        <v>123668</v>
      </c>
      <c r="G192" s="18">
        <v>72518</v>
      </c>
      <c r="H192" s="18">
        <v>4745</v>
      </c>
      <c r="I192" s="18">
        <v>3729</v>
      </c>
      <c r="J192" s="18">
        <v>0</v>
      </c>
      <c r="K192" s="18">
        <v>4821</v>
      </c>
      <c r="L192" s="18">
        <v>1276</v>
      </c>
      <c r="M192" s="18">
        <v>18743</v>
      </c>
      <c r="N192" s="18">
        <v>3836</v>
      </c>
      <c r="O192" s="18">
        <v>2728</v>
      </c>
      <c r="P192" s="18">
        <v>106731.9924</v>
      </c>
      <c r="Q192" s="18">
        <v>11300.75</v>
      </c>
      <c r="R192" s="18">
        <v>-19334.95</v>
      </c>
      <c r="S192" s="18">
        <v>74.290000000000006</v>
      </c>
      <c r="T192" s="18">
        <v>98772.082399999999</v>
      </c>
      <c r="U192" s="18">
        <v>123668</v>
      </c>
      <c r="V192" s="18">
        <v>105117.86035</v>
      </c>
      <c r="W192" s="18">
        <v>-6345.7779499999897</v>
      </c>
      <c r="X192" s="18">
        <v>-4442.0445649999901</v>
      </c>
      <c r="Y192" s="18">
        <v>0.96399999999999997</v>
      </c>
      <c r="Z192" s="18"/>
      <c r="AA192" s="18">
        <v>119216</v>
      </c>
      <c r="AB192" s="18">
        <v>121771</v>
      </c>
      <c r="AC192" s="18">
        <v>10287</v>
      </c>
      <c r="AD192" s="18">
        <v>3262</v>
      </c>
      <c r="AE192" s="18">
        <v>38613751</v>
      </c>
      <c r="AF192" s="18"/>
      <c r="AG192" s="18"/>
    </row>
    <row r="193" spans="1:33">
      <c r="A193" s="18" t="s">
        <v>813</v>
      </c>
      <c r="B193" s="18" t="s">
        <v>862</v>
      </c>
      <c r="C193" s="18" t="s">
        <v>522</v>
      </c>
      <c r="D193" s="18">
        <v>78946</v>
      </c>
      <c r="E193" s="18">
        <v>3418</v>
      </c>
      <c r="F193" s="18">
        <v>82364</v>
      </c>
      <c r="G193" s="18">
        <v>50167</v>
      </c>
      <c r="H193" s="18">
        <v>13651</v>
      </c>
      <c r="I193" s="18">
        <v>2806</v>
      </c>
      <c r="J193" s="18">
        <v>0</v>
      </c>
      <c r="K193" s="18">
        <v>3796</v>
      </c>
      <c r="L193" s="18">
        <v>244</v>
      </c>
      <c r="M193" s="18">
        <v>4736</v>
      </c>
      <c r="N193" s="18">
        <v>3418</v>
      </c>
      <c r="O193" s="18">
        <v>0</v>
      </c>
      <c r="P193" s="18">
        <v>73835.790599999993</v>
      </c>
      <c r="Q193" s="18">
        <v>17215.05</v>
      </c>
      <c r="R193" s="18">
        <v>-4233</v>
      </c>
      <c r="S193" s="18">
        <v>2100.1799999999998</v>
      </c>
      <c r="T193" s="18">
        <v>88918.020600000003</v>
      </c>
      <c r="U193" s="18">
        <v>82364</v>
      </c>
      <c r="V193" s="18">
        <v>70009.654150000002</v>
      </c>
      <c r="W193" s="18">
        <v>18908.366450000001</v>
      </c>
      <c r="X193" s="18">
        <v>13235.856514999999</v>
      </c>
      <c r="Y193" s="18">
        <v>1.161</v>
      </c>
      <c r="Z193" s="18"/>
      <c r="AA193" s="18">
        <v>95625</v>
      </c>
      <c r="AB193" s="18">
        <v>97675</v>
      </c>
      <c r="AC193" s="18">
        <v>7649</v>
      </c>
      <c r="AD193" s="18">
        <v>624</v>
      </c>
      <c r="AE193" s="18">
        <v>7969543</v>
      </c>
      <c r="AF193" s="18"/>
      <c r="AG193" s="18"/>
    </row>
    <row r="194" spans="1:33">
      <c r="A194" s="18" t="s">
        <v>863</v>
      </c>
      <c r="B194" s="18" t="s">
        <v>864</v>
      </c>
      <c r="C194" s="18" t="s">
        <v>524</v>
      </c>
      <c r="D194" s="18">
        <v>177653</v>
      </c>
      <c r="E194" s="18">
        <v>11224</v>
      </c>
      <c r="F194" s="18">
        <v>188877</v>
      </c>
      <c r="G194" s="18">
        <v>95171</v>
      </c>
      <c r="H194" s="18">
        <v>15375</v>
      </c>
      <c r="I194" s="18">
        <v>14414</v>
      </c>
      <c r="J194" s="18">
        <v>0</v>
      </c>
      <c r="K194" s="18">
        <v>6269</v>
      </c>
      <c r="L194" s="18">
        <v>2084</v>
      </c>
      <c r="M194" s="18">
        <v>32661</v>
      </c>
      <c r="N194" s="18">
        <v>11224</v>
      </c>
      <c r="O194" s="18">
        <v>0</v>
      </c>
      <c r="P194" s="18">
        <v>140072.6778</v>
      </c>
      <c r="Q194" s="18">
        <v>30649.3</v>
      </c>
      <c r="R194" s="18">
        <v>-29533.25</v>
      </c>
      <c r="S194" s="18">
        <v>3988.03</v>
      </c>
      <c r="T194" s="18">
        <v>145176.75779999999</v>
      </c>
      <c r="U194" s="18">
        <v>188877</v>
      </c>
      <c r="V194" s="18">
        <v>160545.30720000001</v>
      </c>
      <c r="W194" s="18">
        <v>-15368.5494</v>
      </c>
      <c r="X194" s="18">
        <v>-10757.98458</v>
      </c>
      <c r="Y194" s="18">
        <v>0.94299999999999995</v>
      </c>
      <c r="Z194" s="18"/>
      <c r="AA194" s="18">
        <v>178111</v>
      </c>
      <c r="AB194" s="18">
        <v>181928</v>
      </c>
      <c r="AC194" s="18">
        <v>7129</v>
      </c>
      <c r="AD194" s="18">
        <v>104</v>
      </c>
      <c r="AE194" s="18">
        <v>2651901</v>
      </c>
      <c r="AF194" s="18"/>
      <c r="AG194" s="18"/>
    </row>
    <row r="195" spans="1:33">
      <c r="A195" s="18" t="s">
        <v>863</v>
      </c>
      <c r="B195" s="18" t="s">
        <v>865</v>
      </c>
      <c r="C195" s="18" t="s">
        <v>525</v>
      </c>
      <c r="D195" s="18">
        <v>62177</v>
      </c>
      <c r="E195" s="18">
        <v>5460</v>
      </c>
      <c r="F195" s="18">
        <v>67637</v>
      </c>
      <c r="G195" s="18">
        <v>20457</v>
      </c>
      <c r="H195" s="18">
        <v>22810</v>
      </c>
      <c r="I195" s="18">
        <v>4018</v>
      </c>
      <c r="J195" s="18">
        <v>0</v>
      </c>
      <c r="K195" s="18">
        <v>3452</v>
      </c>
      <c r="L195" s="18">
        <v>391</v>
      </c>
      <c r="M195" s="18">
        <v>1225</v>
      </c>
      <c r="N195" s="18">
        <v>5460</v>
      </c>
      <c r="O195" s="18">
        <v>0</v>
      </c>
      <c r="P195" s="18">
        <v>30108.6126</v>
      </c>
      <c r="Q195" s="18">
        <v>25738</v>
      </c>
      <c r="R195" s="18">
        <v>-1373.6</v>
      </c>
      <c r="S195" s="18">
        <v>4432.75</v>
      </c>
      <c r="T195" s="18">
        <v>58905.762600000002</v>
      </c>
      <c r="U195" s="18">
        <v>67637</v>
      </c>
      <c r="V195" s="18">
        <v>57491.169500000004</v>
      </c>
      <c r="W195" s="18">
        <v>1414.5931000000101</v>
      </c>
      <c r="X195" s="18">
        <v>990.21517000000404</v>
      </c>
      <c r="Y195" s="18">
        <v>1.0149999999999999</v>
      </c>
      <c r="Z195" s="18"/>
      <c r="AA195" s="18">
        <v>68651</v>
      </c>
      <c r="AB195" s="18">
        <v>70123</v>
      </c>
      <c r="AC195" s="18">
        <v>8346</v>
      </c>
      <c r="AD195" s="18">
        <v>1321</v>
      </c>
      <c r="AE195" s="18">
        <v>11096789</v>
      </c>
      <c r="AF195" s="18"/>
      <c r="AG195" s="18"/>
    </row>
    <row r="196" spans="1:33">
      <c r="A196" s="18" t="s">
        <v>863</v>
      </c>
      <c r="B196" s="18" t="s">
        <v>866</v>
      </c>
      <c r="C196" s="18" t="s">
        <v>526</v>
      </c>
      <c r="D196" s="18">
        <v>64218</v>
      </c>
      <c r="E196" s="18">
        <v>4184</v>
      </c>
      <c r="F196" s="18">
        <v>68402</v>
      </c>
      <c r="G196" s="18">
        <v>46811</v>
      </c>
      <c r="H196" s="18">
        <v>4964</v>
      </c>
      <c r="I196" s="18">
        <v>1105</v>
      </c>
      <c r="J196" s="18">
        <v>0</v>
      </c>
      <c r="K196" s="18">
        <v>4064</v>
      </c>
      <c r="L196" s="18">
        <v>5</v>
      </c>
      <c r="M196" s="18">
        <v>18553</v>
      </c>
      <c r="N196" s="18">
        <v>4184</v>
      </c>
      <c r="O196" s="18">
        <v>289</v>
      </c>
      <c r="P196" s="18">
        <v>68896.429799999998</v>
      </c>
      <c r="Q196" s="18">
        <v>8613.0499999999993</v>
      </c>
      <c r="R196" s="18">
        <v>-16019.95</v>
      </c>
      <c r="S196" s="18">
        <v>402.39</v>
      </c>
      <c r="T196" s="18">
        <v>61891.919800000003</v>
      </c>
      <c r="U196" s="18">
        <v>68402</v>
      </c>
      <c r="V196" s="18">
        <v>58141.650699999998</v>
      </c>
      <c r="W196" s="18">
        <v>3750.2691</v>
      </c>
      <c r="X196" s="18">
        <v>2625.1883699999998</v>
      </c>
      <c r="Y196" s="18">
        <v>1.038</v>
      </c>
      <c r="Z196" s="18"/>
      <c r="AA196" s="18">
        <v>71001</v>
      </c>
      <c r="AB196" s="18">
        <v>72523</v>
      </c>
      <c r="AC196" s="18">
        <v>7444</v>
      </c>
      <c r="AD196" s="18">
        <v>419</v>
      </c>
      <c r="AE196" s="18">
        <v>4083364</v>
      </c>
      <c r="AF196" s="18"/>
      <c r="AG196" s="18"/>
    </row>
    <row r="197" spans="1:33">
      <c r="A197" s="18" t="s">
        <v>863</v>
      </c>
      <c r="B197" s="18" t="s">
        <v>867</v>
      </c>
      <c r="C197" s="18" t="s">
        <v>527</v>
      </c>
      <c r="D197" s="18">
        <v>73773</v>
      </c>
      <c r="E197" s="18">
        <v>4770</v>
      </c>
      <c r="F197" s="18">
        <v>78543</v>
      </c>
      <c r="G197" s="18">
        <v>56001</v>
      </c>
      <c r="H197" s="18">
        <v>8107</v>
      </c>
      <c r="I197" s="18">
        <v>1174</v>
      </c>
      <c r="J197" s="18">
        <v>0</v>
      </c>
      <c r="K197" s="18">
        <v>5402</v>
      </c>
      <c r="L197" s="18">
        <v>4</v>
      </c>
      <c r="M197" s="18">
        <v>19173</v>
      </c>
      <c r="N197" s="18">
        <v>4770</v>
      </c>
      <c r="O197" s="18">
        <v>750</v>
      </c>
      <c r="P197" s="18">
        <v>82422.271800000002</v>
      </c>
      <c r="Q197" s="18">
        <v>12480.55</v>
      </c>
      <c r="R197" s="18">
        <v>-16937.95</v>
      </c>
      <c r="S197" s="18">
        <v>795.09</v>
      </c>
      <c r="T197" s="18">
        <v>78759.961800000005</v>
      </c>
      <c r="U197" s="18">
        <v>78543</v>
      </c>
      <c r="V197" s="18">
        <v>66761.548299999995</v>
      </c>
      <c r="W197" s="18">
        <v>11998.413500000001</v>
      </c>
      <c r="X197" s="18">
        <v>8398.8894500000006</v>
      </c>
      <c r="Y197" s="18">
        <v>1.107</v>
      </c>
      <c r="Z197" s="18"/>
      <c r="AA197" s="18">
        <v>86947</v>
      </c>
      <c r="AB197" s="18">
        <v>88811</v>
      </c>
      <c r="AC197" s="18">
        <v>7741</v>
      </c>
      <c r="AD197" s="18">
        <v>716</v>
      </c>
      <c r="AE197" s="18">
        <v>8210374</v>
      </c>
      <c r="AF197" s="18"/>
      <c r="AG197" s="18"/>
    </row>
    <row r="198" spans="1:33">
      <c r="A198" s="18" t="s">
        <v>863</v>
      </c>
      <c r="B198" s="18" t="s">
        <v>868</v>
      </c>
      <c r="C198" s="18" t="s">
        <v>528</v>
      </c>
      <c r="D198" s="18">
        <v>67063</v>
      </c>
      <c r="E198" s="18">
        <v>7686</v>
      </c>
      <c r="F198" s="18">
        <v>74749</v>
      </c>
      <c r="G198" s="18">
        <v>44903</v>
      </c>
      <c r="H198" s="18">
        <v>3233</v>
      </c>
      <c r="I198" s="18">
        <v>1040</v>
      </c>
      <c r="J198" s="18">
        <v>0</v>
      </c>
      <c r="K198" s="18">
        <v>4442</v>
      </c>
      <c r="L198" s="18">
        <v>121</v>
      </c>
      <c r="M198" s="18">
        <v>22516</v>
      </c>
      <c r="N198" s="18">
        <v>7686</v>
      </c>
      <c r="O198" s="18">
        <v>0</v>
      </c>
      <c r="P198" s="18">
        <v>66088.235400000005</v>
      </c>
      <c r="Q198" s="18">
        <v>7407.75</v>
      </c>
      <c r="R198" s="18">
        <v>-19241.45</v>
      </c>
      <c r="S198" s="18">
        <v>2705.38</v>
      </c>
      <c r="T198" s="18">
        <v>56959.915399999998</v>
      </c>
      <c r="U198" s="18">
        <v>74749</v>
      </c>
      <c r="V198" s="18">
        <v>63536.483399999997</v>
      </c>
      <c r="W198" s="18">
        <v>-6576.5680000000002</v>
      </c>
      <c r="X198" s="18">
        <v>-4603.5976000000001</v>
      </c>
      <c r="Y198" s="18">
        <v>0.93799999999999994</v>
      </c>
      <c r="Z198" s="18"/>
      <c r="AA198" s="18">
        <v>70114</v>
      </c>
      <c r="AB198" s="18">
        <v>71617</v>
      </c>
      <c r="AC198" s="18">
        <v>7989</v>
      </c>
      <c r="AD198" s="18">
        <v>964</v>
      </c>
      <c r="AE198" s="18">
        <v>8643137</v>
      </c>
      <c r="AF198" s="18"/>
      <c r="AG198" s="18"/>
    </row>
    <row r="199" spans="1:33">
      <c r="A199" s="18" t="s">
        <v>863</v>
      </c>
      <c r="B199" s="18" t="s">
        <v>869</v>
      </c>
      <c r="C199" s="18" t="s">
        <v>529</v>
      </c>
      <c r="D199" s="18">
        <v>79917</v>
      </c>
      <c r="E199" s="18">
        <v>8517</v>
      </c>
      <c r="F199" s="18">
        <v>88434</v>
      </c>
      <c r="G199" s="18">
        <v>67204</v>
      </c>
      <c r="H199" s="18">
        <v>9234</v>
      </c>
      <c r="I199" s="18">
        <v>1097</v>
      </c>
      <c r="J199" s="18">
        <v>0</v>
      </c>
      <c r="K199" s="18">
        <v>4829</v>
      </c>
      <c r="L199" s="18">
        <v>11</v>
      </c>
      <c r="M199" s="18">
        <v>33147</v>
      </c>
      <c r="N199" s="18">
        <v>8517</v>
      </c>
      <c r="O199" s="18">
        <v>16</v>
      </c>
      <c r="P199" s="18">
        <v>98910.847200000004</v>
      </c>
      <c r="Q199" s="18">
        <v>12886</v>
      </c>
      <c r="R199" s="18">
        <v>-28197.9</v>
      </c>
      <c r="S199" s="18">
        <v>1604.46</v>
      </c>
      <c r="T199" s="18">
        <v>85203.407200000001</v>
      </c>
      <c r="U199" s="18">
        <v>88434</v>
      </c>
      <c r="V199" s="18">
        <v>75168.894050000003</v>
      </c>
      <c r="W199" s="18">
        <v>10034.513150000001</v>
      </c>
      <c r="X199" s="18">
        <v>7024.1592050000099</v>
      </c>
      <c r="Y199" s="18">
        <v>1.079</v>
      </c>
      <c r="Z199" s="18"/>
      <c r="AA199" s="18">
        <v>95420</v>
      </c>
      <c r="AB199" s="18">
        <v>97465</v>
      </c>
      <c r="AC199" s="18">
        <v>8562</v>
      </c>
      <c r="AD199" s="18">
        <v>1537</v>
      </c>
      <c r="AE199" s="18">
        <v>17497432</v>
      </c>
      <c r="AF199" s="18"/>
      <c r="AG199" s="18"/>
    </row>
    <row r="200" spans="1:33">
      <c r="A200" s="18" t="s">
        <v>863</v>
      </c>
      <c r="B200" s="18" t="s">
        <v>870</v>
      </c>
      <c r="C200" s="18" t="s">
        <v>530</v>
      </c>
      <c r="D200" s="18">
        <v>103823</v>
      </c>
      <c r="E200" s="18">
        <v>7695</v>
      </c>
      <c r="F200" s="18">
        <v>111518</v>
      </c>
      <c r="G200" s="18">
        <v>78090</v>
      </c>
      <c r="H200" s="18">
        <v>15509</v>
      </c>
      <c r="I200" s="18">
        <v>2130</v>
      </c>
      <c r="J200" s="18">
        <v>0</v>
      </c>
      <c r="K200" s="18">
        <v>7045</v>
      </c>
      <c r="L200" s="18">
        <v>17</v>
      </c>
      <c r="M200" s="18">
        <v>22543</v>
      </c>
      <c r="N200" s="18">
        <v>7695</v>
      </c>
      <c r="O200" s="18">
        <v>31</v>
      </c>
      <c r="P200" s="18">
        <v>114932.86199999999</v>
      </c>
      <c r="Q200" s="18">
        <v>20981.4</v>
      </c>
      <c r="R200" s="18">
        <v>-19202.349999999999</v>
      </c>
      <c r="S200" s="18">
        <v>2708.44</v>
      </c>
      <c r="T200" s="18">
        <v>119420.352</v>
      </c>
      <c r="U200" s="18">
        <v>111518</v>
      </c>
      <c r="V200" s="18">
        <v>94790.644249999998</v>
      </c>
      <c r="W200" s="18">
        <v>24629.707750000001</v>
      </c>
      <c r="X200" s="18">
        <v>17240.795425</v>
      </c>
      <c r="Y200" s="18">
        <v>1.155</v>
      </c>
      <c r="Z200" s="18"/>
      <c r="AA200" s="18">
        <v>128804</v>
      </c>
      <c r="AB200" s="18">
        <v>131564</v>
      </c>
      <c r="AC200" s="18">
        <v>7746</v>
      </c>
      <c r="AD200" s="18">
        <v>721</v>
      </c>
      <c r="AE200" s="18">
        <v>12241176</v>
      </c>
      <c r="AF200" s="18"/>
      <c r="AG200" s="18"/>
    </row>
    <row r="201" spans="1:33">
      <c r="A201" s="18" t="s">
        <v>863</v>
      </c>
      <c r="B201" s="18" t="s">
        <v>871</v>
      </c>
      <c r="C201" s="18" t="s">
        <v>531</v>
      </c>
      <c r="D201" s="18">
        <v>588254</v>
      </c>
      <c r="E201" s="18">
        <v>47496</v>
      </c>
      <c r="F201" s="18">
        <v>635750</v>
      </c>
      <c r="G201" s="18">
        <v>243819</v>
      </c>
      <c r="H201" s="18">
        <v>135454</v>
      </c>
      <c r="I201" s="18">
        <v>18899</v>
      </c>
      <c r="J201" s="18">
        <v>0</v>
      </c>
      <c r="K201" s="18">
        <v>7746</v>
      </c>
      <c r="L201" s="18">
        <v>142</v>
      </c>
      <c r="M201" s="18">
        <v>35974</v>
      </c>
      <c r="N201" s="18">
        <v>47496</v>
      </c>
      <c r="O201" s="18">
        <v>8601</v>
      </c>
      <c r="P201" s="18">
        <v>358852.80420000001</v>
      </c>
      <c r="Q201" s="18">
        <v>137784.15</v>
      </c>
      <c r="R201" s="18">
        <v>-38009.449999999997</v>
      </c>
      <c r="S201" s="18">
        <v>34256.019999999997</v>
      </c>
      <c r="T201" s="18">
        <v>492883.52419999999</v>
      </c>
      <c r="U201" s="18">
        <v>635750</v>
      </c>
      <c r="V201" s="18">
        <v>540387.55185000005</v>
      </c>
      <c r="W201" s="18">
        <v>-47504.027649999902</v>
      </c>
      <c r="X201" s="18">
        <v>-33252.819354999898</v>
      </c>
      <c r="Y201" s="18">
        <v>0.94799999999999995</v>
      </c>
      <c r="Z201" s="18"/>
      <c r="AA201" s="18">
        <v>602691</v>
      </c>
      <c r="AB201" s="18">
        <v>615609</v>
      </c>
      <c r="AC201" s="18">
        <v>6274</v>
      </c>
      <c r="AD201" s="18">
        <v>-751</v>
      </c>
      <c r="AE201" s="18">
        <v>-73698340</v>
      </c>
      <c r="AF201" s="18"/>
      <c r="AG201" s="18"/>
    </row>
    <row r="202" spans="1:33">
      <c r="A202" s="18" t="s">
        <v>863</v>
      </c>
      <c r="B202" s="18" t="s">
        <v>872</v>
      </c>
      <c r="C202" s="18" t="s">
        <v>532</v>
      </c>
      <c r="D202" s="18">
        <v>90477</v>
      </c>
      <c r="E202" s="18">
        <v>6288</v>
      </c>
      <c r="F202" s="18">
        <v>96765</v>
      </c>
      <c r="G202" s="18">
        <v>54773</v>
      </c>
      <c r="H202" s="18">
        <v>16170</v>
      </c>
      <c r="I202" s="18">
        <v>1726</v>
      </c>
      <c r="J202" s="18">
        <v>0</v>
      </c>
      <c r="K202" s="18">
        <v>5417</v>
      </c>
      <c r="L202" s="18">
        <v>436</v>
      </c>
      <c r="M202" s="18">
        <v>21989</v>
      </c>
      <c r="N202" s="18">
        <v>6288</v>
      </c>
      <c r="O202" s="18">
        <v>11</v>
      </c>
      <c r="P202" s="18">
        <v>80614.901400000002</v>
      </c>
      <c r="Q202" s="18">
        <v>19816.05</v>
      </c>
      <c r="R202" s="18">
        <v>-19070.599999999999</v>
      </c>
      <c r="S202" s="18">
        <v>1606.67</v>
      </c>
      <c r="T202" s="18">
        <v>82967.021399999998</v>
      </c>
      <c r="U202" s="18">
        <v>96765</v>
      </c>
      <c r="V202" s="18">
        <v>82250.094450000004</v>
      </c>
      <c r="W202" s="18">
        <v>716.926950000023</v>
      </c>
      <c r="X202" s="18">
        <v>501.84886500001602</v>
      </c>
      <c r="Y202" s="18">
        <v>1.0049999999999999</v>
      </c>
      <c r="Z202" s="18"/>
      <c r="AA202" s="18">
        <v>97249</v>
      </c>
      <c r="AB202" s="18">
        <v>99333</v>
      </c>
      <c r="AC202" s="18">
        <v>8246</v>
      </c>
      <c r="AD202" s="18">
        <v>1221</v>
      </c>
      <c r="AE202" s="18">
        <v>14707265</v>
      </c>
      <c r="AF202" s="18"/>
      <c r="AG202" s="18"/>
    </row>
    <row r="203" spans="1:33">
      <c r="A203" s="18" t="s">
        <v>863</v>
      </c>
      <c r="B203" s="18" t="s">
        <v>873</v>
      </c>
      <c r="C203" s="18" t="s">
        <v>533</v>
      </c>
      <c r="D203" s="18">
        <v>156317</v>
      </c>
      <c r="E203" s="18">
        <v>9758</v>
      </c>
      <c r="F203" s="18">
        <v>166075</v>
      </c>
      <c r="G203" s="18">
        <v>83945</v>
      </c>
      <c r="H203" s="18">
        <v>16873</v>
      </c>
      <c r="I203" s="18">
        <v>3437</v>
      </c>
      <c r="J203" s="18">
        <v>0</v>
      </c>
      <c r="K203" s="18">
        <v>7874</v>
      </c>
      <c r="L203" s="18">
        <v>35</v>
      </c>
      <c r="M203" s="18">
        <v>22934</v>
      </c>
      <c r="N203" s="18">
        <v>9758</v>
      </c>
      <c r="O203" s="18">
        <v>2</v>
      </c>
      <c r="P203" s="18">
        <v>123550.251</v>
      </c>
      <c r="Q203" s="18">
        <v>23956.400000000001</v>
      </c>
      <c r="R203" s="18">
        <v>-19525.349999999999</v>
      </c>
      <c r="S203" s="18">
        <v>4395.5200000000004</v>
      </c>
      <c r="T203" s="18">
        <v>132376.821</v>
      </c>
      <c r="U203" s="18">
        <v>166075</v>
      </c>
      <c r="V203" s="18">
        <v>141163.39045000001</v>
      </c>
      <c r="W203" s="18">
        <v>-8786.5694499999809</v>
      </c>
      <c r="X203" s="18">
        <v>-6150.5986149999899</v>
      </c>
      <c r="Y203" s="18">
        <v>0.96299999999999997</v>
      </c>
      <c r="Z203" s="18"/>
      <c r="AA203" s="18">
        <v>159930</v>
      </c>
      <c r="AB203" s="18">
        <v>163358</v>
      </c>
      <c r="AC203" s="18">
        <v>6895</v>
      </c>
      <c r="AD203" s="18">
        <v>-130</v>
      </c>
      <c r="AE203" s="18">
        <v>-3090772</v>
      </c>
      <c r="AF203" s="18"/>
      <c r="AG203" s="18"/>
    </row>
    <row r="204" spans="1:33">
      <c r="A204" s="18" t="s">
        <v>863</v>
      </c>
      <c r="B204" s="18" t="s">
        <v>874</v>
      </c>
      <c r="C204" s="18" t="s">
        <v>534</v>
      </c>
      <c r="D204" s="18">
        <v>30922</v>
      </c>
      <c r="E204" s="18">
        <v>2000</v>
      </c>
      <c r="F204" s="18">
        <v>32922</v>
      </c>
      <c r="G204" s="18">
        <v>20615</v>
      </c>
      <c r="H204" s="18">
        <v>1338</v>
      </c>
      <c r="I204" s="18">
        <v>196</v>
      </c>
      <c r="J204" s="18">
        <v>0</v>
      </c>
      <c r="K204" s="18">
        <v>2226</v>
      </c>
      <c r="L204" s="18">
        <v>35</v>
      </c>
      <c r="M204" s="18">
        <v>6044</v>
      </c>
      <c r="N204" s="18">
        <v>2000</v>
      </c>
      <c r="O204" s="18">
        <v>0</v>
      </c>
      <c r="P204" s="18">
        <v>30341.156999999999</v>
      </c>
      <c r="Q204" s="18">
        <v>3196</v>
      </c>
      <c r="R204" s="18">
        <v>-5167.1499999999996</v>
      </c>
      <c r="S204" s="18">
        <v>672.52</v>
      </c>
      <c r="T204" s="18">
        <v>29042.526999999998</v>
      </c>
      <c r="U204" s="18">
        <v>32922</v>
      </c>
      <c r="V204" s="18">
        <v>27983.779050000001</v>
      </c>
      <c r="W204" s="18">
        <v>1058.7479499999999</v>
      </c>
      <c r="X204" s="18">
        <v>741.12356499999805</v>
      </c>
      <c r="Y204" s="18">
        <v>1.0229999999999999</v>
      </c>
      <c r="Z204" s="18"/>
      <c r="AA204" s="18">
        <v>33679</v>
      </c>
      <c r="AB204" s="18">
        <v>34401</v>
      </c>
      <c r="AC204" s="18">
        <v>9498</v>
      </c>
      <c r="AD204" s="18">
        <v>2473</v>
      </c>
      <c r="AE204" s="18">
        <v>8955833</v>
      </c>
      <c r="AF204" s="18"/>
      <c r="AG204" s="18"/>
    </row>
    <row r="205" spans="1:33">
      <c r="A205" s="18" t="s">
        <v>863</v>
      </c>
      <c r="B205" s="18" t="s">
        <v>875</v>
      </c>
      <c r="C205" s="18" t="s">
        <v>535</v>
      </c>
      <c r="D205" s="18">
        <v>10518</v>
      </c>
      <c r="E205" s="18">
        <v>1258</v>
      </c>
      <c r="F205" s="18">
        <v>11776</v>
      </c>
      <c r="G205" s="18">
        <v>7883</v>
      </c>
      <c r="H205" s="18">
        <v>9007</v>
      </c>
      <c r="I205" s="18">
        <v>110</v>
      </c>
      <c r="J205" s="18">
        <v>0</v>
      </c>
      <c r="K205" s="18">
        <v>1190</v>
      </c>
      <c r="L205" s="18">
        <v>0</v>
      </c>
      <c r="M205" s="18">
        <v>2954</v>
      </c>
      <c r="N205" s="18">
        <v>1258</v>
      </c>
      <c r="O205" s="18">
        <v>27</v>
      </c>
      <c r="P205" s="18">
        <v>11602.1994</v>
      </c>
      <c r="Q205" s="18">
        <v>8760.9500000000007</v>
      </c>
      <c r="R205" s="18">
        <v>-2533.85</v>
      </c>
      <c r="S205" s="18">
        <v>567.12</v>
      </c>
      <c r="T205" s="18">
        <v>18396.419399999999</v>
      </c>
      <c r="U205" s="18">
        <v>11776</v>
      </c>
      <c r="V205" s="18">
        <v>10009.857550000001</v>
      </c>
      <c r="W205" s="18">
        <v>8386.56185</v>
      </c>
      <c r="X205" s="18">
        <v>5870.5932949999997</v>
      </c>
      <c r="Y205" s="18">
        <v>1.4990000000000001</v>
      </c>
      <c r="Z205" s="18"/>
      <c r="AA205" s="18">
        <v>17653</v>
      </c>
      <c r="AB205" s="18">
        <v>18031</v>
      </c>
      <c r="AC205" s="18">
        <v>4764</v>
      </c>
      <c r="AD205" s="18">
        <v>-2261</v>
      </c>
      <c r="AE205" s="18">
        <v>-8559406</v>
      </c>
      <c r="AF205" s="18"/>
      <c r="AG205" s="18"/>
    </row>
    <row r="206" spans="1:33">
      <c r="A206" s="18" t="s">
        <v>863</v>
      </c>
      <c r="B206" s="18" t="s">
        <v>876</v>
      </c>
      <c r="C206" s="18" t="s">
        <v>536</v>
      </c>
      <c r="D206" s="18">
        <v>118224</v>
      </c>
      <c r="E206" s="18">
        <v>3874</v>
      </c>
      <c r="F206" s="18">
        <v>122098</v>
      </c>
      <c r="G206" s="18">
        <v>64844</v>
      </c>
      <c r="H206" s="18">
        <v>5658</v>
      </c>
      <c r="I206" s="18">
        <v>2485</v>
      </c>
      <c r="J206" s="18">
        <v>0</v>
      </c>
      <c r="K206" s="18">
        <v>5290</v>
      </c>
      <c r="L206" s="18">
        <v>1820</v>
      </c>
      <c r="M206" s="18">
        <v>16166</v>
      </c>
      <c r="N206" s="18">
        <v>3874</v>
      </c>
      <c r="O206" s="18">
        <v>1040</v>
      </c>
      <c r="P206" s="18">
        <v>95437.3992</v>
      </c>
      <c r="Q206" s="18">
        <v>11418.05</v>
      </c>
      <c r="R206" s="18">
        <v>-16172.1</v>
      </c>
      <c r="S206" s="18">
        <v>544.67999999999995</v>
      </c>
      <c r="T206" s="18">
        <v>91228.029200000004</v>
      </c>
      <c r="U206" s="18">
        <v>122098</v>
      </c>
      <c r="V206" s="18">
        <v>103783.36545</v>
      </c>
      <c r="W206" s="18">
        <v>-12555.33625</v>
      </c>
      <c r="X206" s="18">
        <v>-8788.7353750000002</v>
      </c>
      <c r="Y206" s="18">
        <v>0.92800000000000005</v>
      </c>
      <c r="Z206" s="18"/>
      <c r="AA206" s="18">
        <v>113307</v>
      </c>
      <c r="AB206" s="18">
        <v>115736</v>
      </c>
      <c r="AC206" s="18">
        <v>8665</v>
      </c>
      <c r="AD206" s="18">
        <v>1640</v>
      </c>
      <c r="AE206" s="18">
        <v>21899768</v>
      </c>
      <c r="AF206" s="18"/>
      <c r="AG206" s="18"/>
    </row>
    <row r="207" spans="1:33">
      <c r="A207" s="18" t="s">
        <v>863</v>
      </c>
      <c r="B207" s="18" t="s">
        <v>877</v>
      </c>
      <c r="C207" s="18" t="s">
        <v>537</v>
      </c>
      <c r="D207" s="18">
        <v>104308</v>
      </c>
      <c r="E207" s="18">
        <v>5738</v>
      </c>
      <c r="F207" s="18">
        <v>110046</v>
      </c>
      <c r="G207" s="18">
        <v>51119</v>
      </c>
      <c r="H207" s="18">
        <v>8817</v>
      </c>
      <c r="I207" s="18">
        <v>583</v>
      </c>
      <c r="J207" s="18">
        <v>0</v>
      </c>
      <c r="K207" s="18">
        <v>4167</v>
      </c>
      <c r="L207" s="18">
        <v>34</v>
      </c>
      <c r="M207" s="18">
        <v>0</v>
      </c>
      <c r="N207" s="18">
        <v>5738</v>
      </c>
      <c r="O207" s="18">
        <v>8</v>
      </c>
      <c r="P207" s="18">
        <v>75236.944199999998</v>
      </c>
      <c r="Q207" s="18">
        <v>11531.95</v>
      </c>
      <c r="R207" s="18">
        <v>-35.700000000000003</v>
      </c>
      <c r="S207" s="18">
        <v>4877.3</v>
      </c>
      <c r="T207" s="18">
        <v>91610.494200000001</v>
      </c>
      <c r="U207" s="18">
        <v>110046</v>
      </c>
      <c r="V207" s="18">
        <v>93539.096600000004</v>
      </c>
      <c r="W207" s="18">
        <v>-1928.60239999999</v>
      </c>
      <c r="X207" s="18">
        <v>-1350.0216799999901</v>
      </c>
      <c r="Y207" s="18">
        <v>0.98799999999999999</v>
      </c>
      <c r="Z207" s="18"/>
      <c r="AA207" s="18">
        <v>108725</v>
      </c>
      <c r="AB207" s="18">
        <v>111056</v>
      </c>
      <c r="AC207" s="18">
        <v>7485</v>
      </c>
      <c r="AD207" s="18">
        <v>459</v>
      </c>
      <c r="AE207" s="18">
        <v>6815653</v>
      </c>
      <c r="AF207" s="18"/>
      <c r="AG207" s="18"/>
    </row>
    <row r="208" spans="1:33">
      <c r="A208" s="18" t="s">
        <v>863</v>
      </c>
      <c r="B208" s="18" t="s">
        <v>878</v>
      </c>
      <c r="C208" s="18" t="s">
        <v>538</v>
      </c>
      <c r="D208" s="18">
        <v>88135</v>
      </c>
      <c r="E208" s="18">
        <v>5461</v>
      </c>
      <c r="F208" s="18">
        <v>93596</v>
      </c>
      <c r="G208" s="18">
        <v>49585</v>
      </c>
      <c r="H208" s="18">
        <v>9020</v>
      </c>
      <c r="I208" s="18">
        <v>1747</v>
      </c>
      <c r="J208" s="18">
        <v>0</v>
      </c>
      <c r="K208" s="18">
        <v>8133</v>
      </c>
      <c r="L208" s="18">
        <v>136</v>
      </c>
      <c r="M208" s="18">
        <v>6174</v>
      </c>
      <c r="N208" s="18">
        <v>5461</v>
      </c>
      <c r="O208" s="18">
        <v>321</v>
      </c>
      <c r="P208" s="18">
        <v>72979.202999999994</v>
      </c>
      <c r="Q208" s="18">
        <v>16065</v>
      </c>
      <c r="R208" s="18">
        <v>-5636.35</v>
      </c>
      <c r="S208" s="18">
        <v>3592.27</v>
      </c>
      <c r="T208" s="18">
        <v>87000.123000000007</v>
      </c>
      <c r="U208" s="18">
        <v>93596</v>
      </c>
      <c r="V208" s="18">
        <v>79556.618700000006</v>
      </c>
      <c r="W208" s="18">
        <v>7443.5042999999996</v>
      </c>
      <c r="X208" s="18">
        <v>5210.4530100000002</v>
      </c>
      <c r="Y208" s="18">
        <v>1.056</v>
      </c>
      <c r="Z208" s="18"/>
      <c r="AA208" s="18">
        <v>98837</v>
      </c>
      <c r="AB208" s="18">
        <v>100956</v>
      </c>
      <c r="AC208" s="18">
        <v>8924</v>
      </c>
      <c r="AD208" s="18">
        <v>1899</v>
      </c>
      <c r="AE208" s="18">
        <v>21479559</v>
      </c>
      <c r="AF208" s="18"/>
      <c r="AG208" s="18"/>
    </row>
    <row r="209" spans="1:33">
      <c r="A209" s="18" t="s">
        <v>863</v>
      </c>
      <c r="B209" s="18" t="s">
        <v>879</v>
      </c>
      <c r="C209" s="18" t="s">
        <v>539</v>
      </c>
      <c r="D209" s="18">
        <v>69087</v>
      </c>
      <c r="E209" s="18">
        <v>6308</v>
      </c>
      <c r="F209" s="18">
        <v>75395</v>
      </c>
      <c r="G209" s="18">
        <v>52208</v>
      </c>
      <c r="H209" s="18">
        <v>11144</v>
      </c>
      <c r="I209" s="18">
        <v>92</v>
      </c>
      <c r="J209" s="18">
        <v>0</v>
      </c>
      <c r="K209" s="18">
        <v>5557</v>
      </c>
      <c r="L209" s="18">
        <v>0</v>
      </c>
      <c r="M209" s="18">
        <v>32259</v>
      </c>
      <c r="N209" s="18">
        <v>6308</v>
      </c>
      <c r="O209" s="18">
        <v>166</v>
      </c>
      <c r="P209" s="18">
        <v>76839.734400000001</v>
      </c>
      <c r="Q209" s="18">
        <v>14274.05</v>
      </c>
      <c r="R209" s="18">
        <v>-27561.25</v>
      </c>
      <c r="S209" s="18">
        <v>-122.23</v>
      </c>
      <c r="T209" s="18">
        <v>63430.304400000001</v>
      </c>
      <c r="U209" s="18">
        <v>75395</v>
      </c>
      <c r="V209" s="18">
        <v>64085.39215</v>
      </c>
      <c r="W209" s="18">
        <v>-655.08774999999901</v>
      </c>
      <c r="X209" s="18">
        <v>-458.56142499999902</v>
      </c>
      <c r="Y209" s="18">
        <v>0.99399999999999999</v>
      </c>
      <c r="Z209" s="18"/>
      <c r="AA209" s="18">
        <v>74942</v>
      </c>
      <c r="AB209" s="18">
        <v>76548</v>
      </c>
      <c r="AC209" s="18">
        <v>7813</v>
      </c>
      <c r="AD209" s="18">
        <v>787</v>
      </c>
      <c r="AE209" s="18">
        <v>7715417</v>
      </c>
      <c r="AF209" s="18"/>
      <c r="AG209" s="18"/>
    </row>
    <row r="210" spans="1:33">
      <c r="A210" s="18" t="s">
        <v>880</v>
      </c>
      <c r="B210" s="18" t="s">
        <v>881</v>
      </c>
      <c r="C210" s="18" t="s">
        <v>541</v>
      </c>
      <c r="D210" s="18">
        <v>69419</v>
      </c>
      <c r="E210" s="18">
        <v>1567</v>
      </c>
      <c r="F210" s="18">
        <v>70986</v>
      </c>
      <c r="G210" s="18">
        <v>38651</v>
      </c>
      <c r="H210" s="18">
        <v>13397</v>
      </c>
      <c r="I210" s="18">
        <v>533</v>
      </c>
      <c r="J210" s="18">
        <v>0</v>
      </c>
      <c r="K210" s="18">
        <v>2780</v>
      </c>
      <c r="L210" s="18">
        <v>5</v>
      </c>
      <c r="M210" s="18">
        <v>5098</v>
      </c>
      <c r="N210" s="18">
        <v>1567</v>
      </c>
      <c r="O210" s="18">
        <v>0</v>
      </c>
      <c r="P210" s="18">
        <v>56886.541799999999</v>
      </c>
      <c r="Q210" s="18">
        <v>14203.5</v>
      </c>
      <c r="R210" s="18">
        <v>-4337.55</v>
      </c>
      <c r="S210" s="18">
        <v>465.29</v>
      </c>
      <c r="T210" s="18">
        <v>67217.781799999997</v>
      </c>
      <c r="U210" s="18">
        <v>70986</v>
      </c>
      <c r="V210" s="18">
        <v>60337.882400000002</v>
      </c>
      <c r="W210" s="18">
        <v>6879.8993999999902</v>
      </c>
      <c r="X210" s="18">
        <v>4815.92958</v>
      </c>
      <c r="Y210" s="18">
        <v>1.0680000000000001</v>
      </c>
      <c r="Z210" s="18"/>
      <c r="AA210" s="18">
        <v>75813</v>
      </c>
      <c r="AB210" s="18">
        <v>77438</v>
      </c>
      <c r="AC210" s="18">
        <v>6770</v>
      </c>
      <c r="AD210" s="18">
        <v>-255</v>
      </c>
      <c r="AE210" s="18">
        <v>-2916714</v>
      </c>
      <c r="AF210" s="18"/>
      <c r="AG210" s="18"/>
    </row>
    <row r="211" spans="1:33">
      <c r="A211" s="18" t="s">
        <v>880</v>
      </c>
      <c r="B211" s="18" t="s">
        <v>882</v>
      </c>
      <c r="C211" s="18" t="s">
        <v>542</v>
      </c>
      <c r="D211" s="18">
        <v>71214</v>
      </c>
      <c r="E211" s="18">
        <v>4877</v>
      </c>
      <c r="F211" s="18">
        <v>76091</v>
      </c>
      <c r="G211" s="18">
        <v>38067</v>
      </c>
      <c r="H211" s="18">
        <v>8348</v>
      </c>
      <c r="I211" s="18">
        <v>482</v>
      </c>
      <c r="J211" s="18">
        <v>0</v>
      </c>
      <c r="K211" s="18">
        <v>1301</v>
      </c>
      <c r="L211" s="18">
        <v>60</v>
      </c>
      <c r="M211" s="18">
        <v>4978</v>
      </c>
      <c r="N211" s="18">
        <v>4877</v>
      </c>
      <c r="O211" s="18">
        <v>99</v>
      </c>
      <c r="P211" s="18">
        <v>56027.010600000001</v>
      </c>
      <c r="Q211" s="18">
        <v>8611.35</v>
      </c>
      <c r="R211" s="18">
        <v>-4366.45</v>
      </c>
      <c r="S211" s="18">
        <v>3299.19</v>
      </c>
      <c r="T211" s="18">
        <v>63571.100599999998</v>
      </c>
      <c r="U211" s="18">
        <v>76091</v>
      </c>
      <c r="V211" s="18">
        <v>64677.491099999999</v>
      </c>
      <c r="W211" s="18">
        <v>-1106.39049999999</v>
      </c>
      <c r="X211" s="18">
        <v>-774.473349999996</v>
      </c>
      <c r="Y211" s="18">
        <v>0.99</v>
      </c>
      <c r="Z211" s="18"/>
      <c r="AA211" s="18">
        <v>75330</v>
      </c>
      <c r="AB211" s="18">
        <v>76945</v>
      </c>
      <c r="AC211" s="18">
        <v>8334</v>
      </c>
      <c r="AD211" s="18">
        <v>1308</v>
      </c>
      <c r="AE211" s="18">
        <v>12081024</v>
      </c>
      <c r="AF211" s="18"/>
      <c r="AG211" s="18"/>
    </row>
    <row r="212" spans="1:33">
      <c r="A212" s="18" t="s">
        <v>880</v>
      </c>
      <c r="B212" s="18" t="s">
        <v>883</v>
      </c>
      <c r="C212" s="18" t="s">
        <v>543</v>
      </c>
      <c r="D212" s="18">
        <v>89574</v>
      </c>
      <c r="E212" s="18">
        <v>7644</v>
      </c>
      <c r="F212" s="18">
        <v>97218</v>
      </c>
      <c r="G212" s="18">
        <v>57846</v>
      </c>
      <c r="H212" s="18">
        <v>27891</v>
      </c>
      <c r="I212" s="18">
        <v>1329</v>
      </c>
      <c r="J212" s="18">
        <v>0</v>
      </c>
      <c r="K212" s="18">
        <v>4716</v>
      </c>
      <c r="L212" s="18">
        <v>142</v>
      </c>
      <c r="M212" s="18">
        <v>20953</v>
      </c>
      <c r="N212" s="18">
        <v>7644</v>
      </c>
      <c r="O212" s="18">
        <v>1041</v>
      </c>
      <c r="P212" s="18">
        <v>85137.742800000007</v>
      </c>
      <c r="Q212" s="18">
        <v>28845.599999999999</v>
      </c>
      <c r="R212" s="18">
        <v>-18815.599999999999</v>
      </c>
      <c r="S212" s="18">
        <v>2935.39</v>
      </c>
      <c r="T212" s="18">
        <v>98103.132800000007</v>
      </c>
      <c r="U212" s="18">
        <v>97218</v>
      </c>
      <c r="V212" s="18">
        <v>82635.500599999999</v>
      </c>
      <c r="W212" s="18">
        <v>15467.6322</v>
      </c>
      <c r="X212" s="18">
        <v>10827.34254</v>
      </c>
      <c r="Y212" s="18">
        <v>1.111</v>
      </c>
      <c r="Z212" s="18"/>
      <c r="AA212" s="18">
        <v>108009</v>
      </c>
      <c r="AB212" s="18">
        <v>110324</v>
      </c>
      <c r="AC212" s="18">
        <v>6839</v>
      </c>
      <c r="AD212" s="18">
        <v>-186</v>
      </c>
      <c r="AE212" s="18">
        <v>-3006306</v>
      </c>
      <c r="AF212" s="18"/>
      <c r="AG212" s="18"/>
    </row>
    <row r="213" spans="1:33">
      <c r="A213" s="18" t="s">
        <v>880</v>
      </c>
      <c r="B213" s="18" t="s">
        <v>884</v>
      </c>
      <c r="C213" s="18" t="s">
        <v>544</v>
      </c>
      <c r="D213" s="18">
        <v>39978</v>
      </c>
      <c r="E213" s="18">
        <v>2079</v>
      </c>
      <c r="F213" s="18">
        <v>42057</v>
      </c>
      <c r="G213" s="18">
        <v>32890</v>
      </c>
      <c r="H213" s="18">
        <v>9483</v>
      </c>
      <c r="I213" s="18">
        <v>420</v>
      </c>
      <c r="J213" s="18">
        <v>0</v>
      </c>
      <c r="K213" s="18">
        <v>1259</v>
      </c>
      <c r="L213" s="18">
        <v>33</v>
      </c>
      <c r="M213" s="18">
        <v>13333</v>
      </c>
      <c r="N213" s="18">
        <v>2079</v>
      </c>
      <c r="O213" s="18">
        <v>0</v>
      </c>
      <c r="P213" s="18">
        <v>48407.502</v>
      </c>
      <c r="Q213" s="18">
        <v>9487.7000000000007</v>
      </c>
      <c r="R213" s="18">
        <v>-11361.1</v>
      </c>
      <c r="S213" s="18">
        <v>-499.46</v>
      </c>
      <c r="T213" s="18">
        <v>46034.642</v>
      </c>
      <c r="U213" s="18">
        <v>42057</v>
      </c>
      <c r="V213" s="18">
        <v>35748.331850000002</v>
      </c>
      <c r="W213" s="18">
        <v>10286.310149999999</v>
      </c>
      <c r="X213" s="18">
        <v>7200.4171050000004</v>
      </c>
      <c r="Y213" s="18">
        <v>1.171</v>
      </c>
      <c r="Z213" s="18"/>
      <c r="AA213" s="18">
        <v>49249</v>
      </c>
      <c r="AB213" s="18">
        <v>50304</v>
      </c>
      <c r="AC213" s="18">
        <v>8020</v>
      </c>
      <c r="AD213" s="18">
        <v>995</v>
      </c>
      <c r="AE213" s="18">
        <v>6241998</v>
      </c>
      <c r="AF213" s="18"/>
      <c r="AG213" s="18"/>
    </row>
    <row r="214" spans="1:33">
      <c r="A214" s="18" t="s">
        <v>880</v>
      </c>
      <c r="B214" s="18" t="s">
        <v>885</v>
      </c>
      <c r="C214" s="18" t="s">
        <v>545</v>
      </c>
      <c r="D214" s="18">
        <v>219382</v>
      </c>
      <c r="E214" s="18">
        <v>15182</v>
      </c>
      <c r="F214" s="18">
        <v>234564</v>
      </c>
      <c r="G214" s="18">
        <v>106575</v>
      </c>
      <c r="H214" s="18">
        <v>22249</v>
      </c>
      <c r="I214" s="18">
        <v>2973</v>
      </c>
      <c r="J214" s="18">
        <v>0</v>
      </c>
      <c r="K214" s="18">
        <v>6484</v>
      </c>
      <c r="L214" s="18">
        <v>142</v>
      </c>
      <c r="M214" s="18">
        <v>22276</v>
      </c>
      <c r="N214" s="18">
        <v>15182</v>
      </c>
      <c r="O214" s="18">
        <v>430</v>
      </c>
      <c r="P214" s="18">
        <v>156857.08499999999</v>
      </c>
      <c r="Q214" s="18">
        <v>26950.1</v>
      </c>
      <c r="R214" s="18">
        <v>-19420.8</v>
      </c>
      <c r="S214" s="18">
        <v>9117.7800000000007</v>
      </c>
      <c r="T214" s="18">
        <v>173504.16500000001</v>
      </c>
      <c r="U214" s="18">
        <v>234564</v>
      </c>
      <c r="V214" s="18">
        <v>199379.77059999999</v>
      </c>
      <c r="W214" s="18">
        <v>-25875.605599999999</v>
      </c>
      <c r="X214" s="18">
        <v>-18112.923920000001</v>
      </c>
      <c r="Y214" s="18">
        <v>0.92300000000000004</v>
      </c>
      <c r="Z214" s="18"/>
      <c r="AA214" s="18">
        <v>216503</v>
      </c>
      <c r="AB214" s="18">
        <v>221143</v>
      </c>
      <c r="AC214" s="18">
        <v>7335</v>
      </c>
      <c r="AD214" s="18">
        <v>310</v>
      </c>
      <c r="AE214" s="18">
        <v>9340149</v>
      </c>
      <c r="AF214" s="18"/>
      <c r="AG214" s="18"/>
    </row>
    <row r="215" spans="1:33">
      <c r="A215" s="18" t="s">
        <v>880</v>
      </c>
      <c r="B215" s="18" t="s">
        <v>886</v>
      </c>
      <c r="C215" s="18" t="s">
        <v>546</v>
      </c>
      <c r="D215" s="18">
        <v>174348</v>
      </c>
      <c r="E215" s="18">
        <v>5335</v>
      </c>
      <c r="F215" s="18">
        <v>179683</v>
      </c>
      <c r="G215" s="18">
        <v>106583</v>
      </c>
      <c r="H215" s="18">
        <v>11811</v>
      </c>
      <c r="I215" s="18">
        <v>2751</v>
      </c>
      <c r="J215" s="18">
        <v>0</v>
      </c>
      <c r="K215" s="18">
        <v>10857</v>
      </c>
      <c r="L215" s="18">
        <v>1227</v>
      </c>
      <c r="M215" s="18">
        <v>9559</v>
      </c>
      <c r="N215" s="18">
        <v>5335</v>
      </c>
      <c r="O215" s="18">
        <v>4937</v>
      </c>
      <c r="P215" s="18">
        <v>156868.85939999999</v>
      </c>
      <c r="Q215" s="18">
        <v>21606.15</v>
      </c>
      <c r="R215" s="18">
        <v>-13364.55</v>
      </c>
      <c r="S215" s="18">
        <v>2909.72</v>
      </c>
      <c r="T215" s="18">
        <v>168020.17939999999</v>
      </c>
      <c r="U215" s="18">
        <v>179683</v>
      </c>
      <c r="V215" s="18">
        <v>152730.2916</v>
      </c>
      <c r="W215" s="18">
        <v>15289.8878</v>
      </c>
      <c r="X215" s="18">
        <v>10702.92146</v>
      </c>
      <c r="Y215" s="18">
        <v>1.06</v>
      </c>
      <c r="Z215" s="18"/>
      <c r="AA215" s="18">
        <v>190464</v>
      </c>
      <c r="AB215" s="18">
        <v>194546</v>
      </c>
      <c r="AC215" s="18">
        <v>8600</v>
      </c>
      <c r="AD215" s="18">
        <v>1575</v>
      </c>
      <c r="AE215" s="18">
        <v>35621518</v>
      </c>
      <c r="AF215" s="18"/>
      <c r="AG215" s="18"/>
    </row>
    <row r="216" spans="1:33">
      <c r="A216" s="18" t="s">
        <v>880</v>
      </c>
      <c r="B216" s="18" t="s">
        <v>887</v>
      </c>
      <c r="C216" s="18" t="s">
        <v>547</v>
      </c>
      <c r="D216" s="18">
        <v>44506</v>
      </c>
      <c r="E216" s="18">
        <v>1974</v>
      </c>
      <c r="F216" s="18">
        <v>46480</v>
      </c>
      <c r="G216" s="18">
        <v>18562</v>
      </c>
      <c r="H216" s="18">
        <v>10430</v>
      </c>
      <c r="I216" s="18">
        <v>331</v>
      </c>
      <c r="J216" s="18">
        <v>0</v>
      </c>
      <c r="K216" s="18">
        <v>2174</v>
      </c>
      <c r="L216" s="18">
        <v>0</v>
      </c>
      <c r="M216" s="18">
        <v>2181</v>
      </c>
      <c r="N216" s="18">
        <v>1974</v>
      </c>
      <c r="O216" s="18">
        <v>0</v>
      </c>
      <c r="P216" s="18">
        <v>27319.551599999999</v>
      </c>
      <c r="Q216" s="18">
        <v>10994.75</v>
      </c>
      <c r="R216" s="18">
        <v>-1853.85</v>
      </c>
      <c r="S216" s="18">
        <v>1307.1300000000001</v>
      </c>
      <c r="T216" s="18">
        <v>37767.581599999998</v>
      </c>
      <c r="U216" s="18">
        <v>46480</v>
      </c>
      <c r="V216" s="18">
        <v>39508.206550000003</v>
      </c>
      <c r="W216" s="18">
        <v>-1740.6249499999999</v>
      </c>
      <c r="X216" s="18">
        <v>-1218.437465</v>
      </c>
      <c r="Y216" s="18">
        <v>0.97399999999999998</v>
      </c>
      <c r="Z216" s="18"/>
      <c r="AA216" s="18">
        <v>45272</v>
      </c>
      <c r="AB216" s="18">
        <v>46242</v>
      </c>
      <c r="AC216" s="18">
        <v>8570</v>
      </c>
      <c r="AD216" s="18">
        <v>1544</v>
      </c>
      <c r="AE216" s="18">
        <v>8334022</v>
      </c>
      <c r="AF216" s="18"/>
      <c r="AG216" s="18"/>
    </row>
    <row r="217" spans="1:33">
      <c r="A217" s="18" t="s">
        <v>880</v>
      </c>
      <c r="B217" s="18" t="s">
        <v>888</v>
      </c>
      <c r="C217" s="18" t="s">
        <v>548</v>
      </c>
      <c r="D217" s="18">
        <v>53951</v>
      </c>
      <c r="E217" s="18">
        <v>3481</v>
      </c>
      <c r="F217" s="18">
        <v>57432</v>
      </c>
      <c r="G217" s="18">
        <v>28528</v>
      </c>
      <c r="H217" s="18">
        <v>9877</v>
      </c>
      <c r="I217" s="18">
        <v>967</v>
      </c>
      <c r="J217" s="18">
        <v>0</v>
      </c>
      <c r="K217" s="18">
        <v>4560</v>
      </c>
      <c r="L217" s="18">
        <v>155</v>
      </c>
      <c r="M217" s="18">
        <v>5442</v>
      </c>
      <c r="N217" s="18">
        <v>3481</v>
      </c>
      <c r="O217" s="18">
        <v>132</v>
      </c>
      <c r="P217" s="18">
        <v>41987.510399999999</v>
      </c>
      <c r="Q217" s="18">
        <v>13093.4</v>
      </c>
      <c r="R217" s="18">
        <v>-4869.6499999999996</v>
      </c>
      <c r="S217" s="18">
        <v>2033.71</v>
      </c>
      <c r="T217" s="18">
        <v>52244.970399999998</v>
      </c>
      <c r="U217" s="18">
        <v>57432</v>
      </c>
      <c r="V217" s="18">
        <v>48817.254399999998</v>
      </c>
      <c r="W217" s="18">
        <v>3427.7159999999999</v>
      </c>
      <c r="X217" s="18">
        <v>2399.4011999999998</v>
      </c>
      <c r="Y217" s="18">
        <v>1.042</v>
      </c>
      <c r="Z217" s="18"/>
      <c r="AA217" s="18">
        <v>59844</v>
      </c>
      <c r="AB217" s="18">
        <v>61127</v>
      </c>
      <c r="AC217" s="18">
        <v>7126</v>
      </c>
      <c r="AD217" s="18">
        <v>101</v>
      </c>
      <c r="AE217" s="18">
        <v>864577</v>
      </c>
      <c r="AF217" s="18"/>
      <c r="AG217" s="18"/>
    </row>
    <row r="218" spans="1:33">
      <c r="A218" s="18" t="s">
        <v>880</v>
      </c>
      <c r="B218" s="18" t="s">
        <v>889</v>
      </c>
      <c r="C218" s="18" t="s">
        <v>549</v>
      </c>
      <c r="D218" s="18">
        <v>210469</v>
      </c>
      <c r="E218" s="18">
        <v>14661</v>
      </c>
      <c r="F218" s="18">
        <v>225130</v>
      </c>
      <c r="G218" s="18">
        <v>106398</v>
      </c>
      <c r="H218" s="18">
        <v>37613</v>
      </c>
      <c r="I218" s="18">
        <v>1943</v>
      </c>
      <c r="J218" s="18">
        <v>0</v>
      </c>
      <c r="K218" s="18">
        <v>8262</v>
      </c>
      <c r="L218" s="18">
        <v>625</v>
      </c>
      <c r="M218" s="18">
        <v>29434</v>
      </c>
      <c r="N218" s="18">
        <v>14661</v>
      </c>
      <c r="O218" s="18">
        <v>737</v>
      </c>
      <c r="P218" s="18">
        <v>156596.57639999999</v>
      </c>
      <c r="Q218" s="18">
        <v>40645.300000000003</v>
      </c>
      <c r="R218" s="18">
        <v>-26176.6</v>
      </c>
      <c r="S218" s="18">
        <v>7458.07</v>
      </c>
      <c r="T218" s="18">
        <v>178523.34640000001</v>
      </c>
      <c r="U218" s="18">
        <v>225130</v>
      </c>
      <c r="V218" s="18">
        <v>191360.38269999999</v>
      </c>
      <c r="W218" s="18">
        <v>-12837.0363</v>
      </c>
      <c r="X218" s="18">
        <v>-8985.9254099999998</v>
      </c>
      <c r="Y218" s="18">
        <v>0.96</v>
      </c>
      <c r="Z218" s="18"/>
      <c r="AA218" s="18">
        <v>216125</v>
      </c>
      <c r="AB218" s="18">
        <v>220757</v>
      </c>
      <c r="AC218" s="18">
        <v>9559</v>
      </c>
      <c r="AD218" s="18">
        <v>2533</v>
      </c>
      <c r="AE218" s="18">
        <v>58509604</v>
      </c>
      <c r="AF218" s="18"/>
      <c r="AG218" s="18"/>
    </row>
    <row r="219" spans="1:33">
      <c r="A219" s="18" t="s">
        <v>880</v>
      </c>
      <c r="B219" s="18" t="s">
        <v>890</v>
      </c>
      <c r="C219" s="18" t="s">
        <v>550</v>
      </c>
      <c r="D219" s="18">
        <v>24468</v>
      </c>
      <c r="E219" s="18">
        <v>0</v>
      </c>
      <c r="F219" s="18">
        <v>24468</v>
      </c>
      <c r="G219" s="18">
        <v>7576</v>
      </c>
      <c r="H219" s="18">
        <v>12683</v>
      </c>
      <c r="I219" s="18">
        <v>76</v>
      </c>
      <c r="J219" s="18">
        <v>0</v>
      </c>
      <c r="K219" s="18">
        <v>1210</v>
      </c>
      <c r="L219" s="18">
        <v>0</v>
      </c>
      <c r="M219" s="18">
        <v>0</v>
      </c>
      <c r="N219" s="18">
        <v>0</v>
      </c>
      <c r="O219" s="18">
        <v>4</v>
      </c>
      <c r="P219" s="18">
        <v>11150.3568</v>
      </c>
      <c r="Q219" s="18">
        <v>11873.65</v>
      </c>
      <c r="R219" s="18">
        <v>-3.4</v>
      </c>
      <c r="S219" s="18">
        <v>0</v>
      </c>
      <c r="T219" s="18">
        <v>23020.606800000001</v>
      </c>
      <c r="U219" s="18">
        <v>24468</v>
      </c>
      <c r="V219" s="18">
        <v>20798.1774</v>
      </c>
      <c r="W219" s="18">
        <v>2222.4294</v>
      </c>
      <c r="X219" s="18">
        <v>1555.7005799999999</v>
      </c>
      <c r="Y219" s="18">
        <v>1.0640000000000001</v>
      </c>
      <c r="Z219" s="18"/>
      <c r="AA219" s="18">
        <v>26034</v>
      </c>
      <c r="AB219" s="18">
        <v>26592</v>
      </c>
      <c r="AC219" s="18">
        <v>6122</v>
      </c>
      <c r="AD219" s="18">
        <v>-904</v>
      </c>
      <c r="AE219" s="18">
        <v>-3925105</v>
      </c>
      <c r="AF219" s="18"/>
      <c r="AG219" s="18"/>
    </row>
    <row r="220" spans="1:33">
      <c r="A220" s="18" t="s">
        <v>880</v>
      </c>
      <c r="B220" s="18" t="s">
        <v>891</v>
      </c>
      <c r="C220" s="18" t="s">
        <v>551</v>
      </c>
      <c r="D220" s="18">
        <v>86906</v>
      </c>
      <c r="E220" s="18">
        <v>7005</v>
      </c>
      <c r="F220" s="18">
        <v>93911</v>
      </c>
      <c r="G220" s="18">
        <v>29052</v>
      </c>
      <c r="H220" s="18">
        <v>15799</v>
      </c>
      <c r="I220" s="18">
        <v>166</v>
      </c>
      <c r="J220" s="18">
        <v>0</v>
      </c>
      <c r="K220" s="18">
        <v>4042</v>
      </c>
      <c r="L220" s="18">
        <v>43</v>
      </c>
      <c r="M220" s="18">
        <v>3507</v>
      </c>
      <c r="N220" s="18">
        <v>7005</v>
      </c>
      <c r="O220" s="18">
        <v>278</v>
      </c>
      <c r="P220" s="18">
        <v>42758.7336</v>
      </c>
      <c r="Q220" s="18">
        <v>17005.95</v>
      </c>
      <c r="R220" s="18">
        <v>-3253.8</v>
      </c>
      <c r="S220" s="18">
        <v>5358.06</v>
      </c>
      <c r="T220" s="18">
        <v>61868.943599999999</v>
      </c>
      <c r="U220" s="18">
        <v>93911</v>
      </c>
      <c r="V220" s="18">
        <v>79824.301550000004</v>
      </c>
      <c r="W220" s="18">
        <v>-17955.357950000001</v>
      </c>
      <c r="X220" s="18">
        <v>-12568.750565</v>
      </c>
      <c r="Y220" s="18">
        <v>0.86599999999999999</v>
      </c>
      <c r="Z220" s="18"/>
      <c r="AA220" s="18">
        <v>81327</v>
      </c>
      <c r="AB220" s="18">
        <v>83070</v>
      </c>
      <c r="AC220" s="18">
        <v>7834</v>
      </c>
      <c r="AD220" s="18">
        <v>809</v>
      </c>
      <c r="AE220" s="18">
        <v>8574604</v>
      </c>
      <c r="AF220" s="18"/>
      <c r="AG220" s="18"/>
    </row>
    <row r="221" spans="1:33">
      <c r="A221" s="18" t="s">
        <v>880</v>
      </c>
      <c r="B221" s="18" t="s">
        <v>892</v>
      </c>
      <c r="C221" s="18" t="s">
        <v>552</v>
      </c>
      <c r="D221" s="18">
        <v>1259554</v>
      </c>
      <c r="E221" s="18">
        <v>72890</v>
      </c>
      <c r="F221" s="18">
        <v>1332444</v>
      </c>
      <c r="G221" s="18">
        <v>635485</v>
      </c>
      <c r="H221" s="18">
        <v>210546</v>
      </c>
      <c r="I221" s="18">
        <v>746787</v>
      </c>
      <c r="J221" s="18">
        <v>0</v>
      </c>
      <c r="K221" s="18">
        <v>35037</v>
      </c>
      <c r="L221" s="18">
        <v>762195</v>
      </c>
      <c r="M221" s="18">
        <v>36253</v>
      </c>
      <c r="N221" s="18">
        <v>72890</v>
      </c>
      <c r="O221" s="18">
        <v>4928</v>
      </c>
      <c r="P221" s="18">
        <v>935306.82299999997</v>
      </c>
      <c r="Q221" s="18">
        <v>843514.5</v>
      </c>
      <c r="R221" s="18">
        <v>-682869.6</v>
      </c>
      <c r="S221" s="18">
        <v>55793.49</v>
      </c>
      <c r="T221" s="18">
        <v>1151745.213</v>
      </c>
      <c r="U221" s="18">
        <v>1332444</v>
      </c>
      <c r="V221" s="18">
        <v>1132577.2623000001</v>
      </c>
      <c r="W221" s="18">
        <v>19167.950699999699</v>
      </c>
      <c r="X221" s="18">
        <v>13417.565489999801</v>
      </c>
      <c r="Y221" s="18">
        <v>1.01</v>
      </c>
      <c r="Z221" s="18"/>
      <c r="AA221" s="18">
        <v>1345768</v>
      </c>
      <c r="AB221" s="18">
        <v>1374613</v>
      </c>
      <c r="AC221" s="18">
        <v>8573</v>
      </c>
      <c r="AD221" s="18">
        <v>1548</v>
      </c>
      <c r="AE221" s="18">
        <v>248161525</v>
      </c>
      <c r="AF221" s="18"/>
      <c r="AG221" s="18"/>
    </row>
    <row r="222" spans="1:33">
      <c r="A222" s="18" t="s">
        <v>893</v>
      </c>
      <c r="B222" s="18" t="s">
        <v>894</v>
      </c>
      <c r="C222" s="18" t="s">
        <v>554</v>
      </c>
      <c r="D222" s="18">
        <v>80643</v>
      </c>
      <c r="E222" s="18">
        <v>6376</v>
      </c>
      <c r="F222" s="18">
        <v>87019</v>
      </c>
      <c r="G222" s="18">
        <v>40051</v>
      </c>
      <c r="H222" s="18">
        <v>6269</v>
      </c>
      <c r="I222" s="18">
        <v>170</v>
      </c>
      <c r="J222" s="18">
        <v>0</v>
      </c>
      <c r="K222" s="18">
        <v>3301</v>
      </c>
      <c r="L222" s="18">
        <v>76</v>
      </c>
      <c r="M222" s="18">
        <v>218</v>
      </c>
      <c r="N222" s="18">
        <v>6376</v>
      </c>
      <c r="O222" s="18">
        <v>503</v>
      </c>
      <c r="P222" s="18">
        <v>58947.061800000003</v>
      </c>
      <c r="Q222" s="18">
        <v>8279</v>
      </c>
      <c r="R222" s="18">
        <v>-677.45</v>
      </c>
      <c r="S222" s="18">
        <v>5382.54</v>
      </c>
      <c r="T222" s="18">
        <v>71931.151800000007</v>
      </c>
      <c r="U222" s="18">
        <v>87019</v>
      </c>
      <c r="V222" s="18">
        <v>73966.447499999995</v>
      </c>
      <c r="W222" s="18">
        <v>-2035.2957000000199</v>
      </c>
      <c r="X222" s="18">
        <v>-1424.7069900000099</v>
      </c>
      <c r="Y222" s="18">
        <v>0.98399999999999999</v>
      </c>
      <c r="Z222" s="18"/>
      <c r="AA222" s="18">
        <v>85627</v>
      </c>
      <c r="AB222" s="18">
        <v>87462</v>
      </c>
      <c r="AC222" s="18">
        <v>6279</v>
      </c>
      <c r="AD222" s="18">
        <v>-747</v>
      </c>
      <c r="AE222" s="18">
        <v>-10398932</v>
      </c>
      <c r="AF222" s="18"/>
      <c r="AG222" s="18"/>
    </row>
    <row r="223" spans="1:33">
      <c r="A223" s="18" t="s">
        <v>893</v>
      </c>
      <c r="B223" s="18" t="s">
        <v>895</v>
      </c>
      <c r="C223" s="18" t="s">
        <v>555</v>
      </c>
      <c r="D223" s="18">
        <v>85209</v>
      </c>
      <c r="E223" s="18">
        <v>6289</v>
      </c>
      <c r="F223" s="18">
        <v>91498</v>
      </c>
      <c r="G223" s="18">
        <v>48236</v>
      </c>
      <c r="H223" s="18">
        <v>10884</v>
      </c>
      <c r="I223" s="18">
        <v>1877</v>
      </c>
      <c r="J223" s="18">
        <v>0</v>
      </c>
      <c r="K223" s="18">
        <v>4649</v>
      </c>
      <c r="L223" s="18">
        <v>78</v>
      </c>
      <c r="M223" s="18">
        <v>8679</v>
      </c>
      <c r="N223" s="18">
        <v>6289</v>
      </c>
      <c r="O223" s="18">
        <v>245</v>
      </c>
      <c r="P223" s="18">
        <v>70993.7448</v>
      </c>
      <c r="Q223" s="18">
        <v>14798.5</v>
      </c>
      <c r="R223" s="18">
        <v>-7651.7</v>
      </c>
      <c r="S223" s="18">
        <v>3870.22</v>
      </c>
      <c r="T223" s="18">
        <v>82010.764800000004</v>
      </c>
      <c r="U223" s="18">
        <v>91498</v>
      </c>
      <c r="V223" s="18">
        <v>77773.500599999999</v>
      </c>
      <c r="W223" s="18">
        <v>4237.2642000000096</v>
      </c>
      <c r="X223" s="18">
        <v>2966.0849400000002</v>
      </c>
      <c r="Y223" s="18">
        <v>1.032</v>
      </c>
      <c r="Z223" s="18"/>
      <c r="AA223" s="18">
        <v>94426</v>
      </c>
      <c r="AB223" s="18">
        <v>96450</v>
      </c>
      <c r="AC223" s="18">
        <v>7394</v>
      </c>
      <c r="AD223" s="18">
        <v>369</v>
      </c>
      <c r="AE223" s="18">
        <v>4813143</v>
      </c>
      <c r="AF223" s="18"/>
      <c r="AG223" s="18"/>
    </row>
    <row r="224" spans="1:33">
      <c r="A224" s="18" t="s">
        <v>893</v>
      </c>
      <c r="B224" s="18" t="s">
        <v>896</v>
      </c>
      <c r="C224" s="18" t="s">
        <v>556</v>
      </c>
      <c r="D224" s="18">
        <v>154316</v>
      </c>
      <c r="E224" s="18">
        <v>5824</v>
      </c>
      <c r="F224" s="18">
        <v>160140</v>
      </c>
      <c r="G224" s="18">
        <v>73472</v>
      </c>
      <c r="H224" s="18">
        <v>22413</v>
      </c>
      <c r="I224" s="18">
        <v>5848</v>
      </c>
      <c r="J224" s="18">
        <v>0</v>
      </c>
      <c r="K224" s="18">
        <v>7080</v>
      </c>
      <c r="L224" s="18">
        <v>2349</v>
      </c>
      <c r="M224" s="18">
        <v>1192</v>
      </c>
      <c r="N224" s="18">
        <v>5824</v>
      </c>
      <c r="O224" s="18">
        <v>497</v>
      </c>
      <c r="P224" s="18">
        <v>108136.08960000001</v>
      </c>
      <c r="Q224" s="18">
        <v>30039.85</v>
      </c>
      <c r="R224" s="18">
        <v>-3432.3</v>
      </c>
      <c r="S224" s="18">
        <v>4747.76</v>
      </c>
      <c r="T224" s="18">
        <v>139491.3996</v>
      </c>
      <c r="U224" s="18">
        <v>160140</v>
      </c>
      <c r="V224" s="18">
        <v>136119.32725</v>
      </c>
      <c r="W224" s="18">
        <v>3372.0723500000299</v>
      </c>
      <c r="X224" s="18">
        <v>2360.4506450000199</v>
      </c>
      <c r="Y224" s="18">
        <v>1.0149999999999999</v>
      </c>
      <c r="Z224" s="18"/>
      <c r="AA224" s="18">
        <v>162542</v>
      </c>
      <c r="AB224" s="18">
        <v>166026</v>
      </c>
      <c r="AC224" s="18">
        <v>10001</v>
      </c>
      <c r="AD224" s="18">
        <v>2976</v>
      </c>
      <c r="AE224" s="18">
        <v>49400728</v>
      </c>
      <c r="AF224" s="18"/>
      <c r="AG224" s="18"/>
    </row>
    <row r="225" spans="1:33">
      <c r="A225" s="18" t="s">
        <v>893</v>
      </c>
      <c r="B225" s="18" t="s">
        <v>897</v>
      </c>
      <c r="C225" s="18" t="s">
        <v>557</v>
      </c>
      <c r="D225" s="18">
        <v>74029</v>
      </c>
      <c r="E225" s="18">
        <v>2716</v>
      </c>
      <c r="F225" s="18">
        <v>76745</v>
      </c>
      <c r="G225" s="18">
        <v>48317</v>
      </c>
      <c r="H225" s="18">
        <v>9802</v>
      </c>
      <c r="I225" s="18">
        <v>855</v>
      </c>
      <c r="J225" s="18">
        <v>0</v>
      </c>
      <c r="K225" s="18">
        <v>3668</v>
      </c>
      <c r="L225" s="18">
        <v>255</v>
      </c>
      <c r="M225" s="18">
        <v>0</v>
      </c>
      <c r="N225" s="18">
        <v>2716</v>
      </c>
      <c r="O225" s="18">
        <v>1643</v>
      </c>
      <c r="P225" s="18">
        <v>71112.960600000006</v>
      </c>
      <c r="Q225" s="18">
        <v>12176.25</v>
      </c>
      <c r="R225" s="18">
        <v>-1613.3</v>
      </c>
      <c r="S225" s="18">
        <v>2308.6</v>
      </c>
      <c r="T225" s="18">
        <v>83984.510599999994</v>
      </c>
      <c r="U225" s="18">
        <v>76745</v>
      </c>
      <c r="V225" s="18">
        <v>65233.102099999996</v>
      </c>
      <c r="W225" s="18">
        <v>18751.408500000001</v>
      </c>
      <c r="X225" s="18">
        <v>13125.98595</v>
      </c>
      <c r="Y225" s="18">
        <v>1.171</v>
      </c>
      <c r="Z225" s="18"/>
      <c r="AA225" s="18">
        <v>89868</v>
      </c>
      <c r="AB225" s="18">
        <v>91794</v>
      </c>
      <c r="AC225" s="18">
        <v>10596</v>
      </c>
      <c r="AD225" s="18">
        <v>3571</v>
      </c>
      <c r="AE225" s="18">
        <v>30934931</v>
      </c>
      <c r="AF225" s="18"/>
      <c r="AG225" s="18"/>
    </row>
    <row r="226" spans="1:33">
      <c r="A226" s="18" t="s">
        <v>893</v>
      </c>
      <c r="B226" s="18" t="s">
        <v>898</v>
      </c>
      <c r="C226" s="18" t="s">
        <v>558</v>
      </c>
      <c r="D226" s="18">
        <v>160162</v>
      </c>
      <c r="E226" s="18">
        <v>10337</v>
      </c>
      <c r="F226" s="18">
        <v>170499</v>
      </c>
      <c r="G226" s="18">
        <v>122761</v>
      </c>
      <c r="H226" s="18">
        <v>7411</v>
      </c>
      <c r="I226" s="18">
        <v>1735</v>
      </c>
      <c r="J226" s="18">
        <v>0</v>
      </c>
      <c r="K226" s="18">
        <v>7814</v>
      </c>
      <c r="L226" s="18">
        <v>95</v>
      </c>
      <c r="M226" s="18">
        <v>23080</v>
      </c>
      <c r="N226" s="18">
        <v>10337</v>
      </c>
      <c r="O226" s="18">
        <v>517</v>
      </c>
      <c r="P226" s="18">
        <v>180679.6398</v>
      </c>
      <c r="Q226" s="18">
        <v>14416</v>
      </c>
      <c r="R226" s="18">
        <v>-20138.2</v>
      </c>
      <c r="S226" s="18">
        <v>4862.8500000000004</v>
      </c>
      <c r="T226" s="18">
        <v>179820.2898</v>
      </c>
      <c r="U226" s="18">
        <v>170499</v>
      </c>
      <c r="V226" s="18">
        <v>144923.79384999999</v>
      </c>
      <c r="W226" s="18">
        <v>34896.495949999997</v>
      </c>
      <c r="X226" s="18">
        <v>24427.547165</v>
      </c>
      <c r="Y226" s="18">
        <v>1.143</v>
      </c>
      <c r="Z226" s="18"/>
      <c r="AA226" s="18">
        <v>194880</v>
      </c>
      <c r="AB226" s="18">
        <v>199057</v>
      </c>
      <c r="AC226" s="18">
        <v>7758</v>
      </c>
      <c r="AD226" s="18">
        <v>733</v>
      </c>
      <c r="AE226" s="18">
        <v>18803839</v>
      </c>
      <c r="AF226" s="18"/>
      <c r="AG226" s="18"/>
    </row>
    <row r="227" spans="1:33">
      <c r="A227" s="18" t="s">
        <v>893</v>
      </c>
      <c r="B227" s="18" t="s">
        <v>899</v>
      </c>
      <c r="C227" s="18" t="s">
        <v>559</v>
      </c>
      <c r="D227" s="18">
        <v>29261</v>
      </c>
      <c r="E227" s="18">
        <v>3378</v>
      </c>
      <c r="F227" s="18">
        <v>32639</v>
      </c>
      <c r="G227" s="18">
        <v>23237</v>
      </c>
      <c r="H227" s="18">
        <v>1647</v>
      </c>
      <c r="I227" s="18">
        <v>62</v>
      </c>
      <c r="J227" s="18">
        <v>0</v>
      </c>
      <c r="K227" s="18">
        <v>1844</v>
      </c>
      <c r="L227" s="18">
        <v>40</v>
      </c>
      <c r="M227" s="18">
        <v>11814</v>
      </c>
      <c r="N227" s="18">
        <v>3378</v>
      </c>
      <c r="O227" s="18">
        <v>1</v>
      </c>
      <c r="P227" s="18">
        <v>34200.2166</v>
      </c>
      <c r="Q227" s="18">
        <v>3020.05</v>
      </c>
      <c r="R227" s="18">
        <v>-10076.75</v>
      </c>
      <c r="S227" s="18">
        <v>862.92</v>
      </c>
      <c r="T227" s="18">
        <v>28006.436600000001</v>
      </c>
      <c r="U227" s="18">
        <v>32639</v>
      </c>
      <c r="V227" s="18">
        <v>27743.127049999999</v>
      </c>
      <c r="W227" s="18">
        <v>263.30955000000199</v>
      </c>
      <c r="X227" s="18">
        <v>184.316685000001</v>
      </c>
      <c r="Y227" s="18">
        <v>1.006</v>
      </c>
      <c r="Z227" s="18"/>
      <c r="AA227" s="18">
        <v>32835</v>
      </c>
      <c r="AB227" s="18">
        <v>33539</v>
      </c>
      <c r="AC227" s="18">
        <v>6179</v>
      </c>
      <c r="AD227" s="18">
        <v>-846</v>
      </c>
      <c r="AE227" s="18">
        <v>-4594301</v>
      </c>
      <c r="AF227" s="18"/>
      <c r="AG227" s="18"/>
    </row>
    <row r="228" spans="1:33">
      <c r="A228" s="18" t="s">
        <v>893</v>
      </c>
      <c r="B228" s="18" t="s">
        <v>900</v>
      </c>
      <c r="C228" s="18" t="s">
        <v>560</v>
      </c>
      <c r="D228" s="18">
        <v>177754</v>
      </c>
      <c r="E228" s="18">
        <v>10548</v>
      </c>
      <c r="F228" s="18">
        <v>188302</v>
      </c>
      <c r="G228" s="18">
        <v>73625</v>
      </c>
      <c r="H228" s="18">
        <v>11518</v>
      </c>
      <c r="I228" s="18">
        <v>1511</v>
      </c>
      <c r="J228" s="18">
        <v>0</v>
      </c>
      <c r="K228" s="18">
        <v>5700</v>
      </c>
      <c r="L228" s="18">
        <v>776</v>
      </c>
      <c r="M228" s="18">
        <v>6627</v>
      </c>
      <c r="N228" s="18">
        <v>10548</v>
      </c>
      <c r="O228" s="18">
        <v>144</v>
      </c>
      <c r="P228" s="18">
        <v>108361.27499999999</v>
      </c>
      <c r="Q228" s="18">
        <v>15919.65</v>
      </c>
      <c r="R228" s="18">
        <v>-6414.95</v>
      </c>
      <c r="S228" s="18">
        <v>7839.21</v>
      </c>
      <c r="T228" s="18">
        <v>125705.185</v>
      </c>
      <c r="U228" s="18">
        <v>188302</v>
      </c>
      <c r="V228" s="18">
        <v>160056.97709999999</v>
      </c>
      <c r="W228" s="18">
        <v>-34351.792099999999</v>
      </c>
      <c r="X228" s="18">
        <v>-24046.25447</v>
      </c>
      <c r="Y228" s="18">
        <v>0.872</v>
      </c>
      <c r="Z228" s="18"/>
      <c r="AA228" s="18">
        <v>164200</v>
      </c>
      <c r="AB228" s="18">
        <v>167719</v>
      </c>
      <c r="AC228" s="18">
        <v>7364</v>
      </c>
      <c r="AD228" s="18">
        <v>339</v>
      </c>
      <c r="AE228" s="18">
        <v>7719703</v>
      </c>
      <c r="AF228" s="18"/>
      <c r="AG228" s="18"/>
    </row>
    <row r="229" spans="1:33">
      <c r="A229" s="18" t="s">
        <v>893</v>
      </c>
      <c r="B229" s="18" t="s">
        <v>901</v>
      </c>
      <c r="C229" s="18" t="s">
        <v>561</v>
      </c>
      <c r="D229" s="18">
        <v>16430</v>
      </c>
      <c r="E229" s="18">
        <v>2211</v>
      </c>
      <c r="F229" s="18">
        <v>18641</v>
      </c>
      <c r="G229" s="18">
        <v>13015</v>
      </c>
      <c r="H229" s="18">
        <v>2500</v>
      </c>
      <c r="I229" s="18">
        <v>161</v>
      </c>
      <c r="J229" s="18">
        <v>0</v>
      </c>
      <c r="K229" s="18">
        <v>1900</v>
      </c>
      <c r="L229" s="18">
        <v>-29</v>
      </c>
      <c r="M229" s="18">
        <v>3653</v>
      </c>
      <c r="N229" s="18">
        <v>2211</v>
      </c>
      <c r="O229" s="18">
        <v>0</v>
      </c>
      <c r="P229" s="18">
        <v>19155.476999999999</v>
      </c>
      <c r="Q229" s="18">
        <v>3876.85</v>
      </c>
      <c r="R229" s="18">
        <v>-3080.4</v>
      </c>
      <c r="S229" s="18">
        <v>1258.3399999999999</v>
      </c>
      <c r="T229" s="18">
        <v>21210.267</v>
      </c>
      <c r="U229" s="18">
        <v>18641</v>
      </c>
      <c r="V229" s="18">
        <v>15844.689350000001</v>
      </c>
      <c r="W229" s="18">
        <v>5365.5776500000002</v>
      </c>
      <c r="X229" s="18">
        <v>3755.9043550000001</v>
      </c>
      <c r="Y229" s="18">
        <v>1.2010000000000001</v>
      </c>
      <c r="Z229" s="18"/>
      <c r="AA229" s="18">
        <v>22388</v>
      </c>
      <c r="AB229" s="18">
        <v>22867</v>
      </c>
      <c r="AC229" s="18">
        <v>5374</v>
      </c>
      <c r="AD229" s="18">
        <v>-1651</v>
      </c>
      <c r="AE229" s="18">
        <v>-7024835</v>
      </c>
      <c r="AF229" s="18"/>
      <c r="AG229" s="18"/>
    </row>
    <row r="230" spans="1:33">
      <c r="A230" s="18" t="s">
        <v>893</v>
      </c>
      <c r="B230" s="18" t="s">
        <v>902</v>
      </c>
      <c r="C230" s="18" t="s">
        <v>562</v>
      </c>
      <c r="D230" s="18">
        <v>39627</v>
      </c>
      <c r="E230" s="18">
        <v>4987</v>
      </c>
      <c r="F230" s="18">
        <v>44614</v>
      </c>
      <c r="G230" s="18">
        <v>27204</v>
      </c>
      <c r="H230" s="18">
        <v>21</v>
      </c>
      <c r="I230" s="18">
        <v>8</v>
      </c>
      <c r="J230" s="18">
        <v>0</v>
      </c>
      <c r="K230" s="18">
        <v>4435</v>
      </c>
      <c r="L230" s="18">
        <v>0</v>
      </c>
      <c r="M230" s="18">
        <v>6820</v>
      </c>
      <c r="N230" s="18">
        <v>4987</v>
      </c>
      <c r="O230" s="18">
        <v>400</v>
      </c>
      <c r="P230" s="18">
        <v>40038.847199999997</v>
      </c>
      <c r="Q230" s="18">
        <v>3794.4</v>
      </c>
      <c r="R230" s="18">
        <v>-6137</v>
      </c>
      <c r="S230" s="18">
        <v>3079.55</v>
      </c>
      <c r="T230" s="18">
        <v>40775.797200000001</v>
      </c>
      <c r="U230" s="18">
        <v>44614</v>
      </c>
      <c r="V230" s="18">
        <v>37921.631399999998</v>
      </c>
      <c r="W230" s="18">
        <v>2854.1658000000002</v>
      </c>
      <c r="X230" s="18">
        <v>1997.91606</v>
      </c>
      <c r="Y230" s="18">
        <v>1.0449999999999999</v>
      </c>
      <c r="Z230" s="18"/>
      <c r="AA230" s="18">
        <v>46621</v>
      </c>
      <c r="AB230" s="18">
        <v>47621</v>
      </c>
      <c r="AC230" s="18">
        <v>4846</v>
      </c>
      <c r="AD230" s="18">
        <v>-2179</v>
      </c>
      <c r="AE230" s="18">
        <v>-21409215</v>
      </c>
      <c r="AF230" s="18"/>
      <c r="AG230" s="18"/>
    </row>
    <row r="231" spans="1:33">
      <c r="A231" s="18" t="s">
        <v>893</v>
      </c>
      <c r="B231" s="18" t="s">
        <v>903</v>
      </c>
      <c r="C231" s="18" t="s">
        <v>563</v>
      </c>
      <c r="D231" s="18">
        <v>973973</v>
      </c>
      <c r="E231" s="18">
        <v>77696</v>
      </c>
      <c r="F231" s="18">
        <v>1051669</v>
      </c>
      <c r="G231" s="18">
        <v>330814</v>
      </c>
      <c r="H231" s="18">
        <v>243102</v>
      </c>
      <c r="I231" s="18">
        <v>17598</v>
      </c>
      <c r="J231" s="18">
        <v>0</v>
      </c>
      <c r="K231" s="18">
        <v>8634</v>
      </c>
      <c r="L231" s="18">
        <v>0</v>
      </c>
      <c r="M231" s="18">
        <v>0</v>
      </c>
      <c r="N231" s="18">
        <v>77696</v>
      </c>
      <c r="O231" s="18">
        <v>1015</v>
      </c>
      <c r="P231" s="18">
        <v>486892.04519999999</v>
      </c>
      <c r="Q231" s="18">
        <v>228933.9</v>
      </c>
      <c r="R231" s="18">
        <v>-862.75</v>
      </c>
      <c r="S231" s="18">
        <v>66041.600000000006</v>
      </c>
      <c r="T231" s="18">
        <v>781004.79520000005</v>
      </c>
      <c r="U231" s="18">
        <v>1051669</v>
      </c>
      <c r="V231" s="18">
        <v>893918.59644999995</v>
      </c>
      <c r="W231" s="18">
        <v>-112913.80125</v>
      </c>
      <c r="X231" s="18">
        <v>-79039.660875000001</v>
      </c>
      <c r="Y231" s="18">
        <v>0.92500000000000004</v>
      </c>
      <c r="Z231" s="18"/>
      <c r="AA231" s="18">
        <v>972794</v>
      </c>
      <c r="AB231" s="18">
        <v>993644</v>
      </c>
      <c r="AC231" s="18">
        <v>6181</v>
      </c>
      <c r="AD231" s="18">
        <v>-844</v>
      </c>
      <c r="AE231" s="18">
        <v>-135750670</v>
      </c>
      <c r="AF231" s="18"/>
      <c r="AG231" s="18"/>
    </row>
    <row r="232" spans="1:33">
      <c r="A232" s="18" t="s">
        <v>904</v>
      </c>
      <c r="B232" s="18" t="s">
        <v>905</v>
      </c>
      <c r="C232" s="18" t="s">
        <v>565</v>
      </c>
      <c r="D232" s="18">
        <v>132419</v>
      </c>
      <c r="E232" s="18">
        <v>7765</v>
      </c>
      <c r="F232" s="18">
        <v>140184</v>
      </c>
      <c r="G232" s="18">
        <v>86879</v>
      </c>
      <c r="H232" s="18">
        <v>7978</v>
      </c>
      <c r="I232" s="18">
        <v>1089</v>
      </c>
      <c r="J232" s="18">
        <v>0</v>
      </c>
      <c r="K232" s="18">
        <v>6648</v>
      </c>
      <c r="L232" s="18">
        <v>269</v>
      </c>
      <c r="M232" s="18">
        <v>23127</v>
      </c>
      <c r="N232" s="18">
        <v>7765</v>
      </c>
      <c r="O232" s="18">
        <v>85</v>
      </c>
      <c r="P232" s="18">
        <v>127868.5122</v>
      </c>
      <c r="Q232" s="18">
        <v>13357.75</v>
      </c>
      <c r="R232" s="18">
        <v>-19958.849999999999</v>
      </c>
      <c r="S232" s="18">
        <v>2668.66</v>
      </c>
      <c r="T232" s="18">
        <v>123936.0722</v>
      </c>
      <c r="U232" s="18">
        <v>140184</v>
      </c>
      <c r="V232" s="18">
        <v>119156.808</v>
      </c>
      <c r="W232" s="18">
        <v>4779.2641999999896</v>
      </c>
      <c r="X232" s="18">
        <v>3345.4849399999898</v>
      </c>
      <c r="Y232" s="18">
        <v>1.024</v>
      </c>
      <c r="Z232" s="18"/>
      <c r="AA232" s="18">
        <v>143549</v>
      </c>
      <c r="AB232" s="18">
        <v>146626</v>
      </c>
      <c r="AC232" s="18">
        <v>6541</v>
      </c>
      <c r="AD232" s="18">
        <v>-485</v>
      </c>
      <c r="AE232" s="18">
        <v>-10865632</v>
      </c>
      <c r="AF232" s="18"/>
      <c r="AG232" s="18"/>
    </row>
    <row r="233" spans="1:33">
      <c r="A233" s="18" t="s">
        <v>904</v>
      </c>
      <c r="B233" s="18" t="s">
        <v>906</v>
      </c>
      <c r="C233" s="18" t="s">
        <v>566</v>
      </c>
      <c r="D233" s="18">
        <v>377904</v>
      </c>
      <c r="E233" s="18">
        <v>44866</v>
      </c>
      <c r="F233" s="18">
        <v>422770</v>
      </c>
      <c r="G233" s="18">
        <v>242871</v>
      </c>
      <c r="H233" s="18">
        <v>43892</v>
      </c>
      <c r="I233" s="18">
        <v>4261</v>
      </c>
      <c r="J233" s="18">
        <v>0</v>
      </c>
      <c r="K233" s="18">
        <v>14581</v>
      </c>
      <c r="L233" s="18">
        <v>626</v>
      </c>
      <c r="M233" s="18">
        <v>71315</v>
      </c>
      <c r="N233" s="18">
        <v>44866</v>
      </c>
      <c r="O233" s="18">
        <v>3205</v>
      </c>
      <c r="P233" s="18">
        <v>357457.53779999999</v>
      </c>
      <c r="Q233" s="18">
        <v>53323.9</v>
      </c>
      <c r="R233" s="18">
        <v>-63874.1</v>
      </c>
      <c r="S233" s="18">
        <v>26012.55</v>
      </c>
      <c r="T233" s="18">
        <v>372919.88780000003</v>
      </c>
      <c r="U233" s="18">
        <v>422770</v>
      </c>
      <c r="V233" s="18">
        <v>359354.29174999997</v>
      </c>
      <c r="W233" s="18">
        <v>13565.5960500001</v>
      </c>
      <c r="X233" s="18">
        <v>9495.9172350000408</v>
      </c>
      <c r="Y233" s="18">
        <v>1.022</v>
      </c>
      <c r="Z233" s="18"/>
      <c r="AA233" s="18">
        <v>432071</v>
      </c>
      <c r="AB233" s="18">
        <v>441331</v>
      </c>
      <c r="AC233" s="18">
        <v>8580</v>
      </c>
      <c r="AD233" s="18">
        <v>1555</v>
      </c>
      <c r="AE233" s="18">
        <v>79982453</v>
      </c>
      <c r="AF233" s="18"/>
      <c r="AG233" s="18"/>
    </row>
    <row r="234" spans="1:33">
      <c r="A234" s="18" t="s">
        <v>904</v>
      </c>
      <c r="B234" s="18" t="s">
        <v>907</v>
      </c>
      <c r="C234" s="18" t="s">
        <v>567</v>
      </c>
      <c r="D234" s="18">
        <v>430867</v>
      </c>
      <c r="E234" s="18">
        <v>31562</v>
      </c>
      <c r="F234" s="18">
        <v>462429</v>
      </c>
      <c r="G234" s="18">
        <v>173825</v>
      </c>
      <c r="H234" s="18">
        <v>56136</v>
      </c>
      <c r="I234" s="18">
        <v>12845</v>
      </c>
      <c r="J234" s="18">
        <v>0</v>
      </c>
      <c r="K234" s="18">
        <v>8482</v>
      </c>
      <c r="L234" s="18">
        <v>21</v>
      </c>
      <c r="M234" s="18">
        <v>236</v>
      </c>
      <c r="N234" s="18">
        <v>31562</v>
      </c>
      <c r="O234" s="18">
        <v>39</v>
      </c>
      <c r="P234" s="18">
        <v>255835.63500000001</v>
      </c>
      <c r="Q234" s="18">
        <v>65843.55</v>
      </c>
      <c r="R234" s="18">
        <v>-251.6</v>
      </c>
      <c r="S234" s="18">
        <v>26787.58</v>
      </c>
      <c r="T234" s="18">
        <v>348215.16499999998</v>
      </c>
      <c r="U234" s="18">
        <v>462429</v>
      </c>
      <c r="V234" s="18">
        <v>393064.99339999998</v>
      </c>
      <c r="W234" s="18">
        <v>-44849.828399999897</v>
      </c>
      <c r="X234" s="18">
        <v>-31394.87988</v>
      </c>
      <c r="Y234" s="18">
        <v>0.93200000000000005</v>
      </c>
      <c r="Z234" s="18"/>
      <c r="AA234" s="18">
        <v>430984</v>
      </c>
      <c r="AB234" s="18">
        <v>440222</v>
      </c>
      <c r="AC234" s="18">
        <v>7351</v>
      </c>
      <c r="AD234" s="18">
        <v>325</v>
      </c>
      <c r="AE234" s="18">
        <v>19488534</v>
      </c>
      <c r="AF234" s="18"/>
      <c r="AG234" s="18"/>
    </row>
    <row r="235" spans="1:33">
      <c r="A235" s="18" t="s">
        <v>904</v>
      </c>
      <c r="B235" s="18" t="s">
        <v>660</v>
      </c>
      <c r="C235" s="18" t="s">
        <v>568</v>
      </c>
      <c r="D235" s="18">
        <v>61100</v>
      </c>
      <c r="E235" s="18">
        <v>6793</v>
      </c>
      <c r="F235" s="18">
        <v>67893</v>
      </c>
      <c r="G235" s="18">
        <v>33478</v>
      </c>
      <c r="H235" s="18">
        <v>5861</v>
      </c>
      <c r="I235" s="18">
        <v>246</v>
      </c>
      <c r="J235" s="18">
        <v>0</v>
      </c>
      <c r="K235" s="18">
        <v>4383</v>
      </c>
      <c r="L235" s="18">
        <v>360</v>
      </c>
      <c r="M235" s="18">
        <v>0</v>
      </c>
      <c r="N235" s="18">
        <v>6793</v>
      </c>
      <c r="O235" s="18">
        <v>0</v>
      </c>
      <c r="P235" s="18">
        <v>49272.920400000003</v>
      </c>
      <c r="Q235" s="18">
        <v>8916.5</v>
      </c>
      <c r="R235" s="18">
        <v>-306</v>
      </c>
      <c r="S235" s="18">
        <v>5774.05</v>
      </c>
      <c r="T235" s="18">
        <v>63657.470399999998</v>
      </c>
      <c r="U235" s="18">
        <v>67893</v>
      </c>
      <c r="V235" s="18">
        <v>57709.135000000002</v>
      </c>
      <c r="W235" s="18">
        <v>5948.3353999999999</v>
      </c>
      <c r="X235" s="18">
        <v>4163.8347800000001</v>
      </c>
      <c r="Y235" s="18">
        <v>1.0609999999999999</v>
      </c>
      <c r="Z235" s="18"/>
      <c r="AA235" s="18">
        <v>72035</v>
      </c>
      <c r="AB235" s="18">
        <v>73579</v>
      </c>
      <c r="AC235" s="18">
        <v>7112</v>
      </c>
      <c r="AD235" s="18">
        <v>87</v>
      </c>
      <c r="AE235" s="18">
        <v>895646</v>
      </c>
      <c r="AF235" s="18"/>
      <c r="AG235" s="18"/>
    </row>
    <row r="236" spans="1:33">
      <c r="A236" s="18" t="s">
        <v>904</v>
      </c>
      <c r="B236" s="18" t="s">
        <v>908</v>
      </c>
      <c r="C236" s="18" t="s">
        <v>569</v>
      </c>
      <c r="D236" s="18">
        <v>92735</v>
      </c>
      <c r="E236" s="18">
        <v>14574</v>
      </c>
      <c r="F236" s="18">
        <v>107309</v>
      </c>
      <c r="G236" s="18">
        <v>65475</v>
      </c>
      <c r="H236" s="18">
        <v>3327</v>
      </c>
      <c r="I236" s="18">
        <v>789</v>
      </c>
      <c r="J236" s="18">
        <v>0</v>
      </c>
      <c r="K236" s="18">
        <v>4069</v>
      </c>
      <c r="L236" s="18">
        <v>192</v>
      </c>
      <c r="M236" s="18">
        <v>17796</v>
      </c>
      <c r="N236" s="18">
        <v>14574</v>
      </c>
      <c r="O236" s="18">
        <v>1414</v>
      </c>
      <c r="P236" s="18">
        <v>96366.104999999996</v>
      </c>
      <c r="Q236" s="18">
        <v>6957.25</v>
      </c>
      <c r="R236" s="18">
        <v>-16491.7</v>
      </c>
      <c r="S236" s="18">
        <v>9362.58</v>
      </c>
      <c r="T236" s="18">
        <v>96194.235000000001</v>
      </c>
      <c r="U236" s="18">
        <v>107309</v>
      </c>
      <c r="V236" s="18">
        <v>91213.000199999995</v>
      </c>
      <c r="W236" s="18">
        <v>4981.2348000000102</v>
      </c>
      <c r="X236" s="18">
        <v>3486.86436</v>
      </c>
      <c r="Y236" s="18">
        <v>1.032</v>
      </c>
      <c r="Z236" s="18"/>
      <c r="AA236" s="18">
        <v>110743</v>
      </c>
      <c r="AB236" s="18">
        <v>113117</v>
      </c>
      <c r="AC236" s="18">
        <v>7452</v>
      </c>
      <c r="AD236" s="18">
        <v>426</v>
      </c>
      <c r="AE236" s="18">
        <v>6474148</v>
      </c>
      <c r="AF236" s="18"/>
      <c r="AG236" s="18"/>
    </row>
    <row r="237" spans="1:33">
      <c r="A237" s="18" t="s">
        <v>904</v>
      </c>
      <c r="B237" s="18" t="s">
        <v>909</v>
      </c>
      <c r="C237" s="18" t="s">
        <v>570</v>
      </c>
      <c r="D237" s="18">
        <v>49593</v>
      </c>
      <c r="E237" s="18">
        <v>4271</v>
      </c>
      <c r="F237" s="18">
        <v>53864</v>
      </c>
      <c r="G237" s="18">
        <v>37565</v>
      </c>
      <c r="H237" s="18">
        <v>3081</v>
      </c>
      <c r="I237" s="18">
        <v>753</v>
      </c>
      <c r="J237" s="18">
        <v>0</v>
      </c>
      <c r="K237" s="18">
        <v>4053</v>
      </c>
      <c r="L237" s="18">
        <v>41</v>
      </c>
      <c r="M237" s="18">
        <v>9098</v>
      </c>
      <c r="N237" s="18">
        <v>4271</v>
      </c>
      <c r="O237" s="18">
        <v>21</v>
      </c>
      <c r="P237" s="18">
        <v>55288.167000000001</v>
      </c>
      <c r="Q237" s="18">
        <v>6703.95</v>
      </c>
      <c r="R237" s="18">
        <v>-7786</v>
      </c>
      <c r="S237" s="18">
        <v>2083.69</v>
      </c>
      <c r="T237" s="18">
        <v>56289.807000000001</v>
      </c>
      <c r="U237" s="18">
        <v>53864</v>
      </c>
      <c r="V237" s="18">
        <v>45784.703450000001</v>
      </c>
      <c r="W237" s="18">
        <v>10505.10355</v>
      </c>
      <c r="X237" s="18">
        <v>7353.5724849999997</v>
      </c>
      <c r="Y237" s="18">
        <v>1.137</v>
      </c>
      <c r="Z237" s="18"/>
      <c r="AA237" s="18">
        <v>61244</v>
      </c>
      <c r="AB237" s="18">
        <v>62556</v>
      </c>
      <c r="AC237" s="18">
        <v>3881</v>
      </c>
      <c r="AD237" s="18">
        <v>-3144</v>
      </c>
      <c r="AE237" s="18">
        <v>-50683013</v>
      </c>
      <c r="AF237" s="18"/>
      <c r="AG237" s="18"/>
    </row>
    <row r="238" spans="1:33">
      <c r="A238" s="18" t="s">
        <v>904</v>
      </c>
      <c r="B238" s="18" t="s">
        <v>910</v>
      </c>
      <c r="C238" s="18" t="s">
        <v>571</v>
      </c>
      <c r="D238" s="18">
        <v>182075</v>
      </c>
      <c r="E238" s="18">
        <v>13817</v>
      </c>
      <c r="F238" s="18">
        <v>195892</v>
      </c>
      <c r="G238" s="18">
        <v>98811</v>
      </c>
      <c r="H238" s="18">
        <v>56938</v>
      </c>
      <c r="I238" s="18">
        <v>3204</v>
      </c>
      <c r="J238" s="18">
        <v>0</v>
      </c>
      <c r="K238" s="18">
        <v>6055</v>
      </c>
      <c r="L238" s="18">
        <v>11</v>
      </c>
      <c r="M238" s="18">
        <v>28898</v>
      </c>
      <c r="N238" s="18">
        <v>13817</v>
      </c>
      <c r="O238" s="18">
        <v>2174</v>
      </c>
      <c r="P238" s="18">
        <v>145430.02979999999</v>
      </c>
      <c r="Q238" s="18">
        <v>56267.45</v>
      </c>
      <c r="R238" s="18">
        <v>-26420.55</v>
      </c>
      <c r="S238" s="18">
        <v>6831.79</v>
      </c>
      <c r="T238" s="18">
        <v>182108.71979999999</v>
      </c>
      <c r="U238" s="18">
        <v>195892</v>
      </c>
      <c r="V238" s="18">
        <v>166508.30710000001</v>
      </c>
      <c r="W238" s="18">
        <v>15600.412700000001</v>
      </c>
      <c r="X238" s="18">
        <v>10920.28889</v>
      </c>
      <c r="Y238" s="18">
        <v>1.056</v>
      </c>
      <c r="Z238" s="18"/>
      <c r="AA238" s="18">
        <v>206862</v>
      </c>
      <c r="AB238" s="18">
        <v>211296</v>
      </c>
      <c r="AC238" s="18">
        <v>7909</v>
      </c>
      <c r="AD238" s="18">
        <v>884</v>
      </c>
      <c r="AE238" s="18">
        <v>23617213</v>
      </c>
      <c r="AF238" s="18"/>
      <c r="AG238" s="18"/>
    </row>
    <row r="239" spans="1:33">
      <c r="A239" s="18" t="s">
        <v>904</v>
      </c>
      <c r="B239" s="18" t="s">
        <v>911</v>
      </c>
      <c r="C239" s="18" t="s">
        <v>572</v>
      </c>
      <c r="D239" s="18">
        <v>60258</v>
      </c>
      <c r="E239" s="18">
        <v>4662</v>
      </c>
      <c r="F239" s="18">
        <v>64920</v>
      </c>
      <c r="G239" s="18">
        <v>38832</v>
      </c>
      <c r="H239" s="18">
        <v>10222</v>
      </c>
      <c r="I239" s="18">
        <v>1221</v>
      </c>
      <c r="J239" s="18">
        <v>0</v>
      </c>
      <c r="K239" s="18">
        <v>2505</v>
      </c>
      <c r="L239" s="18">
        <v>6</v>
      </c>
      <c r="M239" s="18">
        <v>13129</v>
      </c>
      <c r="N239" s="18">
        <v>4662</v>
      </c>
      <c r="O239" s="18">
        <v>22</v>
      </c>
      <c r="P239" s="18">
        <v>57152.937599999997</v>
      </c>
      <c r="Q239" s="18">
        <v>11855.8</v>
      </c>
      <c r="R239" s="18">
        <v>-11183.45</v>
      </c>
      <c r="S239" s="18">
        <v>1730.77</v>
      </c>
      <c r="T239" s="18">
        <v>59556.0576</v>
      </c>
      <c r="U239" s="18">
        <v>64920</v>
      </c>
      <c r="V239" s="18">
        <v>55181.631950000003</v>
      </c>
      <c r="W239" s="18">
        <v>4374.4256499999901</v>
      </c>
      <c r="X239" s="18">
        <v>3062.0979549999902</v>
      </c>
      <c r="Y239" s="18">
        <v>1.0469999999999999</v>
      </c>
      <c r="Z239" s="18"/>
      <c r="AA239" s="18">
        <v>67971</v>
      </c>
      <c r="AB239" s="18">
        <v>69428</v>
      </c>
      <c r="AC239" s="18">
        <v>6805</v>
      </c>
      <c r="AD239" s="18">
        <v>-221</v>
      </c>
      <c r="AE239" s="18">
        <v>-2250642</v>
      </c>
      <c r="AF239" s="18"/>
      <c r="AG239" s="18"/>
    </row>
    <row r="240" spans="1:33">
      <c r="A240" s="18" t="s">
        <v>904</v>
      </c>
      <c r="B240" s="18" t="s">
        <v>912</v>
      </c>
      <c r="C240" s="18" t="s">
        <v>573</v>
      </c>
      <c r="D240" s="18">
        <v>160360</v>
      </c>
      <c r="E240" s="18">
        <v>14143</v>
      </c>
      <c r="F240" s="18">
        <v>174503</v>
      </c>
      <c r="G240" s="18">
        <v>83343</v>
      </c>
      <c r="H240" s="18">
        <v>16055</v>
      </c>
      <c r="I240" s="18">
        <v>9224</v>
      </c>
      <c r="J240" s="18">
        <v>0</v>
      </c>
      <c r="K240" s="18">
        <v>5089</v>
      </c>
      <c r="L240" s="18">
        <v>7277</v>
      </c>
      <c r="M240" s="18">
        <v>4952</v>
      </c>
      <c r="N240" s="18">
        <v>14143</v>
      </c>
      <c r="O240" s="18">
        <v>2673</v>
      </c>
      <c r="P240" s="18">
        <v>122664.2274</v>
      </c>
      <c r="Q240" s="18">
        <v>25812.799999999999</v>
      </c>
      <c r="R240" s="18">
        <v>-12666.7</v>
      </c>
      <c r="S240" s="18">
        <v>11179.71</v>
      </c>
      <c r="T240" s="18">
        <v>146990.0374</v>
      </c>
      <c r="U240" s="18">
        <v>174503</v>
      </c>
      <c r="V240" s="18">
        <v>148327.67665000001</v>
      </c>
      <c r="W240" s="18">
        <v>-1337.63925000004</v>
      </c>
      <c r="X240" s="18">
        <v>-936.34747500002504</v>
      </c>
      <c r="Y240" s="18">
        <v>0.995</v>
      </c>
      <c r="Z240" s="18"/>
      <c r="AA240" s="18">
        <v>173631</v>
      </c>
      <c r="AB240" s="18">
        <v>177352</v>
      </c>
      <c r="AC240" s="18">
        <v>8640</v>
      </c>
      <c r="AD240" s="18">
        <v>1615</v>
      </c>
      <c r="AE240" s="18">
        <v>33152556</v>
      </c>
      <c r="AF240" s="18"/>
      <c r="AG240" s="18"/>
    </row>
    <row r="241" spans="1:33">
      <c r="A241" s="18" t="s">
        <v>904</v>
      </c>
      <c r="B241" s="18" t="s">
        <v>913</v>
      </c>
      <c r="C241" s="18" t="s">
        <v>574</v>
      </c>
      <c r="D241" s="18">
        <v>34664</v>
      </c>
      <c r="E241" s="18">
        <v>4214</v>
      </c>
      <c r="F241" s="18">
        <v>38878</v>
      </c>
      <c r="G241" s="18">
        <v>20986</v>
      </c>
      <c r="H241" s="18">
        <v>2370</v>
      </c>
      <c r="I241" s="18">
        <v>361</v>
      </c>
      <c r="J241" s="18">
        <v>0</v>
      </c>
      <c r="K241" s="18">
        <v>3444</v>
      </c>
      <c r="L241" s="18">
        <v>0</v>
      </c>
      <c r="M241" s="18">
        <v>7238</v>
      </c>
      <c r="N241" s="18">
        <v>4214</v>
      </c>
      <c r="O241" s="18">
        <v>1172</v>
      </c>
      <c r="P241" s="18">
        <v>30887.194800000001</v>
      </c>
      <c r="Q241" s="18">
        <v>5248.75</v>
      </c>
      <c r="R241" s="18">
        <v>-7148.5</v>
      </c>
      <c r="S241" s="18">
        <v>2351.44</v>
      </c>
      <c r="T241" s="18">
        <v>31338.8848</v>
      </c>
      <c r="U241" s="18">
        <v>38878</v>
      </c>
      <c r="V241" s="18">
        <v>33046.037349999999</v>
      </c>
      <c r="W241" s="18">
        <v>-1707.15255</v>
      </c>
      <c r="X241" s="18">
        <v>-1195.006785</v>
      </c>
      <c r="Y241" s="18">
        <v>0.96899999999999997</v>
      </c>
      <c r="Z241" s="18"/>
      <c r="AA241" s="18">
        <v>37672</v>
      </c>
      <c r="AB241" s="18">
        <v>38480</v>
      </c>
      <c r="AC241" s="18">
        <v>5613</v>
      </c>
      <c r="AD241" s="18">
        <v>-1412</v>
      </c>
      <c r="AE241" s="18">
        <v>-9677920</v>
      </c>
      <c r="AF241" s="18"/>
      <c r="AG241" s="18"/>
    </row>
    <row r="242" spans="1:33">
      <c r="A242" s="18" t="s">
        <v>904</v>
      </c>
      <c r="B242" s="18" t="s">
        <v>914</v>
      </c>
      <c r="C242" s="18" t="s">
        <v>575</v>
      </c>
      <c r="D242" s="18">
        <v>80215</v>
      </c>
      <c r="E242" s="18">
        <v>5224</v>
      </c>
      <c r="F242" s="18">
        <v>85439</v>
      </c>
      <c r="G242" s="18">
        <v>38618</v>
      </c>
      <c r="H242" s="18">
        <v>3667</v>
      </c>
      <c r="I242" s="18">
        <v>6240</v>
      </c>
      <c r="J242" s="18">
        <v>0</v>
      </c>
      <c r="K242" s="18">
        <v>3029</v>
      </c>
      <c r="L242" s="18">
        <v>165</v>
      </c>
      <c r="M242" s="18">
        <v>0</v>
      </c>
      <c r="N242" s="18">
        <v>5224</v>
      </c>
      <c r="O242" s="18">
        <v>697</v>
      </c>
      <c r="P242" s="18">
        <v>56837.972399999999</v>
      </c>
      <c r="Q242" s="18">
        <v>10995.6</v>
      </c>
      <c r="R242" s="18">
        <v>-732.7</v>
      </c>
      <c r="S242" s="18">
        <v>4440.3999999999996</v>
      </c>
      <c r="T242" s="18">
        <v>71541.272400000002</v>
      </c>
      <c r="U242" s="18">
        <v>85439</v>
      </c>
      <c r="V242" s="18">
        <v>72622.792149999994</v>
      </c>
      <c r="W242" s="18">
        <v>-1081.5197499999899</v>
      </c>
      <c r="X242" s="18">
        <v>-757.06382499999404</v>
      </c>
      <c r="Y242" s="18">
        <v>0.99099999999999999</v>
      </c>
      <c r="Z242" s="18"/>
      <c r="AA242" s="18">
        <v>84670</v>
      </c>
      <c r="AB242" s="18">
        <v>86484</v>
      </c>
      <c r="AC242" s="18">
        <v>7884</v>
      </c>
      <c r="AD242" s="18">
        <v>859</v>
      </c>
      <c r="AE242" s="18">
        <v>9424802</v>
      </c>
      <c r="AF242" s="18"/>
      <c r="AG242" s="18"/>
    </row>
    <row r="243" spans="1:33">
      <c r="A243" s="18" t="s">
        <v>904</v>
      </c>
      <c r="B243" s="18" t="s">
        <v>915</v>
      </c>
      <c r="C243" s="18" t="s">
        <v>576</v>
      </c>
      <c r="D243" s="18">
        <v>69022</v>
      </c>
      <c r="E243" s="18">
        <v>3108</v>
      </c>
      <c r="F243" s="18">
        <v>72130</v>
      </c>
      <c r="G243" s="18">
        <v>25004</v>
      </c>
      <c r="H243" s="18">
        <v>10733</v>
      </c>
      <c r="I243" s="18">
        <v>461</v>
      </c>
      <c r="J243" s="18">
        <v>0</v>
      </c>
      <c r="K243" s="18">
        <v>2067</v>
      </c>
      <c r="L243" s="18">
        <v>433</v>
      </c>
      <c r="M243" s="18">
        <v>0</v>
      </c>
      <c r="N243" s="18">
        <v>3108</v>
      </c>
      <c r="O243" s="18">
        <v>0</v>
      </c>
      <c r="P243" s="18">
        <v>36800.887199999997</v>
      </c>
      <c r="Q243" s="18">
        <v>11271.85</v>
      </c>
      <c r="R243" s="18">
        <v>-368.05</v>
      </c>
      <c r="S243" s="18">
        <v>2641.8</v>
      </c>
      <c r="T243" s="18">
        <v>50346.487200000003</v>
      </c>
      <c r="U243" s="18">
        <v>72130</v>
      </c>
      <c r="V243" s="18">
        <v>61310.38695</v>
      </c>
      <c r="W243" s="18">
        <v>-10963.89975</v>
      </c>
      <c r="X243" s="18">
        <v>-7674.7298250000003</v>
      </c>
      <c r="Y243" s="18">
        <v>0.89400000000000002</v>
      </c>
      <c r="Z243" s="18"/>
      <c r="AA243" s="18">
        <v>64484</v>
      </c>
      <c r="AB243" s="18">
        <v>65866</v>
      </c>
      <c r="AC243" s="18">
        <v>6088</v>
      </c>
      <c r="AD243" s="18">
        <v>-937</v>
      </c>
      <c r="AE243" s="18">
        <v>-10139592</v>
      </c>
      <c r="AF243" s="18"/>
      <c r="AG243" s="18"/>
    </row>
    <row r="244" spans="1:33">
      <c r="A244" s="18" t="s">
        <v>904</v>
      </c>
      <c r="B244" s="18" t="s">
        <v>916</v>
      </c>
      <c r="C244" s="18" t="s">
        <v>577</v>
      </c>
      <c r="D244" s="18">
        <v>74893</v>
      </c>
      <c r="E244" s="18">
        <v>5709</v>
      </c>
      <c r="F244" s="18">
        <v>80602</v>
      </c>
      <c r="G244" s="18">
        <v>39364</v>
      </c>
      <c r="H244" s="18">
        <v>14792</v>
      </c>
      <c r="I244" s="18">
        <v>258</v>
      </c>
      <c r="J244" s="18">
        <v>0</v>
      </c>
      <c r="K244" s="18">
        <v>3444</v>
      </c>
      <c r="L244" s="18">
        <v>0</v>
      </c>
      <c r="M244" s="18">
        <v>9752</v>
      </c>
      <c r="N244" s="18">
        <v>5709</v>
      </c>
      <c r="O244" s="18">
        <v>112</v>
      </c>
      <c r="P244" s="18">
        <v>57935.9352</v>
      </c>
      <c r="Q244" s="18">
        <v>15719.9</v>
      </c>
      <c r="R244" s="18">
        <v>-8384.4</v>
      </c>
      <c r="S244" s="18">
        <v>3194.81</v>
      </c>
      <c r="T244" s="18">
        <v>68466.245200000005</v>
      </c>
      <c r="U244" s="18">
        <v>80602</v>
      </c>
      <c r="V244" s="18">
        <v>68512.000050000002</v>
      </c>
      <c r="W244" s="18">
        <v>-45.754849999997496</v>
      </c>
      <c r="X244" s="18">
        <v>-32.028394999998298</v>
      </c>
      <c r="Y244" s="18">
        <v>1</v>
      </c>
      <c r="Z244" s="18"/>
      <c r="AA244" s="18">
        <v>80602</v>
      </c>
      <c r="AB244" s="18">
        <v>82330</v>
      </c>
      <c r="AC244" s="18">
        <v>7325</v>
      </c>
      <c r="AD244" s="18">
        <v>300</v>
      </c>
      <c r="AE244" s="18">
        <v>3373539</v>
      </c>
      <c r="AF244" s="18"/>
      <c r="AG244" s="18"/>
    </row>
    <row r="245" spans="1:33">
      <c r="A245" s="18" t="s">
        <v>904</v>
      </c>
      <c r="B245" s="18" t="s">
        <v>917</v>
      </c>
      <c r="C245" s="18" t="s">
        <v>578</v>
      </c>
      <c r="D245" s="18">
        <v>45207</v>
      </c>
      <c r="E245" s="18">
        <v>3086</v>
      </c>
      <c r="F245" s="18">
        <v>48293</v>
      </c>
      <c r="G245" s="18">
        <v>29551</v>
      </c>
      <c r="H245" s="18">
        <v>12007</v>
      </c>
      <c r="I245" s="18">
        <v>241</v>
      </c>
      <c r="J245" s="18">
        <v>0</v>
      </c>
      <c r="K245" s="18">
        <v>3044</v>
      </c>
      <c r="L245" s="18">
        <v>184</v>
      </c>
      <c r="M245" s="18">
        <v>7627</v>
      </c>
      <c r="N245" s="18">
        <v>3086</v>
      </c>
      <c r="O245" s="18">
        <v>200</v>
      </c>
      <c r="P245" s="18">
        <v>43493.161800000002</v>
      </c>
      <c r="Q245" s="18">
        <v>12998.2</v>
      </c>
      <c r="R245" s="18">
        <v>-6809.35</v>
      </c>
      <c r="S245" s="18">
        <v>1326.51</v>
      </c>
      <c r="T245" s="18">
        <v>51008.521800000002</v>
      </c>
      <c r="U245" s="18">
        <v>48293</v>
      </c>
      <c r="V245" s="18">
        <v>41049.161350000002</v>
      </c>
      <c r="W245" s="18">
        <v>9959.3604500000001</v>
      </c>
      <c r="X245" s="18">
        <v>6971.5523149999999</v>
      </c>
      <c r="Y245" s="18">
        <v>1.1439999999999999</v>
      </c>
      <c r="Z245" s="18"/>
      <c r="AA245" s="18">
        <v>55247</v>
      </c>
      <c r="AB245" s="18">
        <v>56431</v>
      </c>
      <c r="AC245" s="18">
        <v>8361</v>
      </c>
      <c r="AD245" s="18">
        <v>1336</v>
      </c>
      <c r="AE245" s="18">
        <v>9018301</v>
      </c>
      <c r="AF245" s="18"/>
      <c r="AG245" s="18"/>
    </row>
    <row r="246" spans="1:33">
      <c r="A246" s="18" t="s">
        <v>904</v>
      </c>
      <c r="B246" s="18" t="s">
        <v>918</v>
      </c>
      <c r="C246" s="18" t="s">
        <v>579</v>
      </c>
      <c r="D246" s="18">
        <v>29453</v>
      </c>
      <c r="E246" s="18">
        <v>3023</v>
      </c>
      <c r="F246" s="18">
        <v>32476</v>
      </c>
      <c r="G246" s="18">
        <v>14502</v>
      </c>
      <c r="H246" s="18">
        <v>3693</v>
      </c>
      <c r="I246" s="18">
        <v>1</v>
      </c>
      <c r="J246" s="18">
        <v>0</v>
      </c>
      <c r="K246" s="18">
        <v>1026</v>
      </c>
      <c r="L246" s="18">
        <v>0</v>
      </c>
      <c r="M246" s="18">
        <v>0</v>
      </c>
      <c r="N246" s="18">
        <v>3023</v>
      </c>
      <c r="O246" s="18">
        <v>0</v>
      </c>
      <c r="P246" s="18">
        <v>21344.043600000001</v>
      </c>
      <c r="Q246" s="18">
        <v>4012</v>
      </c>
      <c r="R246" s="18">
        <v>0</v>
      </c>
      <c r="S246" s="18">
        <v>2569.5500000000002</v>
      </c>
      <c r="T246" s="18">
        <v>27925.5936</v>
      </c>
      <c r="U246" s="18">
        <v>32476</v>
      </c>
      <c r="V246" s="18">
        <v>27604.186900000001</v>
      </c>
      <c r="W246" s="18">
        <v>321.40670000000301</v>
      </c>
      <c r="X246" s="18">
        <v>224.98469000000199</v>
      </c>
      <c r="Y246" s="18">
        <v>1.0069999999999999</v>
      </c>
      <c r="Z246" s="18"/>
      <c r="AA246" s="18">
        <v>32703</v>
      </c>
      <c r="AB246" s="18">
        <v>33404</v>
      </c>
      <c r="AC246" s="18">
        <v>4863</v>
      </c>
      <c r="AD246" s="18">
        <v>-2162</v>
      </c>
      <c r="AE246" s="18">
        <v>-14852430</v>
      </c>
      <c r="AF246" s="18"/>
      <c r="AG246" s="18"/>
    </row>
    <row r="247" spans="1:33">
      <c r="A247" s="18" t="s">
        <v>919</v>
      </c>
      <c r="B247" s="18" t="s">
        <v>920</v>
      </c>
      <c r="C247" s="18" t="s">
        <v>581</v>
      </c>
      <c r="D247" s="18">
        <v>230545</v>
      </c>
      <c r="E247" s="18">
        <v>17131</v>
      </c>
      <c r="F247" s="18">
        <v>247676</v>
      </c>
      <c r="G247" s="18">
        <v>92730</v>
      </c>
      <c r="H247" s="18">
        <v>21607</v>
      </c>
      <c r="I247" s="18">
        <v>5841</v>
      </c>
      <c r="J247" s="18">
        <v>0</v>
      </c>
      <c r="K247" s="18">
        <v>4736</v>
      </c>
      <c r="L247" s="18">
        <v>2344</v>
      </c>
      <c r="M247" s="18">
        <v>18955</v>
      </c>
      <c r="N247" s="18">
        <v>17131</v>
      </c>
      <c r="O247" s="18">
        <v>0</v>
      </c>
      <c r="P247" s="18">
        <v>136480.014</v>
      </c>
      <c r="Q247" s="18">
        <v>27356.400000000001</v>
      </c>
      <c r="R247" s="18">
        <v>-18104.150000000001</v>
      </c>
      <c r="S247" s="18">
        <v>11339</v>
      </c>
      <c r="T247" s="18">
        <v>157071.264</v>
      </c>
      <c r="U247" s="18">
        <v>247676</v>
      </c>
      <c r="V247" s="18">
        <v>210524.25235</v>
      </c>
      <c r="W247" s="18">
        <v>-53452.98835</v>
      </c>
      <c r="X247" s="18">
        <v>-37417.091845000003</v>
      </c>
      <c r="Y247" s="18">
        <v>0.84899999999999998</v>
      </c>
      <c r="Z247" s="18"/>
      <c r="AA247" s="18">
        <v>210277</v>
      </c>
      <c r="AB247" s="18">
        <v>214784</v>
      </c>
      <c r="AC247" s="18">
        <v>8195</v>
      </c>
      <c r="AD247" s="18">
        <v>1170</v>
      </c>
      <c r="AE247" s="18">
        <v>30659648</v>
      </c>
      <c r="AF247" s="18"/>
      <c r="AG247" s="18"/>
    </row>
    <row r="248" spans="1:33">
      <c r="A248" s="18" t="s">
        <v>919</v>
      </c>
      <c r="B248" s="18" t="s">
        <v>921</v>
      </c>
      <c r="C248" s="18" t="s">
        <v>582</v>
      </c>
      <c r="D248" s="18">
        <v>700385</v>
      </c>
      <c r="E248" s="18">
        <v>48115</v>
      </c>
      <c r="F248" s="18">
        <v>748500</v>
      </c>
      <c r="G248" s="18">
        <v>342851</v>
      </c>
      <c r="H248" s="18">
        <v>173097</v>
      </c>
      <c r="I248" s="18">
        <v>9553</v>
      </c>
      <c r="J248" s="18">
        <v>0</v>
      </c>
      <c r="K248" s="18">
        <v>28938</v>
      </c>
      <c r="L248" s="18">
        <v>2238</v>
      </c>
      <c r="M248" s="18">
        <v>69982</v>
      </c>
      <c r="N248" s="18">
        <v>48115</v>
      </c>
      <c r="O248" s="18">
        <v>393</v>
      </c>
      <c r="P248" s="18">
        <v>504608.1018</v>
      </c>
      <c r="Q248" s="18">
        <v>179849.8</v>
      </c>
      <c r="R248" s="18">
        <v>-61721.05</v>
      </c>
      <c r="S248" s="18">
        <v>29000.81</v>
      </c>
      <c r="T248" s="18">
        <v>651737.6618</v>
      </c>
      <c r="U248" s="18">
        <v>748500</v>
      </c>
      <c r="V248" s="18">
        <v>636224.76795000001</v>
      </c>
      <c r="W248" s="18">
        <v>15512.8938500001</v>
      </c>
      <c r="X248" s="18">
        <v>10859.0256950001</v>
      </c>
      <c r="Y248" s="18">
        <v>1.0149999999999999</v>
      </c>
      <c r="Z248" s="18"/>
      <c r="AA248" s="18">
        <v>759727</v>
      </c>
      <c r="AB248" s="18">
        <v>776011</v>
      </c>
      <c r="AC248" s="18">
        <v>7467</v>
      </c>
      <c r="AD248" s="18">
        <v>442</v>
      </c>
      <c r="AE248" s="18">
        <v>45957397</v>
      </c>
      <c r="AF248" s="18"/>
      <c r="AG248" s="18"/>
    </row>
    <row r="249" spans="1:33">
      <c r="A249" s="18" t="s">
        <v>919</v>
      </c>
      <c r="B249" s="18" t="s">
        <v>922</v>
      </c>
      <c r="C249" s="18" t="s">
        <v>583</v>
      </c>
      <c r="D249" s="18">
        <v>49269</v>
      </c>
      <c r="E249" s="18">
        <v>6419</v>
      </c>
      <c r="F249" s="18">
        <v>55688</v>
      </c>
      <c r="G249" s="18">
        <v>49186</v>
      </c>
      <c r="H249" s="18">
        <v>8722</v>
      </c>
      <c r="I249" s="18">
        <v>328</v>
      </c>
      <c r="J249" s="18">
        <v>0</v>
      </c>
      <c r="K249" s="18">
        <v>6328</v>
      </c>
      <c r="L249" s="18">
        <v>0</v>
      </c>
      <c r="M249" s="18">
        <v>28073</v>
      </c>
      <c r="N249" s="18">
        <v>6419</v>
      </c>
      <c r="O249" s="18">
        <v>0</v>
      </c>
      <c r="P249" s="18">
        <v>72391.954800000007</v>
      </c>
      <c r="Q249" s="18">
        <v>13071.3</v>
      </c>
      <c r="R249" s="18">
        <v>-23862.05</v>
      </c>
      <c r="S249" s="18">
        <v>683.74</v>
      </c>
      <c r="T249" s="18">
        <v>62284.944799999997</v>
      </c>
      <c r="U249" s="18">
        <v>55688</v>
      </c>
      <c r="V249" s="18">
        <v>47334.561150000001</v>
      </c>
      <c r="W249" s="18">
        <v>14950.38365</v>
      </c>
      <c r="X249" s="18">
        <v>10465.268555000001</v>
      </c>
      <c r="Y249" s="18">
        <v>1.1879999999999999</v>
      </c>
      <c r="Z249" s="18"/>
      <c r="AA249" s="18">
        <v>66157</v>
      </c>
      <c r="AB249" s="18">
        <v>67575</v>
      </c>
      <c r="AC249" s="18">
        <v>7302</v>
      </c>
      <c r="AD249" s="18">
        <v>277</v>
      </c>
      <c r="AE249" s="18">
        <v>2563636</v>
      </c>
      <c r="AF249" s="18"/>
      <c r="AG249" s="18"/>
    </row>
    <row r="250" spans="1:33">
      <c r="A250" s="18" t="s">
        <v>919</v>
      </c>
      <c r="B250" s="18" t="s">
        <v>923</v>
      </c>
      <c r="C250" s="18" t="s">
        <v>584</v>
      </c>
      <c r="D250" s="18">
        <v>302158</v>
      </c>
      <c r="E250" s="18">
        <v>21153</v>
      </c>
      <c r="F250" s="18">
        <v>323311</v>
      </c>
      <c r="G250" s="18">
        <v>177600</v>
      </c>
      <c r="H250" s="18">
        <v>51279</v>
      </c>
      <c r="I250" s="18">
        <v>23540</v>
      </c>
      <c r="J250" s="18">
        <v>10900</v>
      </c>
      <c r="K250" s="18">
        <v>-765</v>
      </c>
      <c r="L250" s="18">
        <v>17349</v>
      </c>
      <c r="M250" s="18">
        <v>44841</v>
      </c>
      <c r="N250" s="18">
        <v>21153</v>
      </c>
      <c r="O250" s="18">
        <v>691</v>
      </c>
      <c r="P250" s="18">
        <v>261391.68</v>
      </c>
      <c r="Q250" s="18">
        <v>72210.899999999994</v>
      </c>
      <c r="R250" s="18">
        <v>-53448.85</v>
      </c>
      <c r="S250" s="18">
        <v>10357.08</v>
      </c>
      <c r="T250" s="18">
        <v>290510.81</v>
      </c>
      <c r="U250" s="18">
        <v>323311</v>
      </c>
      <c r="V250" s="18">
        <v>274814.3211</v>
      </c>
      <c r="W250" s="18">
        <v>15696.4889</v>
      </c>
      <c r="X250" s="18">
        <v>10987.542229999999</v>
      </c>
      <c r="Y250" s="18">
        <v>1.034</v>
      </c>
      <c r="Z250" s="18"/>
      <c r="AA250" s="18">
        <v>334304</v>
      </c>
      <c r="AB250" s="18">
        <v>341469</v>
      </c>
      <c r="AC250" s="18">
        <v>9107</v>
      </c>
      <c r="AD250" s="18">
        <v>2082</v>
      </c>
      <c r="AE250" s="18">
        <v>78065374</v>
      </c>
      <c r="AF250" s="18"/>
      <c r="AG250" s="18"/>
    </row>
    <row r="251" spans="1:33">
      <c r="A251" s="18" t="s">
        <v>919</v>
      </c>
      <c r="B251" s="18" t="s">
        <v>924</v>
      </c>
      <c r="C251" s="18" t="s">
        <v>585</v>
      </c>
      <c r="D251" s="18">
        <v>147372</v>
      </c>
      <c r="E251" s="18">
        <v>9536</v>
      </c>
      <c r="F251" s="18">
        <v>156908</v>
      </c>
      <c r="G251" s="18">
        <v>79052</v>
      </c>
      <c r="H251" s="18">
        <v>34666</v>
      </c>
      <c r="I251" s="18">
        <v>2258</v>
      </c>
      <c r="J251" s="18">
        <v>0</v>
      </c>
      <c r="K251" s="18">
        <v>6091</v>
      </c>
      <c r="L251" s="18">
        <v>551</v>
      </c>
      <c r="M251" s="18">
        <v>30184</v>
      </c>
      <c r="N251" s="18">
        <v>9536</v>
      </c>
      <c r="O251" s="18">
        <v>245</v>
      </c>
      <c r="P251" s="18">
        <v>116348.73360000001</v>
      </c>
      <c r="Q251" s="18">
        <v>36562.75</v>
      </c>
      <c r="R251" s="18">
        <v>-26333</v>
      </c>
      <c r="S251" s="18">
        <v>2974.32</v>
      </c>
      <c r="T251" s="18">
        <v>129552.8036</v>
      </c>
      <c r="U251" s="18">
        <v>156908</v>
      </c>
      <c r="V251" s="18">
        <v>133371.83059999999</v>
      </c>
      <c r="W251" s="18">
        <v>-3819.02699999997</v>
      </c>
      <c r="X251" s="18">
        <v>-2673.3188999999802</v>
      </c>
      <c r="Y251" s="18">
        <v>0.98299999999999998</v>
      </c>
      <c r="Z251" s="18"/>
      <c r="AA251" s="18">
        <v>154241</v>
      </c>
      <c r="AB251" s="18">
        <v>157547</v>
      </c>
      <c r="AC251" s="18">
        <v>8560</v>
      </c>
      <c r="AD251" s="18">
        <v>1534</v>
      </c>
      <c r="AE251" s="18">
        <v>28240385</v>
      </c>
      <c r="AF251" s="18"/>
      <c r="AG251" s="119"/>
    </row>
    <row r="252" spans="1:33">
      <c r="A252" s="18" t="s">
        <v>919</v>
      </c>
      <c r="B252" s="18" t="s">
        <v>925</v>
      </c>
      <c r="C252" s="18" t="s">
        <v>586</v>
      </c>
      <c r="D252" s="18">
        <v>56005</v>
      </c>
      <c r="E252" s="18">
        <v>7411</v>
      </c>
      <c r="F252" s="18">
        <v>63416</v>
      </c>
      <c r="G252" s="18">
        <v>21125</v>
      </c>
      <c r="H252" s="18">
        <v>17424</v>
      </c>
      <c r="I252" s="18">
        <v>1045</v>
      </c>
      <c r="J252" s="18">
        <v>0</v>
      </c>
      <c r="K252" s="18">
        <v>2243</v>
      </c>
      <c r="L252" s="18">
        <v>1170</v>
      </c>
      <c r="M252" s="18">
        <v>0</v>
      </c>
      <c r="N252" s="18">
        <v>7411</v>
      </c>
      <c r="O252" s="18">
        <v>0</v>
      </c>
      <c r="P252" s="18">
        <v>31091.775000000001</v>
      </c>
      <c r="Q252" s="18">
        <v>17605.2</v>
      </c>
      <c r="R252" s="18">
        <v>-994.5</v>
      </c>
      <c r="S252" s="18">
        <v>6299.35</v>
      </c>
      <c r="T252" s="18">
        <v>54001.824999999997</v>
      </c>
      <c r="U252" s="18">
        <v>63416</v>
      </c>
      <c r="V252" s="18">
        <v>53903.955300000001</v>
      </c>
      <c r="W252" s="18">
        <v>97.869700000010198</v>
      </c>
      <c r="X252" s="18">
        <v>68.508790000007096</v>
      </c>
      <c r="Y252" s="18">
        <v>1.0009999999999999</v>
      </c>
      <c r="Z252" s="18"/>
      <c r="AA252" s="18">
        <v>63480</v>
      </c>
      <c r="AB252" s="18">
        <v>64840</v>
      </c>
      <c r="AC252" s="18">
        <v>7004</v>
      </c>
      <c r="AD252" s="18">
        <v>-21</v>
      </c>
      <c r="AE252" s="18">
        <v>-199022</v>
      </c>
      <c r="AF252" s="18"/>
      <c r="AG252" s="18"/>
    </row>
    <row r="253" spans="1:33">
      <c r="A253" s="18" t="s">
        <v>919</v>
      </c>
      <c r="B253" s="18" t="s">
        <v>926</v>
      </c>
      <c r="C253" s="18" t="s">
        <v>587</v>
      </c>
      <c r="D253" s="18">
        <v>48075</v>
      </c>
      <c r="E253" s="18">
        <v>6205</v>
      </c>
      <c r="F253" s="18">
        <v>54280</v>
      </c>
      <c r="G253" s="18">
        <v>12655</v>
      </c>
      <c r="H253" s="18">
        <v>9747</v>
      </c>
      <c r="I253" s="18">
        <v>2036</v>
      </c>
      <c r="J253" s="18">
        <v>0</v>
      </c>
      <c r="K253" s="18">
        <v>1799</v>
      </c>
      <c r="L253" s="18">
        <v>1761</v>
      </c>
      <c r="M253" s="18">
        <v>0</v>
      </c>
      <c r="N253" s="18">
        <v>6205</v>
      </c>
      <c r="O253" s="18">
        <v>0</v>
      </c>
      <c r="P253" s="18">
        <v>18625.629000000001</v>
      </c>
      <c r="Q253" s="18">
        <v>11544.7</v>
      </c>
      <c r="R253" s="18">
        <v>-1496.85</v>
      </c>
      <c r="S253" s="18">
        <v>5274.25</v>
      </c>
      <c r="T253" s="18">
        <v>33947.728999999999</v>
      </c>
      <c r="U253" s="18">
        <v>54280</v>
      </c>
      <c r="V253" s="18">
        <v>46137.753499999999</v>
      </c>
      <c r="W253" s="18">
        <v>-12190.0245</v>
      </c>
      <c r="X253" s="18">
        <v>-8533.0171499999997</v>
      </c>
      <c r="Y253" s="18">
        <v>0.84299999999999997</v>
      </c>
      <c r="Z253" s="18"/>
      <c r="AA253" s="18">
        <v>45758</v>
      </c>
      <c r="AB253" s="18">
        <v>46739</v>
      </c>
      <c r="AC253" s="18">
        <v>8197</v>
      </c>
      <c r="AD253" s="18">
        <v>1172</v>
      </c>
      <c r="AE253" s="18">
        <v>6680762</v>
      </c>
      <c r="AF253" s="18"/>
      <c r="AG253" s="18"/>
    </row>
    <row r="254" spans="1:33">
      <c r="A254" s="18" t="s">
        <v>919</v>
      </c>
      <c r="B254" s="18" t="s">
        <v>927</v>
      </c>
      <c r="C254" s="18" t="s">
        <v>588</v>
      </c>
      <c r="D254" s="18">
        <v>85416</v>
      </c>
      <c r="E254" s="18">
        <v>3459</v>
      </c>
      <c r="F254" s="18">
        <v>88875</v>
      </c>
      <c r="G254" s="18">
        <v>37484</v>
      </c>
      <c r="H254" s="18">
        <v>3546</v>
      </c>
      <c r="I254" s="18">
        <v>48</v>
      </c>
      <c r="J254" s="18">
        <v>0</v>
      </c>
      <c r="K254" s="18">
        <v>4114</v>
      </c>
      <c r="L254" s="18">
        <v>24</v>
      </c>
      <c r="M254" s="18">
        <v>3149</v>
      </c>
      <c r="N254" s="18">
        <v>3459</v>
      </c>
      <c r="O254" s="18">
        <v>6</v>
      </c>
      <c r="P254" s="18">
        <v>55168.951200000003</v>
      </c>
      <c r="Q254" s="18">
        <v>6551.8</v>
      </c>
      <c r="R254" s="18">
        <v>-2702.15</v>
      </c>
      <c r="S254" s="18">
        <v>2404.8200000000002</v>
      </c>
      <c r="T254" s="18">
        <v>61423.421199999997</v>
      </c>
      <c r="U254" s="18">
        <v>88875</v>
      </c>
      <c r="V254" s="18">
        <v>75544.116349999997</v>
      </c>
      <c r="W254" s="18">
        <v>-14120.69515</v>
      </c>
      <c r="X254" s="18">
        <v>-9884.4866049999891</v>
      </c>
      <c r="Y254" s="18">
        <v>0.88900000000000001</v>
      </c>
      <c r="Z254" s="18"/>
      <c r="AA254" s="18">
        <v>79010</v>
      </c>
      <c r="AB254" s="18">
        <v>80704</v>
      </c>
      <c r="AC254" s="18">
        <v>7141</v>
      </c>
      <c r="AD254" s="18">
        <v>116</v>
      </c>
      <c r="AE254" s="18">
        <v>1311757</v>
      </c>
      <c r="AF254" s="18"/>
      <c r="AG254" s="18"/>
    </row>
    <row r="255" spans="1:33">
      <c r="A255" s="18" t="s">
        <v>919</v>
      </c>
      <c r="B255" s="18" t="s">
        <v>928</v>
      </c>
      <c r="C255" s="18" t="s">
        <v>589</v>
      </c>
      <c r="D255" s="18">
        <v>230643</v>
      </c>
      <c r="E255" s="18">
        <v>18074</v>
      </c>
      <c r="F255" s="18">
        <v>248717</v>
      </c>
      <c r="G255" s="18">
        <v>107692</v>
      </c>
      <c r="H255" s="18">
        <v>25647</v>
      </c>
      <c r="I255" s="18">
        <v>11427</v>
      </c>
      <c r="J255" s="18">
        <v>0</v>
      </c>
      <c r="K255" s="18">
        <v>6291</v>
      </c>
      <c r="L255" s="18">
        <v>6100</v>
      </c>
      <c r="M255" s="18">
        <v>27693</v>
      </c>
      <c r="N255" s="18">
        <v>18074</v>
      </c>
      <c r="O255" s="18">
        <v>203</v>
      </c>
      <c r="P255" s="18">
        <v>158501.08559999999</v>
      </c>
      <c r="Q255" s="18">
        <v>36860.25</v>
      </c>
      <c r="R255" s="18">
        <v>-28896.6</v>
      </c>
      <c r="S255" s="18">
        <v>10655.09</v>
      </c>
      <c r="T255" s="18">
        <v>177119.82560000001</v>
      </c>
      <c r="U255" s="18">
        <v>248717</v>
      </c>
      <c r="V255" s="18">
        <v>211409.63699999999</v>
      </c>
      <c r="W255" s="18">
        <v>-34289.811399999999</v>
      </c>
      <c r="X255" s="18">
        <v>-24002.867979999999</v>
      </c>
      <c r="Y255" s="18">
        <v>0.90300000000000002</v>
      </c>
      <c r="Z255" s="18"/>
      <c r="AA255" s="18">
        <v>224592</v>
      </c>
      <c r="AB255" s="18">
        <v>229405</v>
      </c>
      <c r="AC255" s="18">
        <v>5984</v>
      </c>
      <c r="AD255" s="18">
        <v>-1041</v>
      </c>
      <c r="AE255" s="18">
        <v>-39927298</v>
      </c>
      <c r="AF255" s="18"/>
      <c r="AG255" s="18"/>
    </row>
    <row r="256" spans="1:33">
      <c r="A256" s="18" t="s">
        <v>919</v>
      </c>
      <c r="B256" s="18" t="s">
        <v>929</v>
      </c>
      <c r="C256" s="18" t="s">
        <v>590</v>
      </c>
      <c r="D256" s="18">
        <v>203433</v>
      </c>
      <c r="E256" s="18">
        <v>10706</v>
      </c>
      <c r="F256" s="18">
        <v>214139</v>
      </c>
      <c r="G256" s="18">
        <v>110270</v>
      </c>
      <c r="H256" s="18">
        <v>9149</v>
      </c>
      <c r="I256" s="18">
        <v>5252</v>
      </c>
      <c r="J256" s="18">
        <v>0</v>
      </c>
      <c r="K256" s="18">
        <v>12633</v>
      </c>
      <c r="L256" s="18">
        <v>45</v>
      </c>
      <c r="M256" s="18">
        <v>14103</v>
      </c>
      <c r="N256" s="18">
        <v>10706</v>
      </c>
      <c r="O256" s="18">
        <v>108</v>
      </c>
      <c r="P256" s="18">
        <v>162295.386</v>
      </c>
      <c r="Q256" s="18">
        <v>22978.9</v>
      </c>
      <c r="R256" s="18">
        <v>-12117.6</v>
      </c>
      <c r="S256" s="18">
        <v>6702.59</v>
      </c>
      <c r="T256" s="18">
        <v>179859.27600000001</v>
      </c>
      <c r="U256" s="18">
        <v>214139</v>
      </c>
      <c r="V256" s="18">
        <v>182017.82444999999</v>
      </c>
      <c r="W256" s="18">
        <v>-2158.5484499999998</v>
      </c>
      <c r="X256" s="18">
        <v>-1510.983915</v>
      </c>
      <c r="Y256" s="18">
        <v>0.99299999999999999</v>
      </c>
      <c r="Z256" s="18"/>
      <c r="AA256" s="18">
        <v>212640</v>
      </c>
      <c r="AB256" s="18">
        <v>217197</v>
      </c>
      <c r="AC256" s="18">
        <v>8887</v>
      </c>
      <c r="AD256" s="18">
        <v>1861</v>
      </c>
      <c r="AE256" s="18">
        <v>45493947</v>
      </c>
      <c r="AF256" s="18"/>
      <c r="AG256" s="18"/>
    </row>
    <row r="257" spans="1:33">
      <c r="A257" s="18" t="s">
        <v>930</v>
      </c>
      <c r="B257" s="18" t="s">
        <v>931</v>
      </c>
      <c r="C257" s="18" t="s">
        <v>592</v>
      </c>
      <c r="D257" s="18">
        <v>238900</v>
      </c>
      <c r="E257" s="18">
        <v>14281</v>
      </c>
      <c r="F257" s="18">
        <v>253181</v>
      </c>
      <c r="G257" s="18">
        <v>102883</v>
      </c>
      <c r="H257" s="18">
        <v>26541</v>
      </c>
      <c r="I257" s="18">
        <v>8481</v>
      </c>
      <c r="J257" s="18">
        <v>12217</v>
      </c>
      <c r="K257" s="18">
        <v>491</v>
      </c>
      <c r="L257" s="18">
        <v>4647</v>
      </c>
      <c r="M257" s="18">
        <v>0</v>
      </c>
      <c r="N257" s="18">
        <v>14281</v>
      </c>
      <c r="O257" s="18">
        <v>0</v>
      </c>
      <c r="P257" s="18">
        <v>151423.19940000001</v>
      </c>
      <c r="Q257" s="18">
        <v>40570.5</v>
      </c>
      <c r="R257" s="18">
        <v>-3949.95</v>
      </c>
      <c r="S257" s="18">
        <v>12138.85</v>
      </c>
      <c r="T257" s="18">
        <v>200182.59940000001</v>
      </c>
      <c r="U257" s="18">
        <v>253181</v>
      </c>
      <c r="V257" s="18">
        <v>215204.20444999999</v>
      </c>
      <c r="W257" s="18">
        <v>-15021.60505</v>
      </c>
      <c r="X257" s="18">
        <v>-10515.123535000001</v>
      </c>
      <c r="Y257" s="18">
        <v>0.95799999999999996</v>
      </c>
      <c r="Z257" s="18"/>
      <c r="AA257" s="18">
        <v>242548</v>
      </c>
      <c r="AB257" s="18">
        <v>247746</v>
      </c>
      <c r="AC257" s="18">
        <v>10124</v>
      </c>
      <c r="AD257" s="18">
        <v>3098</v>
      </c>
      <c r="AE257" s="18">
        <v>75825350</v>
      </c>
      <c r="AF257" s="18"/>
      <c r="AG257" s="18"/>
    </row>
    <row r="258" spans="1:33">
      <c r="A258" s="18" t="s">
        <v>930</v>
      </c>
      <c r="B258" s="18" t="s">
        <v>932</v>
      </c>
      <c r="C258" s="18" t="s">
        <v>593</v>
      </c>
      <c r="D258" s="18">
        <v>146276</v>
      </c>
      <c r="E258" s="18">
        <v>9631</v>
      </c>
      <c r="F258" s="18">
        <v>155907</v>
      </c>
      <c r="G258" s="18">
        <v>109161</v>
      </c>
      <c r="H258" s="18">
        <v>9496</v>
      </c>
      <c r="I258" s="18">
        <v>4120</v>
      </c>
      <c r="J258" s="18">
        <v>0</v>
      </c>
      <c r="K258" s="18">
        <v>4813</v>
      </c>
      <c r="L258" s="18">
        <v>51</v>
      </c>
      <c r="M258" s="18">
        <v>27712</v>
      </c>
      <c r="N258" s="18">
        <v>9631</v>
      </c>
      <c r="O258" s="18">
        <v>37</v>
      </c>
      <c r="P258" s="18">
        <v>160663.15979999999</v>
      </c>
      <c r="Q258" s="18">
        <v>15664.65</v>
      </c>
      <c r="R258" s="18">
        <v>-23630</v>
      </c>
      <c r="S258" s="18">
        <v>3475.31</v>
      </c>
      <c r="T258" s="18">
        <v>156173.11979999999</v>
      </c>
      <c r="U258" s="18">
        <v>155907</v>
      </c>
      <c r="V258" s="18">
        <v>132520.60320000001</v>
      </c>
      <c r="W258" s="18">
        <v>23652.516599999999</v>
      </c>
      <c r="X258" s="18">
        <v>16556.761620000001</v>
      </c>
      <c r="Y258" s="18">
        <v>1.1060000000000001</v>
      </c>
      <c r="Z258" s="18"/>
      <c r="AA258" s="18">
        <v>172433</v>
      </c>
      <c r="AB258" s="18">
        <v>176129</v>
      </c>
      <c r="AC258" s="18">
        <v>10107</v>
      </c>
      <c r="AD258" s="18">
        <v>3081</v>
      </c>
      <c r="AE258" s="18">
        <v>53700081</v>
      </c>
      <c r="AF258" s="18"/>
      <c r="AG258" s="18"/>
    </row>
    <row r="259" spans="1:33">
      <c r="A259" s="18" t="s">
        <v>930</v>
      </c>
      <c r="B259" s="18" t="s">
        <v>933</v>
      </c>
      <c r="C259" s="18" t="s">
        <v>594</v>
      </c>
      <c r="D259" s="18">
        <v>145773</v>
      </c>
      <c r="E259" s="18">
        <v>11787</v>
      </c>
      <c r="F259" s="18">
        <v>157560</v>
      </c>
      <c r="G259" s="18">
        <v>65104</v>
      </c>
      <c r="H259" s="18">
        <v>13583</v>
      </c>
      <c r="I259" s="18">
        <v>1901</v>
      </c>
      <c r="J259" s="18">
        <v>1716</v>
      </c>
      <c r="K259" s="18">
        <v>4734</v>
      </c>
      <c r="L259" s="18">
        <v>430</v>
      </c>
      <c r="M259" s="18">
        <v>0</v>
      </c>
      <c r="N259" s="18">
        <v>11787</v>
      </c>
      <c r="O259" s="18">
        <v>0</v>
      </c>
      <c r="P259" s="18">
        <v>95820.067200000005</v>
      </c>
      <c r="Q259" s="18">
        <v>18643.900000000001</v>
      </c>
      <c r="R259" s="18">
        <v>-365.5</v>
      </c>
      <c r="S259" s="18">
        <v>10018.950000000001</v>
      </c>
      <c r="T259" s="18">
        <v>124117.4172</v>
      </c>
      <c r="U259" s="18">
        <v>157560</v>
      </c>
      <c r="V259" s="18">
        <v>133925.74924999999</v>
      </c>
      <c r="W259" s="18">
        <v>-9808.3320500000009</v>
      </c>
      <c r="X259" s="18">
        <v>-6865.8324350000003</v>
      </c>
      <c r="Y259" s="18">
        <v>0.95599999999999996</v>
      </c>
      <c r="Z259" s="18"/>
      <c r="AA259" s="18">
        <v>150627</v>
      </c>
      <c r="AB259" s="18">
        <v>153856</v>
      </c>
      <c r="AC259" s="18">
        <v>8391</v>
      </c>
      <c r="AD259" s="18">
        <v>1366</v>
      </c>
      <c r="AE259" s="18">
        <v>25041178</v>
      </c>
      <c r="AF259" s="18"/>
      <c r="AG259" s="18"/>
    </row>
    <row r="260" spans="1:33">
      <c r="A260" s="18" t="s">
        <v>930</v>
      </c>
      <c r="B260" s="18" t="s">
        <v>934</v>
      </c>
      <c r="C260" s="18" t="s">
        <v>595</v>
      </c>
      <c r="D260" s="18">
        <v>650296</v>
      </c>
      <c r="E260" s="18">
        <v>47431</v>
      </c>
      <c r="F260" s="18">
        <v>697727</v>
      </c>
      <c r="G260" s="18">
        <v>353207</v>
      </c>
      <c r="H260" s="18">
        <v>73336</v>
      </c>
      <c r="I260" s="18">
        <v>41148</v>
      </c>
      <c r="J260" s="18">
        <v>0</v>
      </c>
      <c r="K260" s="18">
        <v>26352</v>
      </c>
      <c r="L260" s="18">
        <v>9212</v>
      </c>
      <c r="M260" s="18">
        <v>37907</v>
      </c>
      <c r="N260" s="18">
        <v>47431</v>
      </c>
      <c r="O260" s="18">
        <v>487</v>
      </c>
      <c r="P260" s="18">
        <v>519850.0626</v>
      </c>
      <c r="Q260" s="18">
        <v>119710.6</v>
      </c>
      <c r="R260" s="18">
        <v>-40465.1</v>
      </c>
      <c r="S260" s="18">
        <v>33872.160000000003</v>
      </c>
      <c r="T260" s="18">
        <v>632967.72259999998</v>
      </c>
      <c r="U260" s="18">
        <v>697727</v>
      </c>
      <c r="V260" s="18">
        <v>593068.31209999998</v>
      </c>
      <c r="W260" s="18">
        <v>39899.4105000001</v>
      </c>
      <c r="X260" s="18">
        <v>27929.5873500001</v>
      </c>
      <c r="Y260" s="18">
        <v>1.04</v>
      </c>
      <c r="Z260" s="18"/>
      <c r="AA260" s="18">
        <v>725637</v>
      </c>
      <c r="AB260" s="18">
        <v>741189</v>
      </c>
      <c r="AC260" s="18">
        <v>7480</v>
      </c>
      <c r="AD260" s="18">
        <v>455</v>
      </c>
      <c r="AE260" s="18">
        <v>45053758</v>
      </c>
      <c r="AF260" s="18"/>
      <c r="AG260" s="18"/>
    </row>
    <row r="261" spans="1:33">
      <c r="A261" s="18" t="s">
        <v>930</v>
      </c>
      <c r="B261" s="18" t="s">
        <v>935</v>
      </c>
      <c r="C261" s="18" t="s">
        <v>596</v>
      </c>
      <c r="D261" s="18">
        <v>115066</v>
      </c>
      <c r="E261" s="18">
        <v>8902</v>
      </c>
      <c r="F261" s="18">
        <v>123968</v>
      </c>
      <c r="G261" s="18">
        <v>44923</v>
      </c>
      <c r="H261" s="18">
        <v>15143</v>
      </c>
      <c r="I261" s="18">
        <v>1164</v>
      </c>
      <c r="J261" s="18">
        <v>0</v>
      </c>
      <c r="K261" s="18">
        <v>2059</v>
      </c>
      <c r="L261" s="18">
        <v>43</v>
      </c>
      <c r="M261" s="18">
        <v>6612</v>
      </c>
      <c r="N261" s="18">
        <v>8902</v>
      </c>
      <c r="O261" s="18">
        <v>0</v>
      </c>
      <c r="P261" s="18">
        <v>66117.671400000007</v>
      </c>
      <c r="Q261" s="18">
        <v>15611.1</v>
      </c>
      <c r="R261" s="18">
        <v>-5656.75</v>
      </c>
      <c r="S261" s="18">
        <v>6442.66</v>
      </c>
      <c r="T261" s="18">
        <v>82514.681400000001</v>
      </c>
      <c r="U261" s="18">
        <v>123968</v>
      </c>
      <c r="V261" s="18">
        <v>105372.70480000001</v>
      </c>
      <c r="W261" s="18">
        <v>-22858.023399999998</v>
      </c>
      <c r="X261" s="18">
        <v>-16000.616379999999</v>
      </c>
      <c r="Y261" s="18">
        <v>0.871</v>
      </c>
      <c r="Z261" s="18"/>
      <c r="AA261" s="18">
        <v>107976</v>
      </c>
      <c r="AB261" s="18">
        <v>110290</v>
      </c>
      <c r="AC261" s="18">
        <v>6294</v>
      </c>
      <c r="AD261" s="18">
        <v>-731</v>
      </c>
      <c r="AE261" s="18">
        <v>-12805502</v>
      </c>
      <c r="AF261" s="18"/>
      <c r="AG261" s="18"/>
    </row>
    <row r="262" spans="1:33">
      <c r="A262" s="18" t="s">
        <v>930</v>
      </c>
      <c r="B262" s="18" t="s">
        <v>936</v>
      </c>
      <c r="C262" s="18" t="s">
        <v>597</v>
      </c>
      <c r="D262" s="18">
        <v>68417</v>
      </c>
      <c r="E262" s="18">
        <v>3098</v>
      </c>
      <c r="F262" s="18">
        <v>71515</v>
      </c>
      <c r="G262" s="18">
        <v>34770</v>
      </c>
      <c r="H262" s="18">
        <v>8845</v>
      </c>
      <c r="I262" s="18">
        <v>1074</v>
      </c>
      <c r="J262" s="18">
        <v>0</v>
      </c>
      <c r="K262" s="18">
        <v>3794</v>
      </c>
      <c r="L262" s="18">
        <v>633</v>
      </c>
      <c r="M262" s="18">
        <v>9675</v>
      </c>
      <c r="N262" s="18">
        <v>3098</v>
      </c>
      <c r="O262" s="18">
        <v>0</v>
      </c>
      <c r="P262" s="18">
        <v>51174.485999999997</v>
      </c>
      <c r="Q262" s="18">
        <v>11656.05</v>
      </c>
      <c r="R262" s="18">
        <v>-8761.7999999999993</v>
      </c>
      <c r="S262" s="18">
        <v>988.55</v>
      </c>
      <c r="T262" s="18">
        <v>55057.286</v>
      </c>
      <c r="U262" s="18">
        <v>71515</v>
      </c>
      <c r="V262" s="18">
        <v>60787.832450000002</v>
      </c>
      <c r="W262" s="18">
        <v>-5730.5464499999998</v>
      </c>
      <c r="X262" s="18">
        <v>-4011.3825149999998</v>
      </c>
      <c r="Y262" s="18">
        <v>0.94399999999999995</v>
      </c>
      <c r="Z262" s="18"/>
      <c r="AA262" s="18">
        <v>67510</v>
      </c>
      <c r="AB262" s="18">
        <v>68957</v>
      </c>
      <c r="AC262" s="18">
        <v>7625</v>
      </c>
      <c r="AD262" s="18">
        <v>600</v>
      </c>
      <c r="AE262" s="18">
        <v>5428203</v>
      </c>
      <c r="AF262" s="18"/>
      <c r="AG262" s="18"/>
    </row>
    <row r="263" spans="1:33">
      <c r="A263" s="18" t="s">
        <v>930</v>
      </c>
      <c r="B263" s="18" t="s">
        <v>937</v>
      </c>
      <c r="C263" s="18" t="s">
        <v>598</v>
      </c>
      <c r="D263" s="18">
        <v>443442</v>
      </c>
      <c r="E263" s="18">
        <v>25062</v>
      </c>
      <c r="F263" s="18">
        <v>468504</v>
      </c>
      <c r="G263" s="18">
        <v>212228</v>
      </c>
      <c r="H263" s="18">
        <v>51424</v>
      </c>
      <c r="I263" s="18">
        <v>16616</v>
      </c>
      <c r="J263" s="18">
        <v>6761</v>
      </c>
      <c r="K263" s="18">
        <v>317</v>
      </c>
      <c r="L263" s="18">
        <v>1700</v>
      </c>
      <c r="M263" s="18">
        <v>40116</v>
      </c>
      <c r="N263" s="18">
        <v>25062</v>
      </c>
      <c r="O263" s="18">
        <v>49</v>
      </c>
      <c r="P263" s="18">
        <v>312357.1704</v>
      </c>
      <c r="Q263" s="18">
        <v>63850.3</v>
      </c>
      <c r="R263" s="18">
        <v>-35585.25</v>
      </c>
      <c r="S263" s="18">
        <v>14482.98</v>
      </c>
      <c r="T263" s="18">
        <v>355105.20039999997</v>
      </c>
      <c r="U263" s="18">
        <v>468504</v>
      </c>
      <c r="V263" s="18">
        <v>398228.79694999999</v>
      </c>
      <c r="W263" s="18">
        <v>-43123.596550000002</v>
      </c>
      <c r="X263" s="18">
        <v>-30186.517585000001</v>
      </c>
      <c r="Y263" s="18">
        <v>0.93600000000000005</v>
      </c>
      <c r="Z263" s="18"/>
      <c r="AA263" s="18">
        <v>438520</v>
      </c>
      <c r="AB263" s="18">
        <v>447919</v>
      </c>
      <c r="AC263" s="18">
        <v>8080</v>
      </c>
      <c r="AD263" s="18">
        <v>1055</v>
      </c>
      <c r="AE263" s="18">
        <v>58490393</v>
      </c>
      <c r="AF263" s="18"/>
      <c r="AG263" s="18"/>
    </row>
    <row r="264" spans="1:33">
      <c r="A264" s="18" t="s">
        <v>938</v>
      </c>
      <c r="B264" s="18" t="s">
        <v>939</v>
      </c>
      <c r="C264" s="18" t="s">
        <v>600</v>
      </c>
      <c r="D264" s="18">
        <v>48779</v>
      </c>
      <c r="E264" s="18">
        <v>4503</v>
      </c>
      <c r="F264" s="18">
        <v>53282</v>
      </c>
      <c r="G264" s="18">
        <v>31267</v>
      </c>
      <c r="H264" s="18">
        <v>3848</v>
      </c>
      <c r="I264" s="18">
        <v>319</v>
      </c>
      <c r="J264" s="18">
        <v>0</v>
      </c>
      <c r="K264" s="18">
        <v>3364</v>
      </c>
      <c r="L264" s="18">
        <v>197</v>
      </c>
      <c r="M264" s="18">
        <v>8986</v>
      </c>
      <c r="N264" s="18">
        <v>4503</v>
      </c>
      <c r="O264" s="18">
        <v>5</v>
      </c>
      <c r="P264" s="18">
        <v>46018.770600000003</v>
      </c>
      <c r="Q264" s="18">
        <v>6401.35</v>
      </c>
      <c r="R264" s="18">
        <v>-7809.8</v>
      </c>
      <c r="S264" s="18">
        <v>2299.9299999999998</v>
      </c>
      <c r="T264" s="18">
        <v>46910.250599999999</v>
      </c>
      <c r="U264" s="18">
        <v>53282</v>
      </c>
      <c r="V264" s="18">
        <v>45290.087599999999</v>
      </c>
      <c r="W264" s="18">
        <v>1620.163</v>
      </c>
      <c r="X264" s="18">
        <v>1134.1141</v>
      </c>
      <c r="Y264" s="18">
        <v>1.0209999999999999</v>
      </c>
      <c r="Z264" s="18"/>
      <c r="AA264" s="18">
        <v>54401</v>
      </c>
      <c r="AB264" s="18">
        <v>55567</v>
      </c>
      <c r="AC264" s="18">
        <v>7804</v>
      </c>
      <c r="AD264" s="18">
        <v>779</v>
      </c>
      <c r="AE264" s="18">
        <v>5547860</v>
      </c>
      <c r="AF264" s="18"/>
      <c r="AG264" s="18"/>
    </row>
    <row r="265" spans="1:33">
      <c r="A265" s="18" t="s">
        <v>938</v>
      </c>
      <c r="B265" s="18" t="s">
        <v>940</v>
      </c>
      <c r="C265" s="18" t="s">
        <v>601</v>
      </c>
      <c r="D265" s="18">
        <v>24954</v>
      </c>
      <c r="E265" s="18">
        <v>2439</v>
      </c>
      <c r="F265" s="18">
        <v>27393</v>
      </c>
      <c r="G265" s="18">
        <v>17344</v>
      </c>
      <c r="H265" s="18">
        <v>4575</v>
      </c>
      <c r="I265" s="18">
        <v>212</v>
      </c>
      <c r="J265" s="18">
        <v>0</v>
      </c>
      <c r="K265" s="18">
        <v>1771</v>
      </c>
      <c r="L265" s="18">
        <v>0</v>
      </c>
      <c r="M265" s="18">
        <v>1875</v>
      </c>
      <c r="N265" s="18">
        <v>2439</v>
      </c>
      <c r="O265" s="18">
        <v>18</v>
      </c>
      <c r="P265" s="18">
        <v>25526.8992</v>
      </c>
      <c r="Q265" s="18">
        <v>5574.3</v>
      </c>
      <c r="R265" s="18">
        <v>-1609.05</v>
      </c>
      <c r="S265" s="18">
        <v>1754.4</v>
      </c>
      <c r="T265" s="18">
        <v>31246.549200000001</v>
      </c>
      <c r="U265" s="18">
        <v>27393</v>
      </c>
      <c r="V265" s="18">
        <v>23284.271850000001</v>
      </c>
      <c r="W265" s="18">
        <v>7962.2773500000003</v>
      </c>
      <c r="X265" s="18">
        <v>5573.594145</v>
      </c>
      <c r="Y265" s="18">
        <v>1.2030000000000001</v>
      </c>
      <c r="Z265" s="18"/>
      <c r="AA265" s="18">
        <v>32954</v>
      </c>
      <c r="AB265" s="18">
        <v>33660</v>
      </c>
      <c r="AC265" s="18">
        <v>5584</v>
      </c>
      <c r="AD265" s="18">
        <v>-1441</v>
      </c>
      <c r="AE265" s="18">
        <v>-8687588</v>
      </c>
      <c r="AF265" s="18"/>
      <c r="AG265" s="18"/>
    </row>
    <row r="266" spans="1:33">
      <c r="A266" s="18" t="s">
        <v>938</v>
      </c>
      <c r="B266" s="18" t="s">
        <v>941</v>
      </c>
      <c r="C266" s="18" t="s">
        <v>602</v>
      </c>
      <c r="D266" s="18">
        <v>59985</v>
      </c>
      <c r="E266" s="18">
        <v>2443</v>
      </c>
      <c r="F266" s="18">
        <v>62428</v>
      </c>
      <c r="G266" s="18">
        <v>41581</v>
      </c>
      <c r="H266" s="18">
        <v>7624</v>
      </c>
      <c r="I266" s="18">
        <v>563</v>
      </c>
      <c r="J266" s="18">
        <v>0</v>
      </c>
      <c r="K266" s="18">
        <v>3941</v>
      </c>
      <c r="L266" s="18">
        <v>714</v>
      </c>
      <c r="M266" s="18">
        <v>1611</v>
      </c>
      <c r="N266" s="18">
        <v>2443</v>
      </c>
      <c r="O266" s="18">
        <v>0</v>
      </c>
      <c r="P266" s="18">
        <v>61198.915800000002</v>
      </c>
      <c r="Q266" s="18">
        <v>10308.799999999999</v>
      </c>
      <c r="R266" s="18">
        <v>-1976.25</v>
      </c>
      <c r="S266" s="18">
        <v>1802.68</v>
      </c>
      <c r="T266" s="18">
        <v>71334.145799999998</v>
      </c>
      <c r="U266" s="18">
        <v>62428</v>
      </c>
      <c r="V266" s="18">
        <v>53063.577299999997</v>
      </c>
      <c r="W266" s="18">
        <v>18270.568500000001</v>
      </c>
      <c r="X266" s="18">
        <v>12789.39795</v>
      </c>
      <c r="Y266" s="18">
        <v>1.2050000000000001</v>
      </c>
      <c r="Z266" s="18"/>
      <c r="AA266" s="18">
        <v>75225</v>
      </c>
      <c r="AB266" s="18">
        <v>76838</v>
      </c>
      <c r="AC266" s="18">
        <v>7556</v>
      </c>
      <c r="AD266" s="18">
        <v>531</v>
      </c>
      <c r="AE266" s="18">
        <v>5398345</v>
      </c>
      <c r="AF266" s="18"/>
      <c r="AG266" s="18"/>
    </row>
    <row r="267" spans="1:33">
      <c r="A267" s="18" t="s">
        <v>938</v>
      </c>
      <c r="B267" s="18" t="s">
        <v>942</v>
      </c>
      <c r="C267" s="18" t="s">
        <v>603</v>
      </c>
      <c r="D267" s="18">
        <v>96225</v>
      </c>
      <c r="E267" s="18">
        <v>3683</v>
      </c>
      <c r="F267" s="18">
        <v>99908</v>
      </c>
      <c r="G267" s="18">
        <v>68976</v>
      </c>
      <c r="H267" s="18">
        <v>13396</v>
      </c>
      <c r="I267" s="18">
        <v>515</v>
      </c>
      <c r="J267" s="18">
        <v>0</v>
      </c>
      <c r="K267" s="18">
        <v>7699</v>
      </c>
      <c r="L267" s="18">
        <v>0</v>
      </c>
      <c r="M267" s="18">
        <v>10981</v>
      </c>
      <c r="N267" s="18">
        <v>3683</v>
      </c>
      <c r="O267" s="18">
        <v>647</v>
      </c>
      <c r="P267" s="18">
        <v>101518.8768</v>
      </c>
      <c r="Q267" s="18">
        <v>18368.5</v>
      </c>
      <c r="R267" s="18">
        <v>-9883.7999999999993</v>
      </c>
      <c r="S267" s="18">
        <v>1263.78</v>
      </c>
      <c r="T267" s="18">
        <v>111267.35679999999</v>
      </c>
      <c r="U267" s="18">
        <v>99908</v>
      </c>
      <c r="V267" s="18">
        <v>84922.223299999998</v>
      </c>
      <c r="W267" s="18">
        <v>26345.1335</v>
      </c>
      <c r="X267" s="18">
        <v>18441.59345</v>
      </c>
      <c r="Y267" s="18">
        <v>1.1850000000000001</v>
      </c>
      <c r="Z267" s="18"/>
      <c r="AA267" s="18">
        <v>118392</v>
      </c>
      <c r="AB267" s="18">
        <v>120929</v>
      </c>
      <c r="AC267" s="18">
        <v>7721</v>
      </c>
      <c r="AD267" s="18">
        <v>696</v>
      </c>
      <c r="AE267" s="18">
        <v>10900180</v>
      </c>
      <c r="AF267" s="18"/>
      <c r="AG267" s="18"/>
    </row>
    <row r="268" spans="1:33">
      <c r="A268" s="18" t="s">
        <v>938</v>
      </c>
      <c r="B268" s="18" t="s">
        <v>943</v>
      </c>
      <c r="C268" s="18" t="s">
        <v>604</v>
      </c>
      <c r="D268" s="18">
        <v>6811</v>
      </c>
      <c r="E268" s="18">
        <v>1139</v>
      </c>
      <c r="F268" s="18">
        <v>7950</v>
      </c>
      <c r="G268" s="18">
        <v>2492</v>
      </c>
      <c r="H268" s="18">
        <v>0</v>
      </c>
      <c r="I268" s="18">
        <v>0</v>
      </c>
      <c r="J268" s="18">
        <v>0</v>
      </c>
      <c r="K268" s="18">
        <v>346</v>
      </c>
      <c r="L268" s="18">
        <v>0</v>
      </c>
      <c r="M268" s="18">
        <v>1288</v>
      </c>
      <c r="N268" s="18">
        <v>1139</v>
      </c>
      <c r="O268" s="18">
        <v>0</v>
      </c>
      <c r="P268" s="18">
        <v>3667.7256000000002</v>
      </c>
      <c r="Q268" s="18">
        <v>294.10000000000002</v>
      </c>
      <c r="R268" s="18">
        <v>-1094.8</v>
      </c>
      <c r="S268" s="18">
        <v>749.19</v>
      </c>
      <c r="T268" s="18">
        <v>3616.2156</v>
      </c>
      <c r="U268" s="18">
        <v>7950</v>
      </c>
      <c r="V268" s="18">
        <v>6757.60455</v>
      </c>
      <c r="W268" s="18">
        <v>-3141.38895</v>
      </c>
      <c r="X268" s="18">
        <v>-2198.9722649999999</v>
      </c>
      <c r="Y268" s="18">
        <v>0.72299999999999998</v>
      </c>
      <c r="Z268" s="18"/>
      <c r="AA268" s="18">
        <v>5748</v>
      </c>
      <c r="AB268" s="18">
        <v>5871</v>
      </c>
      <c r="AC268" s="18">
        <v>1145</v>
      </c>
      <c r="AD268" s="18">
        <v>-5880</v>
      </c>
      <c r="AE268" s="18">
        <v>-30154169</v>
      </c>
      <c r="AF268" s="18"/>
      <c r="AG268" s="18"/>
    </row>
    <row r="269" spans="1:33">
      <c r="A269" s="18" t="s">
        <v>938</v>
      </c>
      <c r="B269" s="18" t="s">
        <v>944</v>
      </c>
      <c r="C269" s="18" t="s">
        <v>605</v>
      </c>
      <c r="D269" s="18">
        <v>85418</v>
      </c>
      <c r="E269" s="18">
        <v>3565</v>
      </c>
      <c r="F269" s="18">
        <v>88983</v>
      </c>
      <c r="G269" s="18">
        <v>51690</v>
      </c>
      <c r="H269" s="18">
        <v>11694</v>
      </c>
      <c r="I269" s="18">
        <v>598</v>
      </c>
      <c r="J269" s="18">
        <v>0</v>
      </c>
      <c r="K269" s="18">
        <v>3876</v>
      </c>
      <c r="L269" s="18">
        <v>-4</v>
      </c>
      <c r="M269" s="18">
        <v>14270</v>
      </c>
      <c r="N269" s="18">
        <v>3565</v>
      </c>
      <c r="O269" s="18">
        <v>5</v>
      </c>
      <c r="P269" s="18">
        <v>76077.342000000004</v>
      </c>
      <c r="Q269" s="18">
        <v>13742.8</v>
      </c>
      <c r="R269" s="18">
        <v>-12130.35</v>
      </c>
      <c r="S269" s="18">
        <v>604.35</v>
      </c>
      <c r="T269" s="18">
        <v>78294.142000000007</v>
      </c>
      <c r="U269" s="18">
        <v>88983</v>
      </c>
      <c r="V269" s="18">
        <v>75635.637549999999</v>
      </c>
      <c r="W269" s="18">
        <v>2658.5044500000099</v>
      </c>
      <c r="X269" s="18">
        <v>1860.95311500001</v>
      </c>
      <c r="Y269" s="18">
        <v>1.0209999999999999</v>
      </c>
      <c r="Z269" s="18"/>
      <c r="AA269" s="18">
        <v>90852</v>
      </c>
      <c r="AB269" s="18">
        <v>92799</v>
      </c>
      <c r="AC269" s="18">
        <v>8431</v>
      </c>
      <c r="AD269" s="18">
        <v>1406</v>
      </c>
      <c r="AE269" s="18">
        <v>15472464</v>
      </c>
      <c r="AF269" s="18"/>
      <c r="AG269" s="18"/>
    </row>
    <row r="270" spans="1:33">
      <c r="A270" s="18" t="s">
        <v>938</v>
      </c>
      <c r="B270" s="18" t="s">
        <v>945</v>
      </c>
      <c r="C270" s="18" t="s">
        <v>606</v>
      </c>
      <c r="D270" s="18">
        <v>43237</v>
      </c>
      <c r="E270" s="18">
        <v>2411</v>
      </c>
      <c r="F270" s="18">
        <v>45648</v>
      </c>
      <c r="G270" s="18">
        <v>22416</v>
      </c>
      <c r="H270" s="18">
        <v>15724</v>
      </c>
      <c r="I270" s="18">
        <v>595</v>
      </c>
      <c r="J270" s="18">
        <v>0</v>
      </c>
      <c r="K270" s="18">
        <v>2875</v>
      </c>
      <c r="L270" s="18">
        <v>93</v>
      </c>
      <c r="M270" s="18">
        <v>6144</v>
      </c>
      <c r="N270" s="18">
        <v>2411</v>
      </c>
      <c r="O270" s="18">
        <v>0</v>
      </c>
      <c r="P270" s="18">
        <v>32991.868799999997</v>
      </c>
      <c r="Q270" s="18">
        <v>16314.9</v>
      </c>
      <c r="R270" s="18">
        <v>-5301.45</v>
      </c>
      <c r="S270" s="18">
        <v>1004.87</v>
      </c>
      <c r="T270" s="18">
        <v>45010.188800000004</v>
      </c>
      <c r="U270" s="18">
        <v>45648</v>
      </c>
      <c r="V270" s="18">
        <v>38801.134050000001</v>
      </c>
      <c r="W270" s="18">
        <v>6209.0547500000102</v>
      </c>
      <c r="X270" s="18">
        <v>4346.3383250000097</v>
      </c>
      <c r="Y270" s="18">
        <v>1.095</v>
      </c>
      <c r="Z270" s="18"/>
      <c r="AA270" s="18">
        <v>49985</v>
      </c>
      <c r="AB270" s="18">
        <v>51056</v>
      </c>
      <c r="AC270" s="18">
        <v>4003</v>
      </c>
      <c r="AD270" s="18">
        <v>-3022</v>
      </c>
      <c r="AE270" s="18">
        <v>-38543260</v>
      </c>
      <c r="AF270" s="18"/>
      <c r="AG270" s="18"/>
    </row>
    <row r="271" spans="1:33">
      <c r="A271" s="18" t="s">
        <v>938</v>
      </c>
      <c r="B271" s="18" t="s">
        <v>946</v>
      </c>
      <c r="C271" s="18" t="s">
        <v>607</v>
      </c>
      <c r="D271" s="18">
        <v>868124</v>
      </c>
      <c r="E271" s="18">
        <v>25636</v>
      </c>
      <c r="F271" s="18">
        <v>893760</v>
      </c>
      <c r="G271" s="18">
        <v>467925</v>
      </c>
      <c r="H271" s="18">
        <v>71823</v>
      </c>
      <c r="I271" s="18">
        <v>34700</v>
      </c>
      <c r="J271" s="18">
        <v>36176</v>
      </c>
      <c r="K271" s="18">
        <v>0</v>
      </c>
      <c r="L271" s="18">
        <v>379</v>
      </c>
      <c r="M271" s="18">
        <v>19340</v>
      </c>
      <c r="N271" s="18">
        <v>25636</v>
      </c>
      <c r="O271" s="18">
        <v>13933</v>
      </c>
      <c r="P271" s="18">
        <v>688692.01500000001</v>
      </c>
      <c r="Q271" s="18">
        <v>121294.15</v>
      </c>
      <c r="R271" s="18">
        <v>-28604.2</v>
      </c>
      <c r="S271" s="18">
        <v>18502.8</v>
      </c>
      <c r="T271" s="18">
        <v>799884.76500000001</v>
      </c>
      <c r="U271" s="18">
        <v>893760</v>
      </c>
      <c r="V271" s="18">
        <v>759696.32129999995</v>
      </c>
      <c r="W271" s="18">
        <v>40188.4437000002</v>
      </c>
      <c r="X271" s="18">
        <v>28131.910590000101</v>
      </c>
      <c r="Y271" s="18">
        <v>1.0309999999999999</v>
      </c>
      <c r="Z271" s="18"/>
      <c r="AA271" s="18">
        <v>921467</v>
      </c>
      <c r="AB271" s="18">
        <v>941217</v>
      </c>
      <c r="AC271" s="18">
        <v>14481</v>
      </c>
      <c r="AD271" s="18">
        <v>7455</v>
      </c>
      <c r="AE271" s="18">
        <v>484592176</v>
      </c>
      <c r="AF271" s="18"/>
      <c r="AG271" s="18"/>
    </row>
    <row r="272" spans="1:33">
      <c r="A272" s="18" t="s">
        <v>947</v>
      </c>
      <c r="B272" s="18" t="s">
        <v>948</v>
      </c>
      <c r="C272" s="18" t="s">
        <v>609</v>
      </c>
      <c r="D272" s="18">
        <v>2141</v>
      </c>
      <c r="E272" s="18">
        <v>0</v>
      </c>
      <c r="F272" s="18">
        <v>2141</v>
      </c>
      <c r="G272" s="18">
        <v>1119</v>
      </c>
      <c r="H272" s="18">
        <v>1593</v>
      </c>
      <c r="I272" s="18">
        <v>940</v>
      </c>
      <c r="J272" s="18">
        <v>0</v>
      </c>
      <c r="K272" s="18">
        <v>0</v>
      </c>
      <c r="L272" s="18">
        <v>0</v>
      </c>
      <c r="M272" s="18">
        <v>0</v>
      </c>
      <c r="N272" s="18">
        <v>0</v>
      </c>
      <c r="O272" s="18">
        <v>0</v>
      </c>
      <c r="P272" s="18">
        <v>1646.9441999999999</v>
      </c>
      <c r="Q272" s="18">
        <v>2153.0500000000002</v>
      </c>
      <c r="R272" s="18">
        <v>0</v>
      </c>
      <c r="S272" s="18">
        <v>0</v>
      </c>
      <c r="T272" s="18">
        <v>3799.9942000000001</v>
      </c>
      <c r="U272" s="18">
        <v>2141</v>
      </c>
      <c r="V272" s="18">
        <v>1819.4862000000001</v>
      </c>
      <c r="W272" s="18">
        <v>1980.508</v>
      </c>
      <c r="X272" s="18">
        <v>1386.3556000000001</v>
      </c>
      <c r="Y272" s="18">
        <v>1.6479999999999999</v>
      </c>
      <c r="Z272" s="18"/>
      <c r="AA272" s="18">
        <v>3528</v>
      </c>
      <c r="AB272" s="18">
        <v>3603</v>
      </c>
      <c r="AC272" s="18">
        <v>1540</v>
      </c>
      <c r="AD272" s="18">
        <v>-5485</v>
      </c>
      <c r="AE272" s="18">
        <v>-12835732</v>
      </c>
      <c r="AF272" s="18"/>
      <c r="AG272" s="18"/>
    </row>
    <row r="273" spans="1:33">
      <c r="A273" s="18" t="s">
        <v>947</v>
      </c>
      <c r="B273" s="18" t="s">
        <v>949</v>
      </c>
      <c r="C273" s="18" t="s">
        <v>610</v>
      </c>
      <c r="D273" s="18">
        <v>14640</v>
      </c>
      <c r="E273" s="18">
        <v>1052</v>
      </c>
      <c r="F273" s="18">
        <v>15692</v>
      </c>
      <c r="G273" s="18">
        <v>6222</v>
      </c>
      <c r="H273" s="18">
        <v>814</v>
      </c>
      <c r="I273" s="18">
        <v>28</v>
      </c>
      <c r="J273" s="18">
        <v>0</v>
      </c>
      <c r="K273" s="18">
        <v>556</v>
      </c>
      <c r="L273" s="18">
        <v>0</v>
      </c>
      <c r="M273" s="18">
        <v>69</v>
      </c>
      <c r="N273" s="18">
        <v>1052</v>
      </c>
      <c r="O273" s="18">
        <v>0</v>
      </c>
      <c r="P273" s="18">
        <v>9157.5396000000001</v>
      </c>
      <c r="Q273" s="18">
        <v>1188.3</v>
      </c>
      <c r="R273" s="18">
        <v>-58.65</v>
      </c>
      <c r="S273" s="18">
        <v>882.47</v>
      </c>
      <c r="T273" s="18">
        <v>11169.659600000001</v>
      </c>
      <c r="U273" s="18">
        <v>15692</v>
      </c>
      <c r="V273" s="18">
        <v>13338.1167</v>
      </c>
      <c r="W273" s="18">
        <v>-2168.4571000000001</v>
      </c>
      <c r="X273" s="18">
        <v>-1517.9199699999999</v>
      </c>
      <c r="Y273" s="18">
        <v>0.90300000000000002</v>
      </c>
      <c r="Z273" s="18"/>
      <c r="AA273" s="18">
        <v>14170</v>
      </c>
      <c r="AB273" s="18">
        <v>14473</v>
      </c>
      <c r="AC273" s="18">
        <v>6331</v>
      </c>
      <c r="AD273" s="18">
        <v>-694</v>
      </c>
      <c r="AE273" s="18">
        <v>-1586148</v>
      </c>
      <c r="AF273" s="18"/>
      <c r="AG273" s="18"/>
    </row>
    <row r="274" spans="1:33">
      <c r="A274" s="18" t="s">
        <v>947</v>
      </c>
      <c r="B274" s="18" t="s">
        <v>950</v>
      </c>
      <c r="C274" s="18" t="s">
        <v>611</v>
      </c>
      <c r="D274" s="18">
        <v>137901</v>
      </c>
      <c r="E274" s="18">
        <v>3537</v>
      </c>
      <c r="F274" s="18">
        <v>141438</v>
      </c>
      <c r="G274" s="18">
        <v>80979</v>
      </c>
      <c r="H274" s="18">
        <v>21276</v>
      </c>
      <c r="I274" s="18">
        <v>3203</v>
      </c>
      <c r="J274" s="18">
        <v>0</v>
      </c>
      <c r="K274" s="18">
        <v>3161</v>
      </c>
      <c r="L274" s="18">
        <v>3102</v>
      </c>
      <c r="M274" s="18">
        <v>5635</v>
      </c>
      <c r="N274" s="18">
        <v>3537</v>
      </c>
      <c r="O274" s="18">
        <v>6295</v>
      </c>
      <c r="P274" s="18">
        <v>119184.8922</v>
      </c>
      <c r="Q274" s="18">
        <v>23494</v>
      </c>
      <c r="R274" s="18">
        <v>-12777.2</v>
      </c>
      <c r="S274" s="18">
        <v>2048.5</v>
      </c>
      <c r="T274" s="18">
        <v>131950.19219999999</v>
      </c>
      <c r="U274" s="18">
        <v>141438</v>
      </c>
      <c r="V274" s="18">
        <v>120221.90304999999</v>
      </c>
      <c r="W274" s="18">
        <v>11728.289150000001</v>
      </c>
      <c r="X274" s="18">
        <v>8209.8024050000004</v>
      </c>
      <c r="Y274" s="18">
        <v>1.0580000000000001</v>
      </c>
      <c r="Z274" s="18"/>
      <c r="AA274" s="18">
        <v>149641</v>
      </c>
      <c r="AB274" s="18">
        <v>152848</v>
      </c>
      <c r="AC274" s="18">
        <v>12607</v>
      </c>
      <c r="AD274" s="18">
        <v>5582</v>
      </c>
      <c r="AE274" s="18">
        <v>67674513</v>
      </c>
      <c r="AF274" s="18"/>
      <c r="AG274" s="18"/>
    </row>
    <row r="275" spans="1:33">
      <c r="A275" s="18" t="s">
        <v>947</v>
      </c>
      <c r="B275" s="18" t="s">
        <v>951</v>
      </c>
      <c r="C275" s="18" t="s">
        <v>612</v>
      </c>
      <c r="D275" s="18">
        <v>15531</v>
      </c>
      <c r="E275" s="18">
        <v>706</v>
      </c>
      <c r="F275" s="18">
        <v>16237</v>
      </c>
      <c r="G275" s="18">
        <v>4058</v>
      </c>
      <c r="H275" s="18">
        <v>3712</v>
      </c>
      <c r="I275" s="18">
        <v>141</v>
      </c>
      <c r="J275" s="18">
        <v>0</v>
      </c>
      <c r="K275" s="18">
        <v>298</v>
      </c>
      <c r="L275" s="18">
        <v>0</v>
      </c>
      <c r="M275" s="18">
        <v>1810</v>
      </c>
      <c r="N275" s="18">
        <v>706</v>
      </c>
      <c r="O275" s="18">
        <v>0</v>
      </c>
      <c r="P275" s="18">
        <v>5972.5644000000002</v>
      </c>
      <c r="Q275" s="18">
        <v>3528.35</v>
      </c>
      <c r="R275" s="18">
        <v>-1538.5</v>
      </c>
      <c r="S275" s="18">
        <v>292.39999999999998</v>
      </c>
      <c r="T275" s="18">
        <v>8254.8143999999993</v>
      </c>
      <c r="U275" s="18">
        <v>16237</v>
      </c>
      <c r="V275" s="18">
        <v>13801.18225</v>
      </c>
      <c r="W275" s="18">
        <v>-5546.3678499999996</v>
      </c>
      <c r="X275" s="18">
        <v>-3882.4574950000001</v>
      </c>
      <c r="Y275" s="18">
        <v>0.76100000000000001</v>
      </c>
      <c r="Z275" s="18"/>
      <c r="AA275" s="18">
        <v>12356</v>
      </c>
      <c r="AB275" s="18">
        <v>12621</v>
      </c>
      <c r="AC275" s="18">
        <v>4260</v>
      </c>
      <c r="AD275" s="18">
        <v>-2766</v>
      </c>
      <c r="AE275" s="18">
        <v>-8194763</v>
      </c>
      <c r="AF275" s="18"/>
      <c r="AG275" s="18"/>
    </row>
    <row r="276" spans="1:33">
      <c r="A276" s="18" t="s">
        <v>947</v>
      </c>
      <c r="B276" s="18" t="s">
        <v>952</v>
      </c>
      <c r="C276" s="18" t="s">
        <v>613</v>
      </c>
      <c r="D276" s="18">
        <v>43681</v>
      </c>
      <c r="E276" s="18">
        <v>1660</v>
      </c>
      <c r="F276" s="18">
        <v>45341</v>
      </c>
      <c r="G276" s="18">
        <v>23671</v>
      </c>
      <c r="H276" s="18">
        <v>10848</v>
      </c>
      <c r="I276" s="18">
        <v>42</v>
      </c>
      <c r="J276" s="18">
        <v>0</v>
      </c>
      <c r="K276" s="18">
        <v>1383</v>
      </c>
      <c r="L276" s="18">
        <v>242</v>
      </c>
      <c r="M276" s="18">
        <v>0</v>
      </c>
      <c r="N276" s="18">
        <v>1660</v>
      </c>
      <c r="O276" s="18">
        <v>0</v>
      </c>
      <c r="P276" s="18">
        <v>34838.977800000001</v>
      </c>
      <c r="Q276" s="18">
        <v>10432.049999999999</v>
      </c>
      <c r="R276" s="18">
        <v>-205.7</v>
      </c>
      <c r="S276" s="18">
        <v>1411</v>
      </c>
      <c r="T276" s="18">
        <v>46476.327799999999</v>
      </c>
      <c r="U276" s="18">
        <v>45341</v>
      </c>
      <c r="V276" s="18">
        <v>38539.944349999998</v>
      </c>
      <c r="W276" s="18">
        <v>7936.3834500000003</v>
      </c>
      <c r="X276" s="18">
        <v>5555.4684150000003</v>
      </c>
      <c r="Y276" s="18">
        <v>1.123</v>
      </c>
      <c r="Z276" s="18"/>
      <c r="AA276" s="18">
        <v>50918</v>
      </c>
      <c r="AB276" s="18">
        <v>52009</v>
      </c>
      <c r="AC276" s="18">
        <v>7517</v>
      </c>
      <c r="AD276" s="18">
        <v>492</v>
      </c>
      <c r="AE276" s="18">
        <v>3401949</v>
      </c>
      <c r="AF276" s="18"/>
      <c r="AG276" s="18"/>
    </row>
    <row r="277" spans="1:33">
      <c r="A277" s="18" t="s">
        <v>947</v>
      </c>
      <c r="B277" s="18" t="s">
        <v>953</v>
      </c>
      <c r="C277" s="18" t="s">
        <v>614</v>
      </c>
      <c r="D277" s="18">
        <v>30751</v>
      </c>
      <c r="E277" s="18">
        <v>4050</v>
      </c>
      <c r="F277" s="18">
        <v>34801</v>
      </c>
      <c r="G277" s="18">
        <v>19723</v>
      </c>
      <c r="H277" s="18">
        <v>483</v>
      </c>
      <c r="I277" s="18">
        <v>1005</v>
      </c>
      <c r="J277" s="18">
        <v>0</v>
      </c>
      <c r="K277" s="18">
        <v>1454</v>
      </c>
      <c r="L277" s="18">
        <v>30</v>
      </c>
      <c r="M277" s="18">
        <v>12184</v>
      </c>
      <c r="N277" s="18">
        <v>4050</v>
      </c>
      <c r="O277" s="18">
        <v>255</v>
      </c>
      <c r="P277" s="18">
        <v>29028.311399999999</v>
      </c>
      <c r="Q277" s="18">
        <v>2500.6999999999998</v>
      </c>
      <c r="R277" s="18">
        <v>-10598.65</v>
      </c>
      <c r="S277" s="18">
        <v>1371.22</v>
      </c>
      <c r="T277" s="18">
        <v>22301.581399999999</v>
      </c>
      <c r="U277" s="18">
        <v>34801</v>
      </c>
      <c r="V277" s="18">
        <v>29580.567800000001</v>
      </c>
      <c r="W277" s="18">
        <v>-7278.9863999999998</v>
      </c>
      <c r="X277" s="18">
        <v>-5095.2904799999997</v>
      </c>
      <c r="Y277" s="18">
        <v>0.85399999999999998</v>
      </c>
      <c r="Z277" s="18"/>
      <c r="AA277" s="18">
        <v>29720</v>
      </c>
      <c r="AB277" s="18">
        <v>30357</v>
      </c>
      <c r="AC277" s="18">
        <v>7718</v>
      </c>
      <c r="AD277" s="18">
        <v>693</v>
      </c>
      <c r="AE277" s="18">
        <v>2726594</v>
      </c>
      <c r="AF277" s="18"/>
      <c r="AG277" s="18"/>
    </row>
    <row r="278" spans="1:33">
      <c r="A278" s="18" t="s">
        <v>947</v>
      </c>
      <c r="B278" s="18" t="s">
        <v>954</v>
      </c>
      <c r="C278" s="18" t="s">
        <v>615</v>
      </c>
      <c r="D278" s="18">
        <v>31871</v>
      </c>
      <c r="E278" s="18">
        <v>2142</v>
      </c>
      <c r="F278" s="18">
        <v>34013</v>
      </c>
      <c r="G278" s="18">
        <v>23222</v>
      </c>
      <c r="H278" s="18">
        <v>1856</v>
      </c>
      <c r="I278" s="18">
        <v>521</v>
      </c>
      <c r="J278" s="18">
        <v>0</v>
      </c>
      <c r="K278" s="18">
        <v>2601</v>
      </c>
      <c r="L278" s="18">
        <v>0</v>
      </c>
      <c r="M278" s="18">
        <v>7989</v>
      </c>
      <c r="N278" s="18">
        <v>2142</v>
      </c>
      <c r="O278" s="18">
        <v>0</v>
      </c>
      <c r="P278" s="18">
        <v>34178.139600000002</v>
      </c>
      <c r="Q278" s="18">
        <v>4231.3</v>
      </c>
      <c r="R278" s="18">
        <v>-6790.65</v>
      </c>
      <c r="S278" s="18">
        <v>462.57</v>
      </c>
      <c r="T278" s="18">
        <v>32081.3596</v>
      </c>
      <c r="U278" s="18">
        <v>34013</v>
      </c>
      <c r="V278" s="18">
        <v>28911.116300000002</v>
      </c>
      <c r="W278" s="18">
        <v>3170.2433000000001</v>
      </c>
      <c r="X278" s="18">
        <v>2219.17031</v>
      </c>
      <c r="Y278" s="18">
        <v>1.0649999999999999</v>
      </c>
      <c r="Z278" s="18"/>
      <c r="AA278" s="18">
        <v>36224</v>
      </c>
      <c r="AB278" s="18">
        <v>37000</v>
      </c>
      <c r="AC278" s="18">
        <v>5552</v>
      </c>
      <c r="AD278" s="18">
        <v>-1473</v>
      </c>
      <c r="AE278" s="18">
        <v>-9815706</v>
      </c>
      <c r="AF278" s="18"/>
      <c r="AG278" s="18"/>
    </row>
    <row r="279" spans="1:33">
      <c r="A279" s="18" t="s">
        <v>947</v>
      </c>
      <c r="B279" s="18" t="s">
        <v>955</v>
      </c>
      <c r="C279" s="18" t="s">
        <v>616</v>
      </c>
      <c r="D279" s="18">
        <v>677047</v>
      </c>
      <c r="E279" s="18">
        <v>30065</v>
      </c>
      <c r="F279" s="18">
        <v>707112</v>
      </c>
      <c r="G279" s="18">
        <v>412324</v>
      </c>
      <c r="H279" s="18">
        <v>19683</v>
      </c>
      <c r="I279" s="18">
        <v>25467</v>
      </c>
      <c r="J279" s="18">
        <v>0</v>
      </c>
      <c r="K279" s="18">
        <v>27485</v>
      </c>
      <c r="L279" s="18">
        <v>2562</v>
      </c>
      <c r="M279" s="18">
        <v>64738</v>
      </c>
      <c r="N279" s="18">
        <v>30065</v>
      </c>
      <c r="O279" s="18">
        <v>87</v>
      </c>
      <c r="P279" s="18">
        <v>606858.4632</v>
      </c>
      <c r="Q279" s="18">
        <v>61739.75</v>
      </c>
      <c r="R279" s="18">
        <v>-57278.95</v>
      </c>
      <c r="S279" s="18">
        <v>14549.79</v>
      </c>
      <c r="T279" s="18">
        <v>625869.05319999997</v>
      </c>
      <c r="U279" s="18">
        <v>707112</v>
      </c>
      <c r="V279" s="18">
        <v>601045.62415000005</v>
      </c>
      <c r="W279" s="18">
        <v>24823.429050000199</v>
      </c>
      <c r="X279" s="18">
        <v>17376.4003350001</v>
      </c>
      <c r="Y279" s="18">
        <v>1.0249999999999999</v>
      </c>
      <c r="Z279" s="18"/>
      <c r="AA279" s="18">
        <v>724790</v>
      </c>
      <c r="AB279" s="18">
        <v>740325</v>
      </c>
      <c r="AC279" s="18">
        <v>9529</v>
      </c>
      <c r="AD279" s="18">
        <v>2503</v>
      </c>
      <c r="AE279" s="18">
        <v>194500922</v>
      </c>
      <c r="AF279" s="18"/>
      <c r="AG279" s="18"/>
    </row>
    <row r="280" spans="1:33">
      <c r="A280" s="18" t="s">
        <v>947</v>
      </c>
      <c r="B280" s="18" t="s">
        <v>956</v>
      </c>
      <c r="C280" s="18" t="s">
        <v>617</v>
      </c>
      <c r="D280" s="18">
        <v>11251</v>
      </c>
      <c r="E280" s="18">
        <v>0</v>
      </c>
      <c r="F280" s="18">
        <v>11251</v>
      </c>
      <c r="G280" s="18">
        <v>5001</v>
      </c>
      <c r="H280" s="18">
        <v>5755</v>
      </c>
      <c r="I280" s="18">
        <v>31</v>
      </c>
      <c r="J280" s="18">
        <v>773</v>
      </c>
      <c r="K280" s="18">
        <v>0</v>
      </c>
      <c r="L280" s="18">
        <v>0</v>
      </c>
      <c r="M280" s="18">
        <v>0</v>
      </c>
      <c r="N280" s="18">
        <v>0</v>
      </c>
      <c r="O280" s="18">
        <v>0</v>
      </c>
      <c r="P280" s="18">
        <v>7360.4718000000003</v>
      </c>
      <c r="Q280" s="18">
        <v>5575.15</v>
      </c>
      <c r="R280" s="18">
        <v>0</v>
      </c>
      <c r="S280" s="18">
        <v>0</v>
      </c>
      <c r="T280" s="18">
        <v>12935.621800000001</v>
      </c>
      <c r="U280" s="18">
        <v>11251</v>
      </c>
      <c r="V280" s="18">
        <v>9563.7052999999996</v>
      </c>
      <c r="W280" s="18">
        <v>3371.9164999999998</v>
      </c>
      <c r="X280" s="18">
        <v>2360.3415500000001</v>
      </c>
      <c r="Y280" s="18">
        <v>1.21</v>
      </c>
      <c r="Z280" s="18"/>
      <c r="AA280" s="18">
        <v>13614</v>
      </c>
      <c r="AB280" s="18">
        <v>13906</v>
      </c>
      <c r="AC280" s="18">
        <v>5925</v>
      </c>
      <c r="AD280" s="18">
        <v>-1100</v>
      </c>
      <c r="AE280" s="18">
        <v>-2582166</v>
      </c>
      <c r="AF280" s="18"/>
      <c r="AG280" s="18"/>
    </row>
    <row r="281" spans="1:33">
      <c r="A281" s="18" t="s">
        <v>947</v>
      </c>
      <c r="B281" s="18" t="s">
        <v>957</v>
      </c>
      <c r="C281" s="18" t="s">
        <v>618</v>
      </c>
      <c r="D281" s="18">
        <v>31596</v>
      </c>
      <c r="E281" s="18">
        <v>2242</v>
      </c>
      <c r="F281" s="18">
        <v>33838</v>
      </c>
      <c r="G281" s="18">
        <v>17652</v>
      </c>
      <c r="H281" s="18">
        <v>9134</v>
      </c>
      <c r="I281" s="18">
        <v>155</v>
      </c>
      <c r="J281" s="18">
        <v>0</v>
      </c>
      <c r="K281" s="18">
        <v>966</v>
      </c>
      <c r="L281" s="18">
        <v>0</v>
      </c>
      <c r="M281" s="18">
        <v>6104</v>
      </c>
      <c r="N281" s="18">
        <v>2242</v>
      </c>
      <c r="O281" s="18">
        <v>0</v>
      </c>
      <c r="P281" s="18">
        <v>25980.213599999999</v>
      </c>
      <c r="Q281" s="18">
        <v>8716.75</v>
      </c>
      <c r="R281" s="18">
        <v>-5188.3999999999996</v>
      </c>
      <c r="S281" s="18">
        <v>868.02</v>
      </c>
      <c r="T281" s="18">
        <v>30376.583600000002</v>
      </c>
      <c r="U281" s="18">
        <v>33838</v>
      </c>
      <c r="V281" s="18">
        <v>28762.36375</v>
      </c>
      <c r="W281" s="18">
        <v>1614.21985</v>
      </c>
      <c r="X281" s="18">
        <v>1129.9538950000001</v>
      </c>
      <c r="Y281" s="18">
        <v>1.0329999999999999</v>
      </c>
      <c r="Z281" s="18"/>
      <c r="AA281" s="18">
        <v>34955</v>
      </c>
      <c r="AB281" s="18">
        <v>35704</v>
      </c>
      <c r="AC281" s="18">
        <v>6394</v>
      </c>
      <c r="AD281" s="18">
        <v>-631</v>
      </c>
      <c r="AE281" s="18">
        <v>-3524873</v>
      </c>
      <c r="AF281" s="18"/>
      <c r="AG281" s="18"/>
    </row>
    <row r="282" spans="1:33">
      <c r="A282" s="18" t="s">
        <v>947</v>
      </c>
      <c r="B282" s="18" t="s">
        <v>958</v>
      </c>
      <c r="C282" s="18" t="s">
        <v>619</v>
      </c>
      <c r="D282" s="18">
        <v>1053135</v>
      </c>
      <c r="E282" s="18">
        <v>54544</v>
      </c>
      <c r="F282" s="18">
        <v>1107679</v>
      </c>
      <c r="G282" s="18">
        <v>583816</v>
      </c>
      <c r="H282" s="18">
        <v>215815</v>
      </c>
      <c r="I282" s="18">
        <v>8827</v>
      </c>
      <c r="J282" s="18">
        <v>28354</v>
      </c>
      <c r="K282" s="18">
        <v>3292</v>
      </c>
      <c r="L282" s="18">
        <v>0</v>
      </c>
      <c r="M282" s="18">
        <v>125196</v>
      </c>
      <c r="N282" s="18">
        <v>54544</v>
      </c>
      <c r="O282" s="18">
        <v>470</v>
      </c>
      <c r="P282" s="18">
        <v>859260.38879999996</v>
      </c>
      <c r="Q282" s="18">
        <v>217844.8</v>
      </c>
      <c r="R282" s="18">
        <v>-106816.1</v>
      </c>
      <c r="S282" s="18">
        <v>25079.08</v>
      </c>
      <c r="T282" s="18">
        <v>995368.16879999998</v>
      </c>
      <c r="U282" s="18">
        <v>1107679</v>
      </c>
      <c r="V282" s="18">
        <v>941527.25624999998</v>
      </c>
      <c r="W282" s="18">
        <v>53840.912549999899</v>
      </c>
      <c r="X282" s="18">
        <v>37688.638784999901</v>
      </c>
      <c r="Y282" s="18">
        <v>1.034</v>
      </c>
      <c r="Z282" s="18"/>
      <c r="AA282" s="18">
        <v>1145340</v>
      </c>
      <c r="AB282" s="18">
        <v>1169889</v>
      </c>
      <c r="AC282" s="18">
        <v>8702</v>
      </c>
      <c r="AD282" s="18">
        <v>1676</v>
      </c>
      <c r="AE282" s="18">
        <v>225390689</v>
      </c>
      <c r="AF282" s="18"/>
      <c r="AG282" s="18"/>
    </row>
    <row r="283" spans="1:33">
      <c r="A283" s="18" t="s">
        <v>947</v>
      </c>
      <c r="B283" s="18" t="s">
        <v>959</v>
      </c>
      <c r="C283" s="18" t="s">
        <v>620</v>
      </c>
      <c r="D283" s="18">
        <v>54837</v>
      </c>
      <c r="E283" s="18">
        <v>4980</v>
      </c>
      <c r="F283" s="18">
        <v>59817</v>
      </c>
      <c r="G283" s="18">
        <v>43196</v>
      </c>
      <c r="H283" s="18">
        <v>2447</v>
      </c>
      <c r="I283" s="18">
        <v>227</v>
      </c>
      <c r="J283" s="18">
        <v>0</v>
      </c>
      <c r="K283" s="18">
        <v>1861</v>
      </c>
      <c r="L283" s="18">
        <v>118</v>
      </c>
      <c r="M283" s="18">
        <v>11724</v>
      </c>
      <c r="N283" s="18">
        <v>4980</v>
      </c>
      <c r="O283" s="18">
        <v>0</v>
      </c>
      <c r="P283" s="18">
        <v>63575.872799999997</v>
      </c>
      <c r="Q283" s="18">
        <v>3854.75</v>
      </c>
      <c r="R283" s="18">
        <v>-10065.700000000001</v>
      </c>
      <c r="S283" s="18">
        <v>2239.92</v>
      </c>
      <c r="T283" s="18">
        <v>59604.842799999999</v>
      </c>
      <c r="U283" s="18">
        <v>59817</v>
      </c>
      <c r="V283" s="18">
        <v>50844.629350000003</v>
      </c>
      <c r="W283" s="18">
        <v>8760.2134499999993</v>
      </c>
      <c r="X283" s="18">
        <v>6132.1494149999999</v>
      </c>
      <c r="Y283" s="18">
        <v>1.103</v>
      </c>
      <c r="Z283" s="18"/>
      <c r="AA283" s="18">
        <v>65978</v>
      </c>
      <c r="AB283" s="18">
        <v>67393</v>
      </c>
      <c r="AC283" s="18">
        <v>10824</v>
      </c>
      <c r="AD283" s="18">
        <v>3799</v>
      </c>
      <c r="AE283" s="18">
        <v>23653534</v>
      </c>
      <c r="AF283" s="18"/>
      <c r="AG283" s="18"/>
    </row>
    <row r="284" spans="1:33">
      <c r="A284" s="18" t="s">
        <v>947</v>
      </c>
      <c r="B284" s="18" t="s">
        <v>960</v>
      </c>
      <c r="C284" s="18" t="s">
        <v>621</v>
      </c>
      <c r="D284" s="18">
        <v>33380</v>
      </c>
      <c r="E284" s="18">
        <v>1385</v>
      </c>
      <c r="F284" s="18">
        <v>34765</v>
      </c>
      <c r="G284" s="18">
        <v>17827</v>
      </c>
      <c r="H284" s="18">
        <v>10155</v>
      </c>
      <c r="I284" s="18">
        <v>1601</v>
      </c>
      <c r="J284" s="18">
        <v>0</v>
      </c>
      <c r="K284" s="18">
        <v>595</v>
      </c>
      <c r="L284" s="18">
        <v>165</v>
      </c>
      <c r="M284" s="18">
        <v>0</v>
      </c>
      <c r="N284" s="18">
        <v>1385</v>
      </c>
      <c r="O284" s="18">
        <v>0</v>
      </c>
      <c r="P284" s="18">
        <v>26237.778600000001</v>
      </c>
      <c r="Q284" s="18">
        <v>10498.35</v>
      </c>
      <c r="R284" s="18">
        <v>-140.25</v>
      </c>
      <c r="S284" s="18">
        <v>1177.25</v>
      </c>
      <c r="T284" s="18">
        <v>37773.128599999996</v>
      </c>
      <c r="U284" s="18">
        <v>34765</v>
      </c>
      <c r="V284" s="18">
        <v>29550.5815</v>
      </c>
      <c r="W284" s="18">
        <v>8222.5470999999998</v>
      </c>
      <c r="X284" s="18">
        <v>5755.7829700000002</v>
      </c>
      <c r="Y284" s="18">
        <v>1.1659999999999999</v>
      </c>
      <c r="Z284" s="18"/>
      <c r="AA284" s="18">
        <v>40536</v>
      </c>
      <c r="AB284" s="18">
        <v>41405</v>
      </c>
      <c r="AC284" s="18">
        <v>7618</v>
      </c>
      <c r="AD284" s="18">
        <v>593</v>
      </c>
      <c r="AE284" s="18">
        <v>3223233</v>
      </c>
      <c r="AF284" s="18"/>
      <c r="AG284" s="18"/>
    </row>
    <row r="285" spans="1:33">
      <c r="A285" s="18" t="s">
        <v>947</v>
      </c>
      <c r="B285" s="18" t="s">
        <v>961</v>
      </c>
      <c r="C285" s="18" t="s">
        <v>622</v>
      </c>
      <c r="D285" s="18">
        <v>88109</v>
      </c>
      <c r="E285" s="18">
        <v>5637</v>
      </c>
      <c r="F285" s="18">
        <v>93746</v>
      </c>
      <c r="G285" s="18">
        <v>71535</v>
      </c>
      <c r="H285" s="18">
        <v>7081</v>
      </c>
      <c r="I285" s="18">
        <v>1103</v>
      </c>
      <c r="J285" s="18">
        <v>0</v>
      </c>
      <c r="K285" s="18">
        <v>5626</v>
      </c>
      <c r="L285" s="18">
        <v>488</v>
      </c>
      <c r="M285" s="18">
        <v>21861</v>
      </c>
      <c r="N285" s="18">
        <v>5637</v>
      </c>
      <c r="O285" s="18">
        <v>6261</v>
      </c>
      <c r="P285" s="18">
        <v>105285.213</v>
      </c>
      <c r="Q285" s="18">
        <v>11738.5</v>
      </c>
      <c r="R285" s="18">
        <v>-24318.5</v>
      </c>
      <c r="S285" s="18">
        <v>1075.08</v>
      </c>
      <c r="T285" s="18">
        <v>93780.293000000005</v>
      </c>
      <c r="U285" s="18">
        <v>93746</v>
      </c>
      <c r="V285" s="18">
        <v>79684.416200000007</v>
      </c>
      <c r="W285" s="18">
        <v>14095.8768</v>
      </c>
      <c r="X285" s="18">
        <v>9867.1137600000002</v>
      </c>
      <c r="Y285" s="18">
        <v>1.105</v>
      </c>
      <c r="Z285" s="18"/>
      <c r="AA285" s="18">
        <v>103590</v>
      </c>
      <c r="AB285" s="18">
        <v>105810</v>
      </c>
      <c r="AC285" s="18">
        <v>11582</v>
      </c>
      <c r="AD285" s="18">
        <v>4556</v>
      </c>
      <c r="AE285" s="18">
        <v>41627654</v>
      </c>
      <c r="AF285" s="18"/>
      <c r="AG285" s="18"/>
    </row>
    <row r="286" spans="1:33">
      <c r="A286" s="18" t="s">
        <v>947</v>
      </c>
      <c r="B286" s="18" t="s">
        <v>962</v>
      </c>
      <c r="C286" s="18" t="s">
        <v>623</v>
      </c>
      <c r="D286" s="18">
        <v>12639</v>
      </c>
      <c r="E286" s="18">
        <v>1382</v>
      </c>
      <c r="F286" s="18">
        <v>14021</v>
      </c>
      <c r="G286" s="18">
        <v>11546</v>
      </c>
      <c r="H286" s="18">
        <v>3666</v>
      </c>
      <c r="I286" s="18">
        <v>101</v>
      </c>
      <c r="J286" s="18">
        <v>0</v>
      </c>
      <c r="K286" s="18">
        <v>1298</v>
      </c>
      <c r="L286" s="18">
        <v>0</v>
      </c>
      <c r="M286" s="18">
        <v>0</v>
      </c>
      <c r="N286" s="18">
        <v>1382</v>
      </c>
      <c r="O286" s="18">
        <v>0</v>
      </c>
      <c r="P286" s="18">
        <v>16993.4028</v>
      </c>
      <c r="Q286" s="18">
        <v>4305.25</v>
      </c>
      <c r="R286" s="18">
        <v>0</v>
      </c>
      <c r="S286" s="18">
        <v>1174.7</v>
      </c>
      <c r="T286" s="18">
        <v>22473.352800000001</v>
      </c>
      <c r="U286" s="18">
        <v>14021</v>
      </c>
      <c r="V286" s="18">
        <v>11917.5695</v>
      </c>
      <c r="W286" s="18">
        <v>10555.783299999999</v>
      </c>
      <c r="X286" s="18">
        <v>7389.0483100000001</v>
      </c>
      <c r="Y286" s="18">
        <v>1.5269999999999999</v>
      </c>
      <c r="Z286" s="18"/>
      <c r="AA286" s="18">
        <v>21410</v>
      </c>
      <c r="AB286" s="18">
        <v>21868</v>
      </c>
      <c r="AC286" s="18">
        <v>8099</v>
      </c>
      <c r="AD286" s="18">
        <v>1074</v>
      </c>
      <c r="AE286" s="18">
        <v>2900361</v>
      </c>
      <c r="AF286" s="18"/>
      <c r="AG286" s="18"/>
    </row>
    <row r="287" spans="1:33">
      <c r="A287" s="18" t="s">
        <v>963</v>
      </c>
      <c r="B287" s="18" t="s">
        <v>964</v>
      </c>
      <c r="C287" s="18" t="s">
        <v>625</v>
      </c>
      <c r="D287" s="18">
        <v>8580</v>
      </c>
      <c r="E287" s="18">
        <v>1744</v>
      </c>
      <c r="F287" s="18">
        <v>10324</v>
      </c>
      <c r="G287" s="18">
        <v>11223</v>
      </c>
      <c r="H287" s="18">
        <v>2211</v>
      </c>
      <c r="I287" s="18">
        <v>1629</v>
      </c>
      <c r="J287" s="18">
        <v>0</v>
      </c>
      <c r="K287" s="18">
        <v>166</v>
      </c>
      <c r="L287" s="18">
        <v>366</v>
      </c>
      <c r="M287" s="18">
        <v>4336</v>
      </c>
      <c r="N287" s="18">
        <v>1744</v>
      </c>
      <c r="O287" s="18">
        <v>0</v>
      </c>
      <c r="P287" s="18">
        <v>16518.011399999999</v>
      </c>
      <c r="Q287" s="18">
        <v>3405.1</v>
      </c>
      <c r="R287" s="18">
        <v>-3996.7</v>
      </c>
      <c r="S287" s="18">
        <v>745.28</v>
      </c>
      <c r="T287" s="18">
        <v>16671.6914</v>
      </c>
      <c r="U287" s="18">
        <v>10324</v>
      </c>
      <c r="V287" s="18">
        <v>8775.5054</v>
      </c>
      <c r="W287" s="18">
        <v>7896.1859999999997</v>
      </c>
      <c r="X287" s="18">
        <v>5527.3302000000003</v>
      </c>
      <c r="Y287" s="18">
        <v>1.5349999999999999</v>
      </c>
      <c r="Z287" s="18"/>
      <c r="AA287" s="18">
        <v>15848</v>
      </c>
      <c r="AB287" s="18">
        <v>16187</v>
      </c>
      <c r="AC287" s="18">
        <v>6221</v>
      </c>
      <c r="AD287" s="18">
        <v>-804</v>
      </c>
      <c r="AE287" s="18">
        <v>-2092414</v>
      </c>
      <c r="AF287" s="18"/>
      <c r="AG287" s="18"/>
    </row>
    <row r="288" spans="1:33">
      <c r="A288" s="18" t="s">
        <v>963</v>
      </c>
      <c r="B288" s="18" t="s">
        <v>965</v>
      </c>
      <c r="C288" s="18" t="s">
        <v>626</v>
      </c>
      <c r="D288" s="18">
        <v>40376</v>
      </c>
      <c r="E288" s="18">
        <v>2558</v>
      </c>
      <c r="F288" s="18">
        <v>42934</v>
      </c>
      <c r="G288" s="18">
        <v>32096</v>
      </c>
      <c r="H288" s="18">
        <v>1638</v>
      </c>
      <c r="I288" s="18">
        <v>2514</v>
      </c>
      <c r="J288" s="18">
        <v>0</v>
      </c>
      <c r="K288" s="18">
        <v>222</v>
      </c>
      <c r="L288" s="18">
        <v>35</v>
      </c>
      <c r="M288" s="18">
        <v>9243</v>
      </c>
      <c r="N288" s="18">
        <v>2558</v>
      </c>
      <c r="O288" s="18">
        <v>0</v>
      </c>
      <c r="P288" s="18">
        <v>47238.892800000001</v>
      </c>
      <c r="Q288" s="18">
        <v>3717.9</v>
      </c>
      <c r="R288" s="18">
        <v>-7886.3</v>
      </c>
      <c r="S288" s="18">
        <v>602.99</v>
      </c>
      <c r="T288" s="18">
        <v>43673.482799999998</v>
      </c>
      <c r="U288" s="18">
        <v>42934</v>
      </c>
      <c r="V288" s="18">
        <v>36493.97395</v>
      </c>
      <c r="W288" s="18">
        <v>7179.5088500000002</v>
      </c>
      <c r="X288" s="18">
        <v>5025.6561949999996</v>
      </c>
      <c r="Y288" s="18">
        <v>1.117</v>
      </c>
      <c r="Z288" s="18"/>
      <c r="AA288" s="18">
        <v>47957</v>
      </c>
      <c r="AB288" s="18">
        <v>48985</v>
      </c>
      <c r="AC288" s="18">
        <v>8051</v>
      </c>
      <c r="AD288" s="18">
        <v>1026</v>
      </c>
      <c r="AE288" s="18">
        <v>6243854</v>
      </c>
      <c r="AF288" s="18"/>
      <c r="AG288" s="18"/>
    </row>
    <row r="289" spans="1:33">
      <c r="A289" s="18" t="s">
        <v>963</v>
      </c>
      <c r="B289" s="18" t="s">
        <v>966</v>
      </c>
      <c r="C289" s="18" t="s">
        <v>627</v>
      </c>
      <c r="D289" s="18">
        <v>245209</v>
      </c>
      <c r="E289" s="18">
        <v>28853</v>
      </c>
      <c r="F289" s="18">
        <v>274062</v>
      </c>
      <c r="G289" s="18">
        <v>152846</v>
      </c>
      <c r="H289" s="18">
        <v>9489</v>
      </c>
      <c r="I289" s="18">
        <v>7544</v>
      </c>
      <c r="J289" s="18">
        <v>0</v>
      </c>
      <c r="K289" s="18">
        <v>11734</v>
      </c>
      <c r="L289" s="18">
        <v>3014</v>
      </c>
      <c r="M289" s="18">
        <v>29534</v>
      </c>
      <c r="N289" s="18">
        <v>28853</v>
      </c>
      <c r="O289" s="18">
        <v>137</v>
      </c>
      <c r="P289" s="18">
        <v>224958.74280000001</v>
      </c>
      <c r="Q289" s="18">
        <v>24451.95</v>
      </c>
      <c r="R289" s="18">
        <v>-27782.25</v>
      </c>
      <c r="S289" s="18">
        <v>19504.27</v>
      </c>
      <c r="T289" s="18">
        <v>241132.71280000001</v>
      </c>
      <c r="U289" s="18">
        <v>274062</v>
      </c>
      <c r="V289" s="18">
        <v>232952.93290000001</v>
      </c>
      <c r="W289" s="18">
        <v>8179.7799000000196</v>
      </c>
      <c r="X289" s="18">
        <v>5725.8459300000204</v>
      </c>
      <c r="Y289" s="18">
        <v>1.0209999999999999</v>
      </c>
      <c r="Z289" s="18"/>
      <c r="AA289" s="18">
        <v>279818</v>
      </c>
      <c r="AB289" s="18">
        <v>285815</v>
      </c>
      <c r="AC289" s="18">
        <v>10179</v>
      </c>
      <c r="AD289" s="18">
        <v>3154</v>
      </c>
      <c r="AE289" s="18">
        <v>88554001</v>
      </c>
      <c r="AF289" s="18"/>
      <c r="AG289" s="18"/>
    </row>
    <row r="290" spans="1:33">
      <c r="A290" s="18" t="s">
        <v>963</v>
      </c>
      <c r="B290" s="18" t="s">
        <v>967</v>
      </c>
      <c r="C290" s="18" t="s">
        <v>628</v>
      </c>
      <c r="D290" s="18">
        <v>93872</v>
      </c>
      <c r="E290" s="18">
        <v>6492</v>
      </c>
      <c r="F290" s="18">
        <v>100364</v>
      </c>
      <c r="G290" s="18">
        <v>79281</v>
      </c>
      <c r="H290" s="18">
        <v>8327</v>
      </c>
      <c r="I290" s="18">
        <v>1201</v>
      </c>
      <c r="J290" s="18">
        <v>0</v>
      </c>
      <c r="K290" s="18">
        <v>6035</v>
      </c>
      <c r="L290" s="18">
        <v>25</v>
      </c>
      <c r="M290" s="18">
        <v>19788</v>
      </c>
      <c r="N290" s="18">
        <v>6492</v>
      </c>
      <c r="O290" s="18">
        <v>0</v>
      </c>
      <c r="P290" s="18">
        <v>116685.7758</v>
      </c>
      <c r="Q290" s="18">
        <v>13228.55</v>
      </c>
      <c r="R290" s="18">
        <v>-16841.05</v>
      </c>
      <c r="S290" s="18">
        <v>2154.2399999999998</v>
      </c>
      <c r="T290" s="18">
        <v>115227.51579999999</v>
      </c>
      <c r="U290" s="18">
        <v>100364</v>
      </c>
      <c r="V290" s="18">
        <v>85309.555550000005</v>
      </c>
      <c r="W290" s="18">
        <v>29917.96025</v>
      </c>
      <c r="X290" s="18">
        <v>20942.572175000001</v>
      </c>
      <c r="Y290" s="18">
        <v>1.2090000000000001</v>
      </c>
      <c r="Z290" s="18"/>
      <c r="AA290" s="18">
        <v>121340</v>
      </c>
      <c r="AB290" s="18">
        <v>123941</v>
      </c>
      <c r="AC290" s="18">
        <v>7200</v>
      </c>
      <c r="AD290" s="18">
        <v>175</v>
      </c>
      <c r="AE290" s="18">
        <v>3008974</v>
      </c>
      <c r="AF290" s="18"/>
      <c r="AG290" s="18"/>
    </row>
    <row r="291" spans="1:33">
      <c r="A291" s="18" t="s">
        <v>963</v>
      </c>
      <c r="B291" s="18" t="s">
        <v>968</v>
      </c>
      <c r="C291" s="18" t="s">
        <v>629</v>
      </c>
      <c r="D291" s="18">
        <v>95184</v>
      </c>
      <c r="E291" s="18">
        <v>8320</v>
      </c>
      <c r="F291" s="18">
        <v>103504</v>
      </c>
      <c r="G291" s="18">
        <v>51871</v>
      </c>
      <c r="H291" s="18">
        <v>1239</v>
      </c>
      <c r="I291" s="18">
        <v>1791</v>
      </c>
      <c r="J291" s="18">
        <v>0</v>
      </c>
      <c r="K291" s="18">
        <v>3340</v>
      </c>
      <c r="L291" s="18">
        <v>255</v>
      </c>
      <c r="M291" s="18">
        <v>20932</v>
      </c>
      <c r="N291" s="18">
        <v>8320</v>
      </c>
      <c r="O291" s="18">
        <v>0</v>
      </c>
      <c r="P291" s="18">
        <v>76343.737800000003</v>
      </c>
      <c r="Q291" s="18">
        <v>5414.5</v>
      </c>
      <c r="R291" s="18">
        <v>-18008.95</v>
      </c>
      <c r="S291" s="18">
        <v>3513.56</v>
      </c>
      <c r="T291" s="18">
        <v>67262.847800000003</v>
      </c>
      <c r="U291" s="18">
        <v>103504</v>
      </c>
      <c r="V291" s="18">
        <v>87978.570850000004</v>
      </c>
      <c r="W291" s="18">
        <v>-20715.723050000001</v>
      </c>
      <c r="X291" s="18">
        <v>-14501.006135</v>
      </c>
      <c r="Y291" s="18">
        <v>0.86</v>
      </c>
      <c r="Z291" s="18"/>
      <c r="AA291" s="18">
        <v>89014</v>
      </c>
      <c r="AB291" s="18">
        <v>90921</v>
      </c>
      <c r="AC291" s="18">
        <v>9953</v>
      </c>
      <c r="AD291" s="18">
        <v>2928</v>
      </c>
      <c r="AE291" s="18">
        <v>26746135</v>
      </c>
      <c r="AF291" s="18"/>
      <c r="AG291" s="18"/>
    </row>
    <row r="292" spans="1:33">
      <c r="A292" s="18" t="s">
        <v>963</v>
      </c>
      <c r="B292" s="18" t="s">
        <v>969</v>
      </c>
      <c r="C292" s="18" t="s">
        <v>630</v>
      </c>
      <c r="D292" s="18">
        <v>19245</v>
      </c>
      <c r="E292" s="18">
        <v>1264</v>
      </c>
      <c r="F292" s="18">
        <v>20509</v>
      </c>
      <c r="G292" s="18">
        <v>12460</v>
      </c>
      <c r="H292" s="18">
        <v>195</v>
      </c>
      <c r="I292" s="18">
        <v>89</v>
      </c>
      <c r="J292" s="18">
        <v>0</v>
      </c>
      <c r="K292" s="18">
        <v>1582</v>
      </c>
      <c r="L292" s="18">
        <v>0</v>
      </c>
      <c r="M292" s="18">
        <v>1910</v>
      </c>
      <c r="N292" s="18">
        <v>1264</v>
      </c>
      <c r="O292" s="18">
        <v>257</v>
      </c>
      <c r="P292" s="18">
        <v>18338.628000000001</v>
      </c>
      <c r="Q292" s="18">
        <v>1586.1</v>
      </c>
      <c r="R292" s="18">
        <v>-1841.95</v>
      </c>
      <c r="S292" s="18">
        <v>749.7</v>
      </c>
      <c r="T292" s="18">
        <v>18832.477999999999</v>
      </c>
      <c r="U292" s="18">
        <v>20509</v>
      </c>
      <c r="V292" s="18">
        <v>17432.426449999999</v>
      </c>
      <c r="W292" s="18">
        <v>1400.0515499999999</v>
      </c>
      <c r="X292" s="18">
        <v>980.03608499999996</v>
      </c>
      <c r="Y292" s="18">
        <v>1.048</v>
      </c>
      <c r="Z292" s="18"/>
      <c r="AA292" s="18">
        <v>21493</v>
      </c>
      <c r="AB292" s="18">
        <v>21954</v>
      </c>
      <c r="AC292" s="18">
        <v>4682</v>
      </c>
      <c r="AD292" s="18">
        <v>-2343</v>
      </c>
      <c r="AE292" s="18">
        <v>-10987408</v>
      </c>
      <c r="AF292" s="18"/>
      <c r="AG292" s="18"/>
    </row>
    <row r="293" spans="1:33">
      <c r="A293" s="18" t="s">
        <v>963</v>
      </c>
      <c r="B293" s="18" t="s">
        <v>970</v>
      </c>
      <c r="C293" s="18" t="s">
        <v>631</v>
      </c>
      <c r="D293" s="18">
        <v>125449</v>
      </c>
      <c r="E293" s="18">
        <v>8401</v>
      </c>
      <c r="F293" s="18">
        <v>133850</v>
      </c>
      <c r="G293" s="18">
        <v>52016</v>
      </c>
      <c r="H293" s="18">
        <v>3837</v>
      </c>
      <c r="I293" s="18">
        <v>646</v>
      </c>
      <c r="J293" s="18">
        <v>0</v>
      </c>
      <c r="K293" s="18">
        <v>5286</v>
      </c>
      <c r="L293" s="18">
        <v>57</v>
      </c>
      <c r="M293" s="18">
        <v>15249</v>
      </c>
      <c r="N293" s="18">
        <v>8401</v>
      </c>
      <c r="O293" s="18">
        <v>0</v>
      </c>
      <c r="P293" s="18">
        <v>76557.148799999995</v>
      </c>
      <c r="Q293" s="18">
        <v>8303.65</v>
      </c>
      <c r="R293" s="18">
        <v>-13010.1</v>
      </c>
      <c r="S293" s="18">
        <v>4548.5200000000004</v>
      </c>
      <c r="T293" s="18">
        <v>76399.218800000002</v>
      </c>
      <c r="U293" s="18">
        <v>133850</v>
      </c>
      <c r="V293" s="18">
        <v>113772.31045</v>
      </c>
      <c r="W293" s="18">
        <v>-37373.091650000002</v>
      </c>
      <c r="X293" s="18">
        <v>-26161.164154999999</v>
      </c>
      <c r="Y293" s="18">
        <v>0.80500000000000005</v>
      </c>
      <c r="Z293" s="18"/>
      <c r="AA293" s="18">
        <v>107749</v>
      </c>
      <c r="AB293" s="18">
        <v>110059</v>
      </c>
      <c r="AC293" s="18">
        <v>7147</v>
      </c>
      <c r="AD293" s="18">
        <v>122</v>
      </c>
      <c r="AE293" s="18">
        <v>1877207</v>
      </c>
      <c r="AF293" s="18"/>
      <c r="AG293" s="18"/>
    </row>
    <row r="294" spans="1:33">
      <c r="A294" s="18" t="s">
        <v>963</v>
      </c>
      <c r="B294" s="18" t="s">
        <v>971</v>
      </c>
      <c r="C294" s="18" t="s">
        <v>632</v>
      </c>
      <c r="D294" s="18">
        <v>134016</v>
      </c>
      <c r="E294" s="18">
        <v>22665</v>
      </c>
      <c r="F294" s="18">
        <v>156681</v>
      </c>
      <c r="G294" s="18">
        <v>78817</v>
      </c>
      <c r="H294" s="18">
        <v>14027</v>
      </c>
      <c r="I294" s="18">
        <v>5467</v>
      </c>
      <c r="J294" s="18">
        <v>0</v>
      </c>
      <c r="K294" s="18">
        <v>669</v>
      </c>
      <c r="L294" s="18">
        <v>328</v>
      </c>
      <c r="M294" s="18">
        <v>24434</v>
      </c>
      <c r="N294" s="18">
        <v>22665</v>
      </c>
      <c r="O294" s="18">
        <v>0</v>
      </c>
      <c r="P294" s="18">
        <v>116002.8606</v>
      </c>
      <c r="Q294" s="18">
        <v>17138.55</v>
      </c>
      <c r="R294" s="18">
        <v>-21047.7</v>
      </c>
      <c r="S294" s="18">
        <v>15111.47</v>
      </c>
      <c r="T294" s="18">
        <v>127205.18060000001</v>
      </c>
      <c r="U294" s="18">
        <v>156681</v>
      </c>
      <c r="V294" s="18">
        <v>133178.72675</v>
      </c>
      <c r="W294" s="18">
        <v>-5973.5461499999901</v>
      </c>
      <c r="X294" s="18">
        <v>-4181.4823050000005</v>
      </c>
      <c r="Y294" s="18">
        <v>0.97299999999999998</v>
      </c>
      <c r="Z294" s="18"/>
      <c r="AA294" s="18">
        <v>152450</v>
      </c>
      <c r="AB294" s="18">
        <v>155718</v>
      </c>
      <c r="AC294" s="18">
        <v>6933</v>
      </c>
      <c r="AD294" s="18">
        <v>-92</v>
      </c>
      <c r="AE294" s="18">
        <v>-2075360</v>
      </c>
      <c r="AF294" s="18"/>
      <c r="AG294" s="18"/>
    </row>
    <row r="295" spans="1:33">
      <c r="A295" s="18" t="s">
        <v>963</v>
      </c>
      <c r="B295" s="18" t="s">
        <v>972</v>
      </c>
      <c r="C295" s="18" t="s">
        <v>633</v>
      </c>
      <c r="D295" s="18">
        <v>561042</v>
      </c>
      <c r="E295" s="18">
        <v>42619</v>
      </c>
      <c r="F295" s="18">
        <v>603661</v>
      </c>
      <c r="G295" s="18">
        <v>283654</v>
      </c>
      <c r="H295" s="18">
        <v>61210</v>
      </c>
      <c r="I295" s="18">
        <v>11242</v>
      </c>
      <c r="J295" s="18">
        <v>0</v>
      </c>
      <c r="K295" s="18">
        <v>20811</v>
      </c>
      <c r="L295" s="18">
        <v>373</v>
      </c>
      <c r="M295" s="18">
        <v>41663</v>
      </c>
      <c r="N295" s="18">
        <v>42619</v>
      </c>
      <c r="O295" s="18">
        <v>94</v>
      </c>
      <c r="P295" s="18">
        <v>417481.9572</v>
      </c>
      <c r="Q295" s="18">
        <v>79273.55</v>
      </c>
      <c r="R295" s="18">
        <v>-35810.5</v>
      </c>
      <c r="S295" s="18">
        <v>29143.439999999999</v>
      </c>
      <c r="T295" s="18">
        <v>490088.4472</v>
      </c>
      <c r="U295" s="18">
        <v>603661</v>
      </c>
      <c r="V295" s="18">
        <v>513111.58480000001</v>
      </c>
      <c r="W295" s="18">
        <v>-23023.137599999998</v>
      </c>
      <c r="X295" s="18">
        <v>-16116.196319999999</v>
      </c>
      <c r="Y295" s="18">
        <v>0.97299999999999998</v>
      </c>
      <c r="Z295" s="18"/>
      <c r="AA295" s="18">
        <v>587362</v>
      </c>
      <c r="AB295" s="18">
        <v>599951</v>
      </c>
      <c r="AC295" s="18">
        <v>7532</v>
      </c>
      <c r="AD295" s="18">
        <v>507</v>
      </c>
      <c r="AE295" s="18">
        <v>40371525</v>
      </c>
      <c r="AF295" s="18"/>
      <c r="AG295" s="18"/>
    </row>
    <row r="296" spans="1:33">
      <c r="A296" s="18" t="s">
        <v>963</v>
      </c>
      <c r="B296" s="18" t="s">
        <v>973</v>
      </c>
      <c r="C296" s="18" t="s">
        <v>634</v>
      </c>
      <c r="D296" s="18">
        <v>36631</v>
      </c>
      <c r="E296" s="18">
        <v>5172</v>
      </c>
      <c r="F296" s="18">
        <v>41803</v>
      </c>
      <c r="G296" s="18">
        <v>25578</v>
      </c>
      <c r="H296" s="18">
        <v>4084</v>
      </c>
      <c r="I296" s="18">
        <v>170</v>
      </c>
      <c r="J296" s="18">
        <v>0</v>
      </c>
      <c r="K296" s="18">
        <v>1656</v>
      </c>
      <c r="L296" s="18">
        <v>206</v>
      </c>
      <c r="M296" s="18">
        <v>13852</v>
      </c>
      <c r="N296" s="18">
        <v>5172</v>
      </c>
      <c r="O296" s="18">
        <v>0</v>
      </c>
      <c r="P296" s="18">
        <v>37645.700400000002</v>
      </c>
      <c r="Q296" s="18">
        <v>5023.5</v>
      </c>
      <c r="R296" s="18">
        <v>-11949.3</v>
      </c>
      <c r="S296" s="18">
        <v>2041.36</v>
      </c>
      <c r="T296" s="18">
        <v>32761.260399999999</v>
      </c>
      <c r="U296" s="18">
        <v>41803</v>
      </c>
      <c r="V296" s="18">
        <v>35532.173450000002</v>
      </c>
      <c r="W296" s="18">
        <v>-2770.9130500000001</v>
      </c>
      <c r="X296" s="18">
        <v>-1939.6391349999999</v>
      </c>
      <c r="Y296" s="18">
        <v>0.95399999999999996</v>
      </c>
      <c r="Z296" s="18"/>
      <c r="AA296" s="18">
        <v>39880</v>
      </c>
      <c r="AB296" s="18">
        <v>40734</v>
      </c>
      <c r="AC296" s="18">
        <v>7013</v>
      </c>
      <c r="AD296" s="18">
        <v>-12</v>
      </c>
      <c r="AE296" s="18">
        <v>-68056</v>
      </c>
      <c r="AF296" s="18"/>
      <c r="AG296" s="18"/>
    </row>
    <row r="297" spans="1:33">
      <c r="A297" s="18" t="s">
        <v>963</v>
      </c>
      <c r="B297" s="18" t="s">
        <v>974</v>
      </c>
      <c r="C297" s="18" t="s">
        <v>635</v>
      </c>
      <c r="D297" s="18">
        <v>308197</v>
      </c>
      <c r="E297" s="18">
        <v>31041</v>
      </c>
      <c r="F297" s="18">
        <v>339238</v>
      </c>
      <c r="G297" s="18">
        <v>200698</v>
      </c>
      <c r="H297" s="18">
        <v>18234</v>
      </c>
      <c r="I297" s="18">
        <v>6162</v>
      </c>
      <c r="J297" s="18">
        <v>0</v>
      </c>
      <c r="K297" s="18">
        <v>18827</v>
      </c>
      <c r="L297" s="18">
        <v>2267</v>
      </c>
      <c r="M297" s="18">
        <v>93194</v>
      </c>
      <c r="N297" s="18">
        <v>31041</v>
      </c>
      <c r="O297" s="18">
        <v>1</v>
      </c>
      <c r="P297" s="18">
        <v>295387.31640000001</v>
      </c>
      <c r="Q297" s="18">
        <v>36739.550000000003</v>
      </c>
      <c r="R297" s="18">
        <v>-81142.7</v>
      </c>
      <c r="S297" s="18">
        <v>10541.87</v>
      </c>
      <c r="T297" s="18">
        <v>261526.03640000001</v>
      </c>
      <c r="U297" s="18">
        <v>339238</v>
      </c>
      <c r="V297" s="18">
        <v>288352.24815</v>
      </c>
      <c r="W297" s="18">
        <v>-26826.211749999999</v>
      </c>
      <c r="X297" s="18">
        <v>-18778.348225000002</v>
      </c>
      <c r="Y297" s="18">
        <v>0.94499999999999995</v>
      </c>
      <c r="Z297" s="18"/>
      <c r="AA297" s="18">
        <v>320580</v>
      </c>
      <c r="AB297" s="18">
        <v>327451</v>
      </c>
      <c r="AC297" s="18">
        <v>7734</v>
      </c>
      <c r="AD297" s="18">
        <v>709</v>
      </c>
      <c r="AE297" s="18">
        <v>30017397</v>
      </c>
      <c r="AF297" s="18"/>
      <c r="AG297" s="18"/>
    </row>
    <row r="298" spans="1:33">
      <c r="A298" s="18" t="s">
        <v>963</v>
      </c>
      <c r="B298" s="18" t="s">
        <v>975</v>
      </c>
      <c r="C298" s="18" t="s">
        <v>636</v>
      </c>
      <c r="D298" s="18">
        <v>58049</v>
      </c>
      <c r="E298" s="18">
        <v>7548</v>
      </c>
      <c r="F298" s="18">
        <v>65597</v>
      </c>
      <c r="G298" s="18">
        <v>51542</v>
      </c>
      <c r="H298" s="18">
        <v>125</v>
      </c>
      <c r="I298" s="18">
        <v>1491</v>
      </c>
      <c r="J298" s="18">
        <v>0</v>
      </c>
      <c r="K298" s="18">
        <v>4526</v>
      </c>
      <c r="L298" s="18">
        <v>409</v>
      </c>
      <c r="M298" s="18">
        <v>24490</v>
      </c>
      <c r="N298" s="18">
        <v>7548</v>
      </c>
      <c r="O298" s="18">
        <v>22</v>
      </c>
      <c r="P298" s="18">
        <v>75859.515599999999</v>
      </c>
      <c r="Q298" s="18">
        <v>5220.7</v>
      </c>
      <c r="R298" s="18">
        <v>-21182.85</v>
      </c>
      <c r="S298" s="18">
        <v>2252.5</v>
      </c>
      <c r="T298" s="18">
        <v>62149.865599999997</v>
      </c>
      <c r="U298" s="18">
        <v>65597</v>
      </c>
      <c r="V298" s="18">
        <v>55757.750899999999</v>
      </c>
      <c r="W298" s="18">
        <v>6392.1147000000101</v>
      </c>
      <c r="X298" s="18">
        <v>4474.4802900000004</v>
      </c>
      <c r="Y298" s="18">
        <v>1.0680000000000001</v>
      </c>
      <c r="Z298" s="18"/>
      <c r="AA298" s="18">
        <v>70058</v>
      </c>
      <c r="AB298" s="18">
        <v>71560</v>
      </c>
      <c r="AC298" s="18">
        <v>9224</v>
      </c>
      <c r="AD298" s="18">
        <v>2199</v>
      </c>
      <c r="AE298" s="18">
        <v>17057934</v>
      </c>
      <c r="AF298" s="18"/>
      <c r="AG298" s="18"/>
    </row>
    <row r="299" spans="1:33">
      <c r="A299" s="18" t="s">
        <v>963</v>
      </c>
      <c r="B299" s="18" t="s">
        <v>976</v>
      </c>
      <c r="C299" s="18" t="s">
        <v>637</v>
      </c>
      <c r="D299" s="18">
        <v>23046</v>
      </c>
      <c r="E299" s="18">
        <v>3200</v>
      </c>
      <c r="F299" s="18">
        <v>26246</v>
      </c>
      <c r="G299" s="18">
        <v>15024</v>
      </c>
      <c r="H299" s="18">
        <v>3660</v>
      </c>
      <c r="I299" s="18">
        <v>989</v>
      </c>
      <c r="J299" s="18">
        <v>0</v>
      </c>
      <c r="K299" s="18">
        <v>1147</v>
      </c>
      <c r="L299" s="18">
        <v>1</v>
      </c>
      <c r="M299" s="18">
        <v>8472</v>
      </c>
      <c r="N299" s="18">
        <v>3200</v>
      </c>
      <c r="O299" s="18">
        <v>0</v>
      </c>
      <c r="P299" s="18">
        <v>22112.323199999999</v>
      </c>
      <c r="Q299" s="18">
        <v>4926.6000000000004</v>
      </c>
      <c r="R299" s="18">
        <v>-7202.05</v>
      </c>
      <c r="S299" s="18">
        <v>1279.76</v>
      </c>
      <c r="T299" s="18">
        <v>21116.6332</v>
      </c>
      <c r="U299" s="18">
        <v>26246</v>
      </c>
      <c r="V299" s="18">
        <v>22309.10255</v>
      </c>
      <c r="W299" s="18">
        <v>-1192.4693500000001</v>
      </c>
      <c r="X299" s="18">
        <v>-834.72854500000199</v>
      </c>
      <c r="Y299" s="18">
        <v>0.96799999999999997</v>
      </c>
      <c r="Z299" s="18"/>
      <c r="AA299" s="18">
        <v>25406</v>
      </c>
      <c r="AB299" s="18">
        <v>25951</v>
      </c>
      <c r="AC299" s="18">
        <v>8110</v>
      </c>
      <c r="AD299" s="18">
        <v>1084</v>
      </c>
      <c r="AE299" s="18">
        <v>3469981</v>
      </c>
      <c r="AF299" s="18"/>
      <c r="AG299" s="18"/>
    </row>
    <row r="300" spans="1:33">
      <c r="A300" s="18" t="s">
        <v>963</v>
      </c>
      <c r="B300" s="18" t="s">
        <v>977</v>
      </c>
      <c r="C300" s="18" t="s">
        <v>638</v>
      </c>
      <c r="D300" s="18">
        <v>44027</v>
      </c>
      <c r="E300" s="18">
        <v>1725</v>
      </c>
      <c r="F300" s="18">
        <v>45752</v>
      </c>
      <c r="G300" s="18">
        <v>17432</v>
      </c>
      <c r="H300" s="18">
        <v>1528</v>
      </c>
      <c r="I300" s="18">
        <v>1598</v>
      </c>
      <c r="J300" s="18">
        <v>0</v>
      </c>
      <c r="K300" s="18">
        <v>1693</v>
      </c>
      <c r="L300" s="18">
        <v>1923</v>
      </c>
      <c r="M300" s="18">
        <v>311</v>
      </c>
      <c r="N300" s="18">
        <v>1725</v>
      </c>
      <c r="O300" s="18">
        <v>89</v>
      </c>
      <c r="P300" s="18">
        <v>25656.417600000001</v>
      </c>
      <c r="Q300" s="18">
        <v>4096.1499999999996</v>
      </c>
      <c r="R300" s="18">
        <v>-1974.55</v>
      </c>
      <c r="S300" s="18">
        <v>1413.38</v>
      </c>
      <c r="T300" s="18">
        <v>29191.3976</v>
      </c>
      <c r="U300" s="18">
        <v>45752</v>
      </c>
      <c r="V300" s="18">
        <v>38888.983249999997</v>
      </c>
      <c r="W300" s="18">
        <v>-9697.5856500000009</v>
      </c>
      <c r="X300" s="18">
        <v>-6788.3099549999997</v>
      </c>
      <c r="Y300" s="18">
        <v>0.85199999999999998</v>
      </c>
      <c r="Z300" s="18"/>
      <c r="AA300" s="18">
        <v>38980</v>
      </c>
      <c r="AB300" s="18">
        <v>39816</v>
      </c>
      <c r="AC300" s="18">
        <v>9890</v>
      </c>
      <c r="AD300" s="18">
        <v>2864</v>
      </c>
      <c r="AE300" s="18">
        <v>11532454</v>
      </c>
      <c r="AF300" s="18"/>
      <c r="AG300" s="18"/>
    </row>
    <row r="301" spans="1:33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  <c r="AA301" s="18"/>
      <c r="AB301" s="18"/>
      <c r="AC301" s="18"/>
      <c r="AD301" s="18"/>
      <c r="AE301" s="18"/>
      <c r="AF301" s="18"/>
      <c r="AG301" s="18"/>
    </row>
    <row r="302" spans="1:33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  <c r="AA302" s="18"/>
      <c r="AB302" s="18"/>
      <c r="AC302" s="18"/>
      <c r="AD302" s="18"/>
      <c r="AE302" s="18"/>
      <c r="AF302" s="18"/>
    </row>
    <row r="303" spans="1:33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  <c r="AA303" s="18"/>
      <c r="AB303" s="18"/>
      <c r="AC303" s="18"/>
      <c r="AD303" s="18"/>
      <c r="AE303" s="18"/>
      <c r="AF303" s="18"/>
    </row>
    <row r="304" spans="1:33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  <c r="AA304" s="18"/>
      <c r="AB304" s="18"/>
      <c r="AC304" s="18"/>
      <c r="AD304" s="18"/>
      <c r="AE304" s="18"/>
      <c r="AF304" s="18"/>
    </row>
    <row r="305" spans="1:32" ht="14.4">
      <c r="A305" t="s">
        <v>277</v>
      </c>
      <c r="B305" t="s">
        <v>278</v>
      </c>
      <c r="C305" t="s">
        <v>279</v>
      </c>
      <c r="D305" t="s">
        <v>280</v>
      </c>
      <c r="E305" t="s">
        <v>281</v>
      </c>
      <c r="F305" t="s">
        <v>282</v>
      </c>
      <c r="G305" t="s">
        <v>283</v>
      </c>
      <c r="H305" t="s">
        <v>284</v>
      </c>
      <c r="I305" t="s">
        <v>285</v>
      </c>
      <c r="J305" t="s">
        <v>286</v>
      </c>
      <c r="K305" t="s">
        <v>287</v>
      </c>
      <c r="L305" t="s">
        <v>288</v>
      </c>
      <c r="M305" t="s">
        <v>289</v>
      </c>
      <c r="N305" t="s">
        <v>290</v>
      </c>
      <c r="O305" t="s">
        <v>291</v>
      </c>
      <c r="P305" t="s">
        <v>292</v>
      </c>
      <c r="Q305" t="s">
        <v>293</v>
      </c>
      <c r="R305" t="s">
        <v>294</v>
      </c>
      <c r="S305" t="s">
        <v>295</v>
      </c>
      <c r="T305" t="s">
        <v>296</v>
      </c>
      <c r="U305" t="s">
        <v>297</v>
      </c>
      <c r="V305" t="s">
        <v>298</v>
      </c>
      <c r="W305" t="s">
        <v>299</v>
      </c>
      <c r="X305" t="s">
        <v>300</v>
      </c>
      <c r="Y305" t="s">
        <v>301</v>
      </c>
      <c r="Z305"/>
      <c r="AA305" t="s">
        <v>302</v>
      </c>
      <c r="AB305" t="s">
        <v>303</v>
      </c>
      <c r="AC305" t="s">
        <v>304</v>
      </c>
      <c r="AD305" t="s">
        <v>305</v>
      </c>
      <c r="AE305" t="s">
        <v>306</v>
      </c>
      <c r="AF305" s="18"/>
    </row>
    <row r="306" spans="1:32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  <c r="AA306" s="18"/>
      <c r="AB306" s="18"/>
      <c r="AC306" s="18"/>
      <c r="AD306" s="18"/>
      <c r="AE306" s="18"/>
      <c r="AF306" s="18"/>
    </row>
    <row r="307" spans="1:32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  <c r="AA307" s="18"/>
      <c r="AB307" s="18"/>
      <c r="AC307" s="18"/>
      <c r="AD307" s="18"/>
      <c r="AE307" s="18"/>
      <c r="AF307" s="18"/>
    </row>
    <row r="308" spans="1:32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  <c r="AA308" s="18"/>
      <c r="AB308" s="18"/>
      <c r="AC308" s="18"/>
      <c r="AD308" s="18"/>
      <c r="AE308" s="18"/>
      <c r="AF308" s="18"/>
    </row>
    <row r="309" spans="1:32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  <c r="AA309" s="18"/>
      <c r="AB309" s="18"/>
      <c r="AC309" s="18"/>
      <c r="AD309" s="18"/>
      <c r="AE309" s="18"/>
      <c r="AF309" s="18"/>
    </row>
    <row r="310" spans="1:32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18"/>
      <c r="AB310" s="18"/>
      <c r="AC310" s="18"/>
      <c r="AD310" s="18"/>
      <c r="AE310" s="18"/>
      <c r="AF310" s="18"/>
    </row>
    <row r="311" spans="1:32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18"/>
      <c r="AB311" s="18"/>
      <c r="AC311" s="18"/>
      <c r="AD311" s="18"/>
      <c r="AE311" s="18"/>
      <c r="AF311" s="18"/>
    </row>
    <row r="312" spans="1:32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  <c r="AA312" s="18"/>
      <c r="AB312" s="18"/>
      <c r="AC312" s="18"/>
      <c r="AD312" s="18"/>
      <c r="AE312" s="18"/>
      <c r="AF312" s="18"/>
    </row>
    <row r="313" spans="1:32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  <c r="AA313" s="18"/>
      <c r="AB313" s="18"/>
      <c r="AC313" s="18"/>
      <c r="AD313" s="18"/>
      <c r="AE313" s="18"/>
      <c r="AF313" s="18"/>
    </row>
    <row r="314" spans="1:32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  <c r="AA314" s="18"/>
      <c r="AB314" s="18"/>
      <c r="AC314" s="18"/>
      <c r="AD314" s="18"/>
      <c r="AE314" s="18"/>
      <c r="AF314" s="18"/>
    </row>
    <row r="315" spans="1:32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  <c r="AA315" s="18"/>
      <c r="AB315" s="18"/>
      <c r="AC315" s="18"/>
      <c r="AD315" s="18"/>
      <c r="AE315" s="18"/>
      <c r="AF315" s="18"/>
    </row>
    <row r="316" spans="1:32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  <c r="AA316" s="18"/>
      <c r="AB316" s="18"/>
      <c r="AC316" s="18"/>
      <c r="AD316" s="18"/>
      <c r="AE316" s="18"/>
      <c r="AF316" s="18"/>
    </row>
    <row r="317" spans="1:32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  <c r="AA317" s="18"/>
      <c r="AB317" s="18"/>
      <c r="AC317" s="18"/>
      <c r="AD317" s="18"/>
      <c r="AE317" s="18"/>
      <c r="AF317" s="18"/>
    </row>
    <row r="318" spans="1:32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  <c r="AA318" s="18"/>
      <c r="AB318" s="18"/>
      <c r="AC318" s="18"/>
      <c r="AD318" s="18"/>
      <c r="AE318" s="18"/>
      <c r="AF318" s="18"/>
    </row>
    <row r="319" spans="1:32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  <c r="AA319" s="18"/>
      <c r="AB319" s="18"/>
      <c r="AC319" s="18"/>
      <c r="AD319" s="18"/>
      <c r="AE319" s="18"/>
      <c r="AF319" s="18"/>
    </row>
    <row r="320" spans="1:32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  <c r="AA320" s="18"/>
      <c r="AB320" s="18"/>
      <c r="AC320" s="18"/>
      <c r="AD320" s="18"/>
      <c r="AE320" s="18"/>
      <c r="AF320" s="18"/>
    </row>
    <row r="321" spans="1:32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18"/>
      <c r="AB321" s="18"/>
      <c r="AC321" s="18"/>
      <c r="AD321" s="18"/>
      <c r="AE321" s="18"/>
      <c r="AF321" s="18"/>
    </row>
    <row r="322" spans="1:32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  <c r="AA322" s="18"/>
      <c r="AB322" s="18"/>
      <c r="AC322" s="18"/>
      <c r="AD322" s="18"/>
      <c r="AE322" s="18"/>
      <c r="AF322" s="18"/>
    </row>
    <row r="323" spans="1:32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  <c r="AA323" s="18"/>
      <c r="AB323" s="18"/>
      <c r="AC323" s="18"/>
      <c r="AD323" s="18"/>
      <c r="AE323" s="18"/>
      <c r="AF323" s="18"/>
    </row>
    <row r="324" spans="1:32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  <c r="AA324" s="18"/>
      <c r="AB324" s="18"/>
      <c r="AC324" s="18"/>
      <c r="AD324" s="18"/>
      <c r="AE324" s="18"/>
      <c r="AF324" s="18"/>
    </row>
    <row r="325" spans="1:32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  <c r="AA325" s="18"/>
      <c r="AB325" s="18"/>
      <c r="AC325" s="18"/>
      <c r="AD325" s="18"/>
      <c r="AE325" s="18"/>
      <c r="AF325" s="18"/>
    </row>
    <row r="326" spans="1:32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  <c r="AA326" s="18"/>
      <c r="AB326" s="18"/>
      <c r="AC326" s="18"/>
      <c r="AD326" s="18"/>
      <c r="AE326" s="18"/>
      <c r="AF326" s="18"/>
    </row>
    <row r="327" spans="1:32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  <c r="AA327" s="18"/>
      <c r="AB327" s="18"/>
      <c r="AC327" s="18"/>
      <c r="AD327" s="18"/>
      <c r="AE327" s="18"/>
      <c r="AF327" s="18"/>
    </row>
    <row r="328" spans="1:32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  <c r="AA328" s="18"/>
      <c r="AB328" s="18"/>
      <c r="AC328" s="18"/>
      <c r="AD328" s="18"/>
      <c r="AE328" s="18"/>
      <c r="AF328" s="18"/>
    </row>
    <row r="329" spans="1:32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  <c r="AA329" s="18"/>
      <c r="AB329" s="18"/>
      <c r="AC329" s="18"/>
      <c r="AD329" s="18"/>
      <c r="AE329" s="18"/>
      <c r="AF329" s="18"/>
    </row>
    <row r="330" spans="1:32">
      <c r="A330" s="18"/>
      <c r="B330" s="18"/>
      <c r="C330" s="18"/>
    </row>
    <row r="331" spans="1:32">
      <c r="A331" s="18"/>
      <c r="B331" s="18"/>
      <c r="C331" s="18"/>
    </row>
    <row r="332" spans="1:32">
      <c r="A332" s="18"/>
      <c r="B332" s="18"/>
      <c r="C332" s="18"/>
    </row>
    <row r="333" spans="1:32">
      <c r="A333" s="18"/>
      <c r="B333" s="18"/>
      <c r="C333" s="18"/>
    </row>
    <row r="334" spans="1:32">
      <c r="A334" s="18"/>
      <c r="B334" s="18"/>
      <c r="C334" s="18"/>
    </row>
    <row r="335" spans="1:32">
      <c r="A335" s="18"/>
      <c r="B335" s="18"/>
      <c r="C335" s="18"/>
    </row>
    <row r="336" spans="1:32">
      <c r="A336" s="18"/>
      <c r="B336" s="18"/>
      <c r="C336" s="18"/>
    </row>
    <row r="337" spans="1:3">
      <c r="A337" s="18"/>
      <c r="B337" s="18"/>
      <c r="C337" s="18"/>
    </row>
    <row r="338" spans="1:3">
      <c r="A338" s="18"/>
      <c r="B338" s="18"/>
      <c r="C338" s="18"/>
    </row>
    <row r="339" spans="1:3">
      <c r="A339" s="18"/>
      <c r="B339" s="18"/>
      <c r="C339" s="18"/>
    </row>
    <row r="340" spans="1:3">
      <c r="A340" s="18"/>
      <c r="B340" s="18"/>
      <c r="C340" s="18"/>
    </row>
    <row r="341" spans="1:3">
      <c r="A341" s="18"/>
      <c r="B341" s="18"/>
      <c r="C341" s="18"/>
    </row>
    <row r="342" spans="1:3">
      <c r="A342" s="18"/>
      <c r="B342" s="18"/>
      <c r="C342" s="18"/>
    </row>
  </sheetData>
  <mergeCells count="5">
    <mergeCell ref="G1:O1"/>
    <mergeCell ref="P1:T1"/>
    <mergeCell ref="I2:K2"/>
    <mergeCell ref="J3:K3"/>
    <mergeCell ref="J4:K4"/>
  </mergeCells>
  <printOptions headings="1"/>
  <pageMargins left="0.70866141732283472" right="0.70866141732283472" top="0.74803149606299213" bottom="0.74803149606299213" header="0.31496062992125984" footer="0.31496062992125984"/>
  <pageSetup paperSize="9" scale="70" pageOrder="overThenDown" orientation="landscape" r:id="rId1"/>
  <headerFooter>
    <oddHeader>&amp;LStatistiska centralbyrån
Offentlig ekonomi och mikrosimuleringar</oddHeader>
    <oddFooter xml:space="preserve">&amp;L1) Antalsuppgifter som uppgår till 1, 2 eller 3 anges av sekretesskäl med ett kryss.
2) Inklusive de insatser som (a) ges till boende i bostad med särskild service för vuxna, (b) inte får tillgodoräknas vid beräkning av grundläggande standardkostnad.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Blad9"/>
  <dimension ref="A1:WVO615"/>
  <sheetViews>
    <sheetView showGridLines="0" zoomScaleNormal="100" workbookViewId="0">
      <pane ySplit="8" topLeftCell="A9" activePane="bottomLeft" state="frozen"/>
      <selection pane="bottomLeft"/>
    </sheetView>
  </sheetViews>
  <sheetFormatPr defaultColWidth="0" defaultRowHeight="13.2" zeroHeight="1"/>
  <cols>
    <col min="1" max="1" width="21" style="159" customWidth="1"/>
    <col min="2" max="2" width="13.44140625" style="159" bestFit="1" customWidth="1"/>
    <col min="3" max="3" width="2.77734375" style="160" customWidth="1"/>
    <col min="4" max="4" width="2" style="159" customWidth="1"/>
    <col min="5" max="5" width="14.6640625" style="160" customWidth="1"/>
    <col min="6" max="6" width="12.6640625" style="159" customWidth="1"/>
    <col min="7" max="7" width="9.33203125" style="159" customWidth="1"/>
    <col min="8" max="8" width="13.44140625" style="159" hidden="1" customWidth="1"/>
    <col min="9" max="256" width="8.6640625" style="159" hidden="1" customWidth="1"/>
    <col min="257" max="257" width="16.33203125" style="159" hidden="1" customWidth="1"/>
    <col min="258" max="259" width="13.44140625" style="159" hidden="1" customWidth="1"/>
    <col min="260" max="260" width="16" style="159" hidden="1" customWidth="1"/>
    <col min="261" max="261" width="14.6640625" style="159" hidden="1" customWidth="1"/>
    <col min="262" max="262" width="12.6640625" style="159" hidden="1" customWidth="1"/>
    <col min="263" max="263" width="9.33203125" style="159" hidden="1" customWidth="1"/>
    <col min="264" max="264" width="0" style="159" hidden="1" customWidth="1"/>
    <col min="265" max="512" width="0" style="159" hidden="1"/>
    <col min="513" max="513" width="16.33203125" style="159" hidden="1" customWidth="1"/>
    <col min="514" max="515" width="13.44140625" style="159" hidden="1" customWidth="1"/>
    <col min="516" max="516" width="16" style="159" hidden="1" customWidth="1"/>
    <col min="517" max="517" width="14.6640625" style="159" hidden="1" customWidth="1"/>
    <col min="518" max="518" width="12.6640625" style="159" hidden="1" customWidth="1"/>
    <col min="519" max="519" width="9.33203125" style="159" hidden="1" customWidth="1"/>
    <col min="520" max="520" width="0" style="159" hidden="1" customWidth="1"/>
    <col min="521" max="768" width="0" style="159" hidden="1"/>
    <col min="769" max="769" width="16.33203125" style="159" hidden="1" customWidth="1"/>
    <col min="770" max="771" width="13.44140625" style="159" hidden="1" customWidth="1"/>
    <col min="772" max="772" width="16" style="159" hidden="1" customWidth="1"/>
    <col min="773" max="773" width="14.6640625" style="159" hidden="1" customWidth="1"/>
    <col min="774" max="774" width="12.6640625" style="159" hidden="1" customWidth="1"/>
    <col min="775" max="775" width="9.33203125" style="159" hidden="1" customWidth="1"/>
    <col min="776" max="776" width="0" style="159" hidden="1" customWidth="1"/>
    <col min="777" max="1024" width="0" style="159" hidden="1"/>
    <col min="1025" max="1025" width="16.33203125" style="159" hidden="1" customWidth="1"/>
    <col min="1026" max="1027" width="13.44140625" style="159" hidden="1" customWidth="1"/>
    <col min="1028" max="1028" width="16" style="159" hidden="1" customWidth="1"/>
    <col min="1029" max="1029" width="14.6640625" style="159" hidden="1" customWidth="1"/>
    <col min="1030" max="1030" width="12.6640625" style="159" hidden="1" customWidth="1"/>
    <col min="1031" max="1031" width="9.33203125" style="159" hidden="1" customWidth="1"/>
    <col min="1032" max="1032" width="0" style="159" hidden="1" customWidth="1"/>
    <col min="1033" max="1280" width="0" style="159" hidden="1"/>
    <col min="1281" max="1281" width="16.33203125" style="159" hidden="1" customWidth="1"/>
    <col min="1282" max="1283" width="13.44140625" style="159" hidden="1" customWidth="1"/>
    <col min="1284" max="1284" width="16" style="159" hidden="1" customWidth="1"/>
    <col min="1285" max="1285" width="14.6640625" style="159" hidden="1" customWidth="1"/>
    <col min="1286" max="1286" width="12.6640625" style="159" hidden="1" customWidth="1"/>
    <col min="1287" max="1287" width="9.33203125" style="159" hidden="1" customWidth="1"/>
    <col min="1288" max="1288" width="0" style="159" hidden="1" customWidth="1"/>
    <col min="1289" max="1536" width="0" style="159" hidden="1"/>
    <col min="1537" max="1537" width="16.33203125" style="159" hidden="1" customWidth="1"/>
    <col min="1538" max="1539" width="13.44140625" style="159" hidden="1" customWidth="1"/>
    <col min="1540" max="1540" width="16" style="159" hidden="1" customWidth="1"/>
    <col min="1541" max="1541" width="14.6640625" style="159" hidden="1" customWidth="1"/>
    <col min="1542" max="1542" width="12.6640625" style="159" hidden="1" customWidth="1"/>
    <col min="1543" max="1543" width="9.33203125" style="159" hidden="1" customWidth="1"/>
    <col min="1544" max="1544" width="0" style="159" hidden="1" customWidth="1"/>
    <col min="1545" max="1792" width="0" style="159" hidden="1"/>
    <col min="1793" max="1793" width="16.33203125" style="159" hidden="1" customWidth="1"/>
    <col min="1794" max="1795" width="13.44140625" style="159" hidden="1" customWidth="1"/>
    <col min="1796" max="1796" width="16" style="159" hidden="1" customWidth="1"/>
    <col min="1797" max="1797" width="14.6640625" style="159" hidden="1" customWidth="1"/>
    <col min="1798" max="1798" width="12.6640625" style="159" hidden="1" customWidth="1"/>
    <col min="1799" max="1799" width="9.33203125" style="159" hidden="1" customWidth="1"/>
    <col min="1800" max="1800" width="0" style="159" hidden="1" customWidth="1"/>
    <col min="1801" max="2048" width="0" style="159" hidden="1"/>
    <col min="2049" max="2049" width="16.33203125" style="159" hidden="1" customWidth="1"/>
    <col min="2050" max="2051" width="13.44140625" style="159" hidden="1" customWidth="1"/>
    <col min="2052" max="2052" width="16" style="159" hidden="1" customWidth="1"/>
    <col min="2053" max="2053" width="14.6640625" style="159" hidden="1" customWidth="1"/>
    <col min="2054" max="2054" width="12.6640625" style="159" hidden="1" customWidth="1"/>
    <col min="2055" max="2055" width="9.33203125" style="159" hidden="1" customWidth="1"/>
    <col min="2056" max="2056" width="0" style="159" hidden="1" customWidth="1"/>
    <col min="2057" max="2304" width="0" style="159" hidden="1"/>
    <col min="2305" max="2305" width="16.33203125" style="159" hidden="1" customWidth="1"/>
    <col min="2306" max="2307" width="13.44140625" style="159" hidden="1" customWidth="1"/>
    <col min="2308" max="2308" width="16" style="159" hidden="1" customWidth="1"/>
    <col min="2309" max="2309" width="14.6640625" style="159" hidden="1" customWidth="1"/>
    <col min="2310" max="2310" width="12.6640625" style="159" hidden="1" customWidth="1"/>
    <col min="2311" max="2311" width="9.33203125" style="159" hidden="1" customWidth="1"/>
    <col min="2312" max="2312" width="0" style="159" hidden="1" customWidth="1"/>
    <col min="2313" max="2560" width="0" style="159" hidden="1"/>
    <col min="2561" max="2561" width="16.33203125" style="159" hidden="1" customWidth="1"/>
    <col min="2562" max="2563" width="13.44140625" style="159" hidden="1" customWidth="1"/>
    <col min="2564" max="2564" width="16" style="159" hidden="1" customWidth="1"/>
    <col min="2565" max="2565" width="14.6640625" style="159" hidden="1" customWidth="1"/>
    <col min="2566" max="2566" width="12.6640625" style="159" hidden="1" customWidth="1"/>
    <col min="2567" max="2567" width="9.33203125" style="159" hidden="1" customWidth="1"/>
    <col min="2568" max="2568" width="0" style="159" hidden="1" customWidth="1"/>
    <col min="2569" max="2816" width="0" style="159" hidden="1"/>
    <col min="2817" max="2817" width="16.33203125" style="159" hidden="1" customWidth="1"/>
    <col min="2818" max="2819" width="13.44140625" style="159" hidden="1" customWidth="1"/>
    <col min="2820" max="2820" width="16" style="159" hidden="1" customWidth="1"/>
    <col min="2821" max="2821" width="14.6640625" style="159" hidden="1" customWidth="1"/>
    <col min="2822" max="2822" width="12.6640625" style="159" hidden="1" customWidth="1"/>
    <col min="2823" max="2823" width="9.33203125" style="159" hidden="1" customWidth="1"/>
    <col min="2824" max="2824" width="0" style="159" hidden="1" customWidth="1"/>
    <col min="2825" max="3072" width="0" style="159" hidden="1"/>
    <col min="3073" max="3073" width="16.33203125" style="159" hidden="1" customWidth="1"/>
    <col min="3074" max="3075" width="13.44140625" style="159" hidden="1" customWidth="1"/>
    <col min="3076" max="3076" width="16" style="159" hidden="1" customWidth="1"/>
    <col min="3077" max="3077" width="14.6640625" style="159" hidden="1" customWidth="1"/>
    <col min="3078" max="3078" width="12.6640625" style="159" hidden="1" customWidth="1"/>
    <col min="3079" max="3079" width="9.33203125" style="159" hidden="1" customWidth="1"/>
    <col min="3080" max="3080" width="0" style="159" hidden="1" customWidth="1"/>
    <col min="3081" max="3328" width="0" style="159" hidden="1"/>
    <col min="3329" max="3329" width="16.33203125" style="159" hidden="1" customWidth="1"/>
    <col min="3330" max="3331" width="13.44140625" style="159" hidden="1" customWidth="1"/>
    <col min="3332" max="3332" width="16" style="159" hidden="1" customWidth="1"/>
    <col min="3333" max="3333" width="14.6640625" style="159" hidden="1" customWidth="1"/>
    <col min="3334" max="3334" width="12.6640625" style="159" hidden="1" customWidth="1"/>
    <col min="3335" max="3335" width="9.33203125" style="159" hidden="1" customWidth="1"/>
    <col min="3336" max="3336" width="0" style="159" hidden="1" customWidth="1"/>
    <col min="3337" max="3584" width="0" style="159" hidden="1"/>
    <col min="3585" max="3585" width="16.33203125" style="159" hidden="1" customWidth="1"/>
    <col min="3586" max="3587" width="13.44140625" style="159" hidden="1" customWidth="1"/>
    <col min="3588" max="3588" width="16" style="159" hidden="1" customWidth="1"/>
    <col min="3589" max="3589" width="14.6640625" style="159" hidden="1" customWidth="1"/>
    <col min="3590" max="3590" width="12.6640625" style="159" hidden="1" customWidth="1"/>
    <col min="3591" max="3591" width="9.33203125" style="159" hidden="1" customWidth="1"/>
    <col min="3592" max="3592" width="0" style="159" hidden="1" customWidth="1"/>
    <col min="3593" max="3840" width="0" style="159" hidden="1"/>
    <col min="3841" max="3841" width="16.33203125" style="159" hidden="1" customWidth="1"/>
    <col min="3842" max="3843" width="13.44140625" style="159" hidden="1" customWidth="1"/>
    <col min="3844" max="3844" width="16" style="159" hidden="1" customWidth="1"/>
    <col min="3845" max="3845" width="14.6640625" style="159" hidden="1" customWidth="1"/>
    <col min="3846" max="3846" width="12.6640625" style="159" hidden="1" customWidth="1"/>
    <col min="3847" max="3847" width="9.33203125" style="159" hidden="1" customWidth="1"/>
    <col min="3848" max="3848" width="0" style="159" hidden="1" customWidth="1"/>
    <col min="3849" max="4096" width="0" style="159" hidden="1"/>
    <col min="4097" max="4097" width="16.33203125" style="159" hidden="1" customWidth="1"/>
    <col min="4098" max="4099" width="13.44140625" style="159" hidden="1" customWidth="1"/>
    <col min="4100" max="4100" width="16" style="159" hidden="1" customWidth="1"/>
    <col min="4101" max="4101" width="14.6640625" style="159" hidden="1" customWidth="1"/>
    <col min="4102" max="4102" width="12.6640625" style="159" hidden="1" customWidth="1"/>
    <col min="4103" max="4103" width="9.33203125" style="159" hidden="1" customWidth="1"/>
    <col min="4104" max="4104" width="0" style="159" hidden="1" customWidth="1"/>
    <col min="4105" max="4352" width="0" style="159" hidden="1"/>
    <col min="4353" max="4353" width="16.33203125" style="159" hidden="1" customWidth="1"/>
    <col min="4354" max="4355" width="13.44140625" style="159" hidden="1" customWidth="1"/>
    <col min="4356" max="4356" width="16" style="159" hidden="1" customWidth="1"/>
    <col min="4357" max="4357" width="14.6640625" style="159" hidden="1" customWidth="1"/>
    <col min="4358" max="4358" width="12.6640625" style="159" hidden="1" customWidth="1"/>
    <col min="4359" max="4359" width="9.33203125" style="159" hidden="1" customWidth="1"/>
    <col min="4360" max="4360" width="0" style="159" hidden="1" customWidth="1"/>
    <col min="4361" max="4608" width="0" style="159" hidden="1"/>
    <col min="4609" max="4609" width="16.33203125" style="159" hidden="1" customWidth="1"/>
    <col min="4610" max="4611" width="13.44140625" style="159" hidden="1" customWidth="1"/>
    <col min="4612" max="4612" width="16" style="159" hidden="1" customWidth="1"/>
    <col min="4613" max="4613" width="14.6640625" style="159" hidden="1" customWidth="1"/>
    <col min="4614" max="4614" width="12.6640625" style="159" hidden="1" customWidth="1"/>
    <col min="4615" max="4615" width="9.33203125" style="159" hidden="1" customWidth="1"/>
    <col min="4616" max="4616" width="0" style="159" hidden="1" customWidth="1"/>
    <col min="4617" max="4864" width="0" style="159" hidden="1"/>
    <col min="4865" max="4865" width="16.33203125" style="159" hidden="1" customWidth="1"/>
    <col min="4866" max="4867" width="13.44140625" style="159" hidden="1" customWidth="1"/>
    <col min="4868" max="4868" width="16" style="159" hidden="1" customWidth="1"/>
    <col min="4869" max="4869" width="14.6640625" style="159" hidden="1" customWidth="1"/>
    <col min="4870" max="4870" width="12.6640625" style="159" hidden="1" customWidth="1"/>
    <col min="4871" max="4871" width="9.33203125" style="159" hidden="1" customWidth="1"/>
    <col min="4872" max="4872" width="0" style="159" hidden="1" customWidth="1"/>
    <col min="4873" max="5120" width="0" style="159" hidden="1"/>
    <col min="5121" max="5121" width="16.33203125" style="159" hidden="1" customWidth="1"/>
    <col min="5122" max="5123" width="13.44140625" style="159" hidden="1" customWidth="1"/>
    <col min="5124" max="5124" width="16" style="159" hidden="1" customWidth="1"/>
    <col min="5125" max="5125" width="14.6640625" style="159" hidden="1" customWidth="1"/>
    <col min="5126" max="5126" width="12.6640625" style="159" hidden="1" customWidth="1"/>
    <col min="5127" max="5127" width="9.33203125" style="159" hidden="1" customWidth="1"/>
    <col min="5128" max="5128" width="0" style="159" hidden="1" customWidth="1"/>
    <col min="5129" max="5376" width="0" style="159" hidden="1"/>
    <col min="5377" max="5377" width="16.33203125" style="159" hidden="1" customWidth="1"/>
    <col min="5378" max="5379" width="13.44140625" style="159" hidden="1" customWidth="1"/>
    <col min="5380" max="5380" width="16" style="159" hidden="1" customWidth="1"/>
    <col min="5381" max="5381" width="14.6640625" style="159" hidden="1" customWidth="1"/>
    <col min="5382" max="5382" width="12.6640625" style="159" hidden="1" customWidth="1"/>
    <col min="5383" max="5383" width="9.33203125" style="159" hidden="1" customWidth="1"/>
    <col min="5384" max="5384" width="0" style="159" hidden="1" customWidth="1"/>
    <col min="5385" max="5632" width="0" style="159" hidden="1"/>
    <col min="5633" max="5633" width="16.33203125" style="159" hidden="1" customWidth="1"/>
    <col min="5634" max="5635" width="13.44140625" style="159" hidden="1" customWidth="1"/>
    <col min="5636" max="5636" width="16" style="159" hidden="1" customWidth="1"/>
    <col min="5637" max="5637" width="14.6640625" style="159" hidden="1" customWidth="1"/>
    <col min="5638" max="5638" width="12.6640625" style="159" hidden="1" customWidth="1"/>
    <col min="5639" max="5639" width="9.33203125" style="159" hidden="1" customWidth="1"/>
    <col min="5640" max="5640" width="0" style="159" hidden="1" customWidth="1"/>
    <col min="5641" max="5888" width="0" style="159" hidden="1"/>
    <col min="5889" max="5889" width="16.33203125" style="159" hidden="1" customWidth="1"/>
    <col min="5890" max="5891" width="13.44140625" style="159" hidden="1" customWidth="1"/>
    <col min="5892" max="5892" width="16" style="159" hidden="1" customWidth="1"/>
    <col min="5893" max="5893" width="14.6640625" style="159" hidden="1" customWidth="1"/>
    <col min="5894" max="5894" width="12.6640625" style="159" hidden="1" customWidth="1"/>
    <col min="5895" max="5895" width="9.33203125" style="159" hidden="1" customWidth="1"/>
    <col min="5896" max="5896" width="0" style="159" hidden="1" customWidth="1"/>
    <col min="5897" max="6144" width="0" style="159" hidden="1"/>
    <col min="6145" max="6145" width="16.33203125" style="159" hidden="1" customWidth="1"/>
    <col min="6146" max="6147" width="13.44140625" style="159" hidden="1" customWidth="1"/>
    <col min="6148" max="6148" width="16" style="159" hidden="1" customWidth="1"/>
    <col min="6149" max="6149" width="14.6640625" style="159" hidden="1" customWidth="1"/>
    <col min="6150" max="6150" width="12.6640625" style="159" hidden="1" customWidth="1"/>
    <col min="6151" max="6151" width="9.33203125" style="159" hidden="1" customWidth="1"/>
    <col min="6152" max="6152" width="0" style="159" hidden="1" customWidth="1"/>
    <col min="6153" max="6400" width="0" style="159" hidden="1"/>
    <col min="6401" max="6401" width="16.33203125" style="159" hidden="1" customWidth="1"/>
    <col min="6402" max="6403" width="13.44140625" style="159" hidden="1" customWidth="1"/>
    <col min="6404" max="6404" width="16" style="159" hidden="1" customWidth="1"/>
    <col min="6405" max="6405" width="14.6640625" style="159" hidden="1" customWidth="1"/>
    <col min="6406" max="6406" width="12.6640625" style="159" hidden="1" customWidth="1"/>
    <col min="6407" max="6407" width="9.33203125" style="159" hidden="1" customWidth="1"/>
    <col min="6408" max="6408" width="0" style="159" hidden="1" customWidth="1"/>
    <col min="6409" max="6656" width="0" style="159" hidden="1"/>
    <col min="6657" max="6657" width="16.33203125" style="159" hidden="1" customWidth="1"/>
    <col min="6658" max="6659" width="13.44140625" style="159" hidden="1" customWidth="1"/>
    <col min="6660" max="6660" width="16" style="159" hidden="1" customWidth="1"/>
    <col min="6661" max="6661" width="14.6640625" style="159" hidden="1" customWidth="1"/>
    <col min="6662" max="6662" width="12.6640625" style="159" hidden="1" customWidth="1"/>
    <col min="6663" max="6663" width="9.33203125" style="159" hidden="1" customWidth="1"/>
    <col min="6664" max="6664" width="0" style="159" hidden="1" customWidth="1"/>
    <col min="6665" max="6912" width="0" style="159" hidden="1"/>
    <col min="6913" max="6913" width="16.33203125" style="159" hidden="1" customWidth="1"/>
    <col min="6914" max="6915" width="13.44140625" style="159" hidden="1" customWidth="1"/>
    <col min="6916" max="6916" width="16" style="159" hidden="1" customWidth="1"/>
    <col min="6917" max="6917" width="14.6640625" style="159" hidden="1" customWidth="1"/>
    <col min="6918" max="6918" width="12.6640625" style="159" hidden="1" customWidth="1"/>
    <col min="6919" max="6919" width="9.33203125" style="159" hidden="1" customWidth="1"/>
    <col min="6920" max="6920" width="0" style="159" hidden="1" customWidth="1"/>
    <col min="6921" max="7168" width="0" style="159" hidden="1"/>
    <col min="7169" max="7169" width="16.33203125" style="159" hidden="1" customWidth="1"/>
    <col min="7170" max="7171" width="13.44140625" style="159" hidden="1" customWidth="1"/>
    <col min="7172" max="7172" width="16" style="159" hidden="1" customWidth="1"/>
    <col min="7173" max="7173" width="14.6640625" style="159" hidden="1" customWidth="1"/>
    <col min="7174" max="7174" width="12.6640625" style="159" hidden="1" customWidth="1"/>
    <col min="7175" max="7175" width="9.33203125" style="159" hidden="1" customWidth="1"/>
    <col min="7176" max="7176" width="0" style="159" hidden="1" customWidth="1"/>
    <col min="7177" max="7424" width="0" style="159" hidden="1"/>
    <col min="7425" max="7425" width="16.33203125" style="159" hidden="1" customWidth="1"/>
    <col min="7426" max="7427" width="13.44140625" style="159" hidden="1" customWidth="1"/>
    <col min="7428" max="7428" width="16" style="159" hidden="1" customWidth="1"/>
    <col min="7429" max="7429" width="14.6640625" style="159" hidden="1" customWidth="1"/>
    <col min="7430" max="7430" width="12.6640625" style="159" hidden="1" customWidth="1"/>
    <col min="7431" max="7431" width="9.33203125" style="159" hidden="1" customWidth="1"/>
    <col min="7432" max="7432" width="0" style="159" hidden="1" customWidth="1"/>
    <col min="7433" max="7680" width="0" style="159" hidden="1"/>
    <col min="7681" max="7681" width="16.33203125" style="159" hidden="1" customWidth="1"/>
    <col min="7682" max="7683" width="13.44140625" style="159" hidden="1" customWidth="1"/>
    <col min="7684" max="7684" width="16" style="159" hidden="1" customWidth="1"/>
    <col min="7685" max="7685" width="14.6640625" style="159" hidden="1" customWidth="1"/>
    <col min="7686" max="7686" width="12.6640625" style="159" hidden="1" customWidth="1"/>
    <col min="7687" max="7687" width="9.33203125" style="159" hidden="1" customWidth="1"/>
    <col min="7688" max="7688" width="0" style="159" hidden="1" customWidth="1"/>
    <col min="7689" max="7936" width="0" style="159" hidden="1"/>
    <col min="7937" max="7937" width="16.33203125" style="159" hidden="1" customWidth="1"/>
    <col min="7938" max="7939" width="13.44140625" style="159" hidden="1" customWidth="1"/>
    <col min="7940" max="7940" width="16" style="159" hidden="1" customWidth="1"/>
    <col min="7941" max="7941" width="14.6640625" style="159" hidden="1" customWidth="1"/>
    <col min="7942" max="7942" width="12.6640625" style="159" hidden="1" customWidth="1"/>
    <col min="7943" max="7943" width="9.33203125" style="159" hidden="1" customWidth="1"/>
    <col min="7944" max="7944" width="0" style="159" hidden="1" customWidth="1"/>
    <col min="7945" max="8192" width="0" style="159" hidden="1"/>
    <col min="8193" max="8193" width="16.33203125" style="159" hidden="1" customWidth="1"/>
    <col min="8194" max="8195" width="13.44140625" style="159" hidden="1" customWidth="1"/>
    <col min="8196" max="8196" width="16" style="159" hidden="1" customWidth="1"/>
    <col min="8197" max="8197" width="14.6640625" style="159" hidden="1" customWidth="1"/>
    <col min="8198" max="8198" width="12.6640625" style="159" hidden="1" customWidth="1"/>
    <col min="8199" max="8199" width="9.33203125" style="159" hidden="1" customWidth="1"/>
    <col min="8200" max="8200" width="0" style="159" hidden="1" customWidth="1"/>
    <col min="8201" max="8448" width="0" style="159" hidden="1"/>
    <col min="8449" max="8449" width="16.33203125" style="159" hidden="1" customWidth="1"/>
    <col min="8450" max="8451" width="13.44140625" style="159" hidden="1" customWidth="1"/>
    <col min="8452" max="8452" width="16" style="159" hidden="1" customWidth="1"/>
    <col min="8453" max="8453" width="14.6640625" style="159" hidden="1" customWidth="1"/>
    <col min="8454" max="8454" width="12.6640625" style="159" hidden="1" customWidth="1"/>
    <col min="8455" max="8455" width="9.33203125" style="159" hidden="1" customWidth="1"/>
    <col min="8456" max="8456" width="0" style="159" hidden="1" customWidth="1"/>
    <col min="8457" max="8704" width="0" style="159" hidden="1"/>
    <col min="8705" max="8705" width="16.33203125" style="159" hidden="1" customWidth="1"/>
    <col min="8706" max="8707" width="13.44140625" style="159" hidden="1" customWidth="1"/>
    <col min="8708" max="8708" width="16" style="159" hidden="1" customWidth="1"/>
    <col min="8709" max="8709" width="14.6640625" style="159" hidden="1" customWidth="1"/>
    <col min="8710" max="8710" width="12.6640625" style="159" hidden="1" customWidth="1"/>
    <col min="8711" max="8711" width="9.33203125" style="159" hidden="1" customWidth="1"/>
    <col min="8712" max="8712" width="0" style="159" hidden="1" customWidth="1"/>
    <col min="8713" max="8960" width="0" style="159" hidden="1"/>
    <col min="8961" max="8961" width="16.33203125" style="159" hidden="1" customWidth="1"/>
    <col min="8962" max="8963" width="13.44140625" style="159" hidden="1" customWidth="1"/>
    <col min="8964" max="8964" width="16" style="159" hidden="1" customWidth="1"/>
    <col min="8965" max="8965" width="14.6640625" style="159" hidden="1" customWidth="1"/>
    <col min="8966" max="8966" width="12.6640625" style="159" hidden="1" customWidth="1"/>
    <col min="8967" max="8967" width="9.33203125" style="159" hidden="1" customWidth="1"/>
    <col min="8968" max="8968" width="0" style="159" hidden="1" customWidth="1"/>
    <col min="8969" max="9216" width="0" style="159" hidden="1"/>
    <col min="9217" max="9217" width="16.33203125" style="159" hidden="1" customWidth="1"/>
    <col min="9218" max="9219" width="13.44140625" style="159" hidden="1" customWidth="1"/>
    <col min="9220" max="9220" width="16" style="159" hidden="1" customWidth="1"/>
    <col min="9221" max="9221" width="14.6640625" style="159" hidden="1" customWidth="1"/>
    <col min="9222" max="9222" width="12.6640625" style="159" hidden="1" customWidth="1"/>
    <col min="9223" max="9223" width="9.33203125" style="159" hidden="1" customWidth="1"/>
    <col min="9224" max="9224" width="0" style="159" hidden="1" customWidth="1"/>
    <col min="9225" max="9472" width="0" style="159" hidden="1"/>
    <col min="9473" max="9473" width="16.33203125" style="159" hidden="1" customWidth="1"/>
    <col min="9474" max="9475" width="13.44140625" style="159" hidden="1" customWidth="1"/>
    <col min="9476" max="9476" width="16" style="159" hidden="1" customWidth="1"/>
    <col min="9477" max="9477" width="14.6640625" style="159" hidden="1" customWidth="1"/>
    <col min="9478" max="9478" width="12.6640625" style="159" hidden="1" customWidth="1"/>
    <col min="9479" max="9479" width="9.33203125" style="159" hidden="1" customWidth="1"/>
    <col min="9480" max="9480" width="0" style="159" hidden="1" customWidth="1"/>
    <col min="9481" max="9728" width="0" style="159" hidden="1"/>
    <col min="9729" max="9729" width="16.33203125" style="159" hidden="1" customWidth="1"/>
    <col min="9730" max="9731" width="13.44140625" style="159" hidden="1" customWidth="1"/>
    <col min="9732" max="9732" width="16" style="159" hidden="1" customWidth="1"/>
    <col min="9733" max="9733" width="14.6640625" style="159" hidden="1" customWidth="1"/>
    <col min="9734" max="9734" width="12.6640625" style="159" hidden="1" customWidth="1"/>
    <col min="9735" max="9735" width="9.33203125" style="159" hidden="1" customWidth="1"/>
    <col min="9736" max="9736" width="0" style="159" hidden="1" customWidth="1"/>
    <col min="9737" max="9984" width="0" style="159" hidden="1"/>
    <col min="9985" max="9985" width="16.33203125" style="159" hidden="1" customWidth="1"/>
    <col min="9986" max="9987" width="13.44140625" style="159" hidden="1" customWidth="1"/>
    <col min="9988" max="9988" width="16" style="159" hidden="1" customWidth="1"/>
    <col min="9989" max="9989" width="14.6640625" style="159" hidden="1" customWidth="1"/>
    <col min="9990" max="9990" width="12.6640625" style="159" hidden="1" customWidth="1"/>
    <col min="9991" max="9991" width="9.33203125" style="159" hidden="1" customWidth="1"/>
    <col min="9992" max="9992" width="0" style="159" hidden="1" customWidth="1"/>
    <col min="9993" max="10240" width="0" style="159" hidden="1"/>
    <col min="10241" max="10241" width="16.33203125" style="159" hidden="1" customWidth="1"/>
    <col min="10242" max="10243" width="13.44140625" style="159" hidden="1" customWidth="1"/>
    <col min="10244" max="10244" width="16" style="159" hidden="1" customWidth="1"/>
    <col min="10245" max="10245" width="14.6640625" style="159" hidden="1" customWidth="1"/>
    <col min="10246" max="10246" width="12.6640625" style="159" hidden="1" customWidth="1"/>
    <col min="10247" max="10247" width="9.33203125" style="159" hidden="1" customWidth="1"/>
    <col min="10248" max="10248" width="0" style="159" hidden="1" customWidth="1"/>
    <col min="10249" max="10496" width="0" style="159" hidden="1"/>
    <col min="10497" max="10497" width="16.33203125" style="159" hidden="1" customWidth="1"/>
    <col min="10498" max="10499" width="13.44140625" style="159" hidden="1" customWidth="1"/>
    <col min="10500" max="10500" width="16" style="159" hidden="1" customWidth="1"/>
    <col min="10501" max="10501" width="14.6640625" style="159" hidden="1" customWidth="1"/>
    <col min="10502" max="10502" width="12.6640625" style="159" hidden="1" customWidth="1"/>
    <col min="10503" max="10503" width="9.33203125" style="159" hidden="1" customWidth="1"/>
    <col min="10504" max="10504" width="0" style="159" hidden="1" customWidth="1"/>
    <col min="10505" max="10752" width="0" style="159" hidden="1"/>
    <col min="10753" max="10753" width="16.33203125" style="159" hidden="1" customWidth="1"/>
    <col min="10754" max="10755" width="13.44140625" style="159" hidden="1" customWidth="1"/>
    <col min="10756" max="10756" width="16" style="159" hidden="1" customWidth="1"/>
    <col min="10757" max="10757" width="14.6640625" style="159" hidden="1" customWidth="1"/>
    <col min="10758" max="10758" width="12.6640625" style="159" hidden="1" customWidth="1"/>
    <col min="10759" max="10759" width="9.33203125" style="159" hidden="1" customWidth="1"/>
    <col min="10760" max="10760" width="0" style="159" hidden="1" customWidth="1"/>
    <col min="10761" max="11008" width="0" style="159" hidden="1"/>
    <col min="11009" max="11009" width="16.33203125" style="159" hidden="1" customWidth="1"/>
    <col min="11010" max="11011" width="13.44140625" style="159" hidden="1" customWidth="1"/>
    <col min="11012" max="11012" width="16" style="159" hidden="1" customWidth="1"/>
    <col min="11013" max="11013" width="14.6640625" style="159" hidden="1" customWidth="1"/>
    <col min="11014" max="11014" width="12.6640625" style="159" hidden="1" customWidth="1"/>
    <col min="11015" max="11015" width="9.33203125" style="159" hidden="1" customWidth="1"/>
    <col min="11016" max="11016" width="0" style="159" hidden="1" customWidth="1"/>
    <col min="11017" max="11264" width="0" style="159" hidden="1"/>
    <col min="11265" max="11265" width="16.33203125" style="159" hidden="1" customWidth="1"/>
    <col min="11266" max="11267" width="13.44140625" style="159" hidden="1" customWidth="1"/>
    <col min="11268" max="11268" width="16" style="159" hidden="1" customWidth="1"/>
    <col min="11269" max="11269" width="14.6640625" style="159" hidden="1" customWidth="1"/>
    <col min="11270" max="11270" width="12.6640625" style="159" hidden="1" customWidth="1"/>
    <col min="11271" max="11271" width="9.33203125" style="159" hidden="1" customWidth="1"/>
    <col min="11272" max="11272" width="0" style="159" hidden="1" customWidth="1"/>
    <col min="11273" max="11520" width="0" style="159" hidden="1"/>
    <col min="11521" max="11521" width="16.33203125" style="159" hidden="1" customWidth="1"/>
    <col min="11522" max="11523" width="13.44140625" style="159" hidden="1" customWidth="1"/>
    <col min="11524" max="11524" width="16" style="159" hidden="1" customWidth="1"/>
    <col min="11525" max="11525" width="14.6640625" style="159" hidden="1" customWidth="1"/>
    <col min="11526" max="11526" width="12.6640625" style="159" hidden="1" customWidth="1"/>
    <col min="11527" max="11527" width="9.33203125" style="159" hidden="1" customWidth="1"/>
    <col min="11528" max="11528" width="0" style="159" hidden="1" customWidth="1"/>
    <col min="11529" max="11776" width="0" style="159" hidden="1"/>
    <col min="11777" max="11777" width="16.33203125" style="159" hidden="1" customWidth="1"/>
    <col min="11778" max="11779" width="13.44140625" style="159" hidden="1" customWidth="1"/>
    <col min="11780" max="11780" width="16" style="159" hidden="1" customWidth="1"/>
    <col min="11781" max="11781" width="14.6640625" style="159" hidden="1" customWidth="1"/>
    <col min="11782" max="11782" width="12.6640625" style="159" hidden="1" customWidth="1"/>
    <col min="11783" max="11783" width="9.33203125" style="159" hidden="1" customWidth="1"/>
    <col min="11784" max="11784" width="0" style="159" hidden="1" customWidth="1"/>
    <col min="11785" max="12032" width="0" style="159" hidden="1"/>
    <col min="12033" max="12033" width="16.33203125" style="159" hidden="1" customWidth="1"/>
    <col min="12034" max="12035" width="13.44140625" style="159" hidden="1" customWidth="1"/>
    <col min="12036" max="12036" width="16" style="159" hidden="1" customWidth="1"/>
    <col min="12037" max="12037" width="14.6640625" style="159" hidden="1" customWidth="1"/>
    <col min="12038" max="12038" width="12.6640625" style="159" hidden="1" customWidth="1"/>
    <col min="12039" max="12039" width="9.33203125" style="159" hidden="1" customWidth="1"/>
    <col min="12040" max="12040" width="0" style="159" hidden="1" customWidth="1"/>
    <col min="12041" max="12288" width="0" style="159" hidden="1"/>
    <col min="12289" max="12289" width="16.33203125" style="159" hidden="1" customWidth="1"/>
    <col min="12290" max="12291" width="13.44140625" style="159" hidden="1" customWidth="1"/>
    <col min="12292" max="12292" width="16" style="159" hidden="1" customWidth="1"/>
    <col min="12293" max="12293" width="14.6640625" style="159" hidden="1" customWidth="1"/>
    <col min="12294" max="12294" width="12.6640625" style="159" hidden="1" customWidth="1"/>
    <col min="12295" max="12295" width="9.33203125" style="159" hidden="1" customWidth="1"/>
    <col min="12296" max="12296" width="0" style="159" hidden="1" customWidth="1"/>
    <col min="12297" max="12544" width="0" style="159" hidden="1"/>
    <col min="12545" max="12545" width="16.33203125" style="159" hidden="1" customWidth="1"/>
    <col min="12546" max="12547" width="13.44140625" style="159" hidden="1" customWidth="1"/>
    <col min="12548" max="12548" width="16" style="159" hidden="1" customWidth="1"/>
    <col min="12549" max="12549" width="14.6640625" style="159" hidden="1" customWidth="1"/>
    <col min="12550" max="12550" width="12.6640625" style="159" hidden="1" customWidth="1"/>
    <col min="12551" max="12551" width="9.33203125" style="159" hidden="1" customWidth="1"/>
    <col min="12552" max="12552" width="0" style="159" hidden="1" customWidth="1"/>
    <col min="12553" max="12800" width="0" style="159" hidden="1"/>
    <col min="12801" max="12801" width="16.33203125" style="159" hidden="1" customWidth="1"/>
    <col min="12802" max="12803" width="13.44140625" style="159" hidden="1" customWidth="1"/>
    <col min="12804" max="12804" width="16" style="159" hidden="1" customWidth="1"/>
    <col min="12805" max="12805" width="14.6640625" style="159" hidden="1" customWidth="1"/>
    <col min="12806" max="12806" width="12.6640625" style="159" hidden="1" customWidth="1"/>
    <col min="12807" max="12807" width="9.33203125" style="159" hidden="1" customWidth="1"/>
    <col min="12808" max="12808" width="0" style="159" hidden="1" customWidth="1"/>
    <col min="12809" max="13056" width="0" style="159" hidden="1"/>
    <col min="13057" max="13057" width="16.33203125" style="159" hidden="1" customWidth="1"/>
    <col min="13058" max="13059" width="13.44140625" style="159" hidden="1" customWidth="1"/>
    <col min="13060" max="13060" width="16" style="159" hidden="1" customWidth="1"/>
    <col min="13061" max="13061" width="14.6640625" style="159" hidden="1" customWidth="1"/>
    <col min="13062" max="13062" width="12.6640625" style="159" hidden="1" customWidth="1"/>
    <col min="13063" max="13063" width="9.33203125" style="159" hidden="1" customWidth="1"/>
    <col min="13064" max="13064" width="0" style="159" hidden="1" customWidth="1"/>
    <col min="13065" max="13312" width="0" style="159" hidden="1"/>
    <col min="13313" max="13313" width="16.33203125" style="159" hidden="1" customWidth="1"/>
    <col min="13314" max="13315" width="13.44140625" style="159" hidden="1" customWidth="1"/>
    <col min="13316" max="13316" width="16" style="159" hidden="1" customWidth="1"/>
    <col min="13317" max="13317" width="14.6640625" style="159" hidden="1" customWidth="1"/>
    <col min="13318" max="13318" width="12.6640625" style="159" hidden="1" customWidth="1"/>
    <col min="13319" max="13319" width="9.33203125" style="159" hidden="1" customWidth="1"/>
    <col min="13320" max="13320" width="0" style="159" hidden="1" customWidth="1"/>
    <col min="13321" max="13568" width="0" style="159" hidden="1"/>
    <col min="13569" max="13569" width="16.33203125" style="159" hidden="1" customWidth="1"/>
    <col min="13570" max="13571" width="13.44140625" style="159" hidden="1" customWidth="1"/>
    <col min="13572" max="13572" width="16" style="159" hidden="1" customWidth="1"/>
    <col min="13573" max="13573" width="14.6640625" style="159" hidden="1" customWidth="1"/>
    <col min="13574" max="13574" width="12.6640625" style="159" hidden="1" customWidth="1"/>
    <col min="13575" max="13575" width="9.33203125" style="159" hidden="1" customWidth="1"/>
    <col min="13576" max="13576" width="0" style="159" hidden="1" customWidth="1"/>
    <col min="13577" max="13824" width="0" style="159" hidden="1"/>
    <col min="13825" max="13825" width="16.33203125" style="159" hidden="1" customWidth="1"/>
    <col min="13826" max="13827" width="13.44140625" style="159" hidden="1" customWidth="1"/>
    <col min="13828" max="13828" width="16" style="159" hidden="1" customWidth="1"/>
    <col min="13829" max="13829" width="14.6640625" style="159" hidden="1" customWidth="1"/>
    <col min="13830" max="13830" width="12.6640625" style="159" hidden="1" customWidth="1"/>
    <col min="13831" max="13831" width="9.33203125" style="159" hidden="1" customWidth="1"/>
    <col min="13832" max="13832" width="0" style="159" hidden="1" customWidth="1"/>
    <col min="13833" max="14080" width="0" style="159" hidden="1"/>
    <col min="14081" max="14081" width="16.33203125" style="159" hidden="1" customWidth="1"/>
    <col min="14082" max="14083" width="13.44140625" style="159" hidden="1" customWidth="1"/>
    <col min="14084" max="14084" width="16" style="159" hidden="1" customWidth="1"/>
    <col min="14085" max="14085" width="14.6640625" style="159" hidden="1" customWidth="1"/>
    <col min="14086" max="14086" width="12.6640625" style="159" hidden="1" customWidth="1"/>
    <col min="14087" max="14087" width="9.33203125" style="159" hidden="1" customWidth="1"/>
    <col min="14088" max="14088" width="0" style="159" hidden="1" customWidth="1"/>
    <col min="14089" max="14336" width="0" style="159" hidden="1"/>
    <col min="14337" max="14337" width="16.33203125" style="159" hidden="1" customWidth="1"/>
    <col min="14338" max="14339" width="13.44140625" style="159" hidden="1" customWidth="1"/>
    <col min="14340" max="14340" width="16" style="159" hidden="1" customWidth="1"/>
    <col min="14341" max="14341" width="14.6640625" style="159" hidden="1" customWidth="1"/>
    <col min="14342" max="14342" width="12.6640625" style="159" hidden="1" customWidth="1"/>
    <col min="14343" max="14343" width="9.33203125" style="159" hidden="1" customWidth="1"/>
    <col min="14344" max="14344" width="0" style="159" hidden="1" customWidth="1"/>
    <col min="14345" max="14592" width="0" style="159" hidden="1"/>
    <col min="14593" max="14593" width="16.33203125" style="159" hidden="1" customWidth="1"/>
    <col min="14594" max="14595" width="13.44140625" style="159" hidden="1" customWidth="1"/>
    <col min="14596" max="14596" width="16" style="159" hidden="1" customWidth="1"/>
    <col min="14597" max="14597" width="14.6640625" style="159" hidden="1" customWidth="1"/>
    <col min="14598" max="14598" width="12.6640625" style="159" hidden="1" customWidth="1"/>
    <col min="14599" max="14599" width="9.33203125" style="159" hidden="1" customWidth="1"/>
    <col min="14600" max="14600" width="0" style="159" hidden="1" customWidth="1"/>
    <col min="14601" max="14848" width="0" style="159" hidden="1"/>
    <col min="14849" max="14849" width="16.33203125" style="159" hidden="1" customWidth="1"/>
    <col min="14850" max="14851" width="13.44140625" style="159" hidden="1" customWidth="1"/>
    <col min="14852" max="14852" width="16" style="159" hidden="1" customWidth="1"/>
    <col min="14853" max="14853" width="14.6640625" style="159" hidden="1" customWidth="1"/>
    <col min="14854" max="14854" width="12.6640625" style="159" hidden="1" customWidth="1"/>
    <col min="14855" max="14855" width="9.33203125" style="159" hidden="1" customWidth="1"/>
    <col min="14856" max="14856" width="0" style="159" hidden="1" customWidth="1"/>
    <col min="14857" max="15104" width="0" style="159" hidden="1"/>
    <col min="15105" max="15105" width="16.33203125" style="159" hidden="1" customWidth="1"/>
    <col min="15106" max="15107" width="13.44140625" style="159" hidden="1" customWidth="1"/>
    <col min="15108" max="15108" width="16" style="159" hidden="1" customWidth="1"/>
    <col min="15109" max="15109" width="14.6640625" style="159" hidden="1" customWidth="1"/>
    <col min="15110" max="15110" width="12.6640625" style="159" hidden="1" customWidth="1"/>
    <col min="15111" max="15111" width="9.33203125" style="159" hidden="1" customWidth="1"/>
    <col min="15112" max="15112" width="0" style="159" hidden="1" customWidth="1"/>
    <col min="15113" max="15360" width="0" style="159" hidden="1"/>
    <col min="15361" max="15361" width="16.33203125" style="159" hidden="1" customWidth="1"/>
    <col min="15362" max="15363" width="13.44140625" style="159" hidden="1" customWidth="1"/>
    <col min="15364" max="15364" width="16" style="159" hidden="1" customWidth="1"/>
    <col min="15365" max="15365" width="14.6640625" style="159" hidden="1" customWidth="1"/>
    <col min="15366" max="15366" width="12.6640625" style="159" hidden="1" customWidth="1"/>
    <col min="15367" max="15367" width="9.33203125" style="159" hidden="1" customWidth="1"/>
    <col min="15368" max="15368" width="0" style="159" hidden="1" customWidth="1"/>
    <col min="15369" max="15616" width="0" style="159" hidden="1"/>
    <col min="15617" max="15617" width="16.33203125" style="159" hidden="1" customWidth="1"/>
    <col min="15618" max="15619" width="13.44140625" style="159" hidden="1" customWidth="1"/>
    <col min="15620" max="15620" width="16" style="159" hidden="1" customWidth="1"/>
    <col min="15621" max="15621" width="14.6640625" style="159" hidden="1" customWidth="1"/>
    <col min="15622" max="15622" width="12.6640625" style="159" hidden="1" customWidth="1"/>
    <col min="15623" max="15623" width="9.33203125" style="159" hidden="1" customWidth="1"/>
    <col min="15624" max="15624" width="0" style="159" hidden="1" customWidth="1"/>
    <col min="15625" max="15872" width="0" style="159" hidden="1"/>
    <col min="15873" max="15873" width="16.33203125" style="159" hidden="1" customWidth="1"/>
    <col min="15874" max="15875" width="13.44140625" style="159" hidden="1" customWidth="1"/>
    <col min="15876" max="15876" width="16" style="159" hidden="1" customWidth="1"/>
    <col min="15877" max="15877" width="14.6640625" style="159" hidden="1" customWidth="1"/>
    <col min="15878" max="15878" width="12.6640625" style="159" hidden="1" customWidth="1"/>
    <col min="15879" max="15879" width="9.33203125" style="159" hidden="1" customWidth="1"/>
    <col min="15880" max="15880" width="0" style="159" hidden="1" customWidth="1"/>
    <col min="15881" max="16128" width="0" style="159" hidden="1"/>
    <col min="16129" max="16129" width="16.33203125" style="159" hidden="1" customWidth="1"/>
    <col min="16130" max="16131" width="13.44140625" style="159" hidden="1" customWidth="1"/>
    <col min="16132" max="16132" width="16" style="159" hidden="1" customWidth="1"/>
    <col min="16133" max="16133" width="14.6640625" style="159" hidden="1" customWidth="1"/>
    <col min="16134" max="16134" width="12.6640625" style="159" hidden="1" customWidth="1"/>
    <col min="16135" max="16135" width="9.33203125" style="159" hidden="1" customWidth="1"/>
    <col min="16136" max="16136" width="0" style="159" hidden="1" customWidth="1"/>
    <col min="16137" max="16384" width="0" style="159" hidden="1"/>
  </cols>
  <sheetData>
    <row r="1" spans="1:7" ht="16.2" thickBot="1">
      <c r="A1" s="158" t="s">
        <v>643</v>
      </c>
    </row>
    <row r="2" spans="1:7">
      <c r="A2" s="161" t="s">
        <v>5</v>
      </c>
      <c r="B2" s="162" t="s">
        <v>10</v>
      </c>
      <c r="C2" s="163"/>
      <c r="D2" s="164"/>
      <c r="E2" s="163" t="s">
        <v>10</v>
      </c>
      <c r="F2" s="164" t="s">
        <v>308</v>
      </c>
    </row>
    <row r="3" spans="1:7">
      <c r="B3" s="165" t="s">
        <v>15</v>
      </c>
      <c r="C3" s="166"/>
      <c r="D3" s="167"/>
      <c r="E3" s="166" t="s">
        <v>15</v>
      </c>
      <c r="F3" s="168" t="s">
        <v>644</v>
      </c>
    </row>
    <row r="4" spans="1:7">
      <c r="A4" s="159" t="s">
        <v>16</v>
      </c>
      <c r="B4" s="169" t="s">
        <v>309</v>
      </c>
      <c r="C4" s="168"/>
      <c r="D4" s="170"/>
      <c r="E4" s="168" t="s">
        <v>309</v>
      </c>
      <c r="F4" s="171" t="s">
        <v>20</v>
      </c>
    </row>
    <row r="5" spans="1:7">
      <c r="B5" s="172" t="s">
        <v>646</v>
      </c>
      <c r="C5" s="172"/>
      <c r="D5" s="173"/>
      <c r="E5" s="172" t="s">
        <v>647</v>
      </c>
      <c r="F5" s="174"/>
    </row>
    <row r="6" spans="1:7">
      <c r="A6" s="175"/>
      <c r="B6" s="177" t="s">
        <v>645</v>
      </c>
      <c r="C6" s="177"/>
      <c r="D6" s="174"/>
      <c r="E6" s="176" t="s">
        <v>320</v>
      </c>
      <c r="F6" s="174"/>
    </row>
    <row r="7" spans="1:7">
      <c r="A7" s="175"/>
      <c r="B7" s="177" t="s">
        <v>648</v>
      </c>
      <c r="C7" s="177"/>
      <c r="D7" s="174"/>
      <c r="E7" s="187" t="s">
        <v>649</v>
      </c>
      <c r="F7" s="174"/>
    </row>
    <row r="8" spans="1:7">
      <c r="A8" s="178"/>
      <c r="B8" s="178"/>
      <c r="C8" s="179"/>
      <c r="D8" s="180"/>
      <c r="E8" s="179"/>
      <c r="F8" s="181"/>
    </row>
    <row r="9" spans="1:7" ht="27" customHeight="1">
      <c r="A9" s="141" t="s">
        <v>329</v>
      </c>
      <c r="B9" s="149"/>
      <c r="C9" s="143"/>
      <c r="D9" s="142"/>
      <c r="E9" s="142"/>
      <c r="F9" s="142"/>
      <c r="G9" s="140"/>
    </row>
    <row r="10" spans="1:7">
      <c r="A10" s="146" t="s">
        <v>310</v>
      </c>
      <c r="B10" s="149">
        <v>40655210</v>
      </c>
      <c r="C10" s="149"/>
      <c r="D10" s="149"/>
      <c r="E10" s="149">
        <v>56922566</v>
      </c>
      <c r="F10" s="149">
        <v>-16267356</v>
      </c>
      <c r="G10" s="142"/>
    </row>
    <row r="11" spans="1:7">
      <c r="A11" s="146" t="s">
        <v>330</v>
      </c>
      <c r="B11" s="149">
        <v>-48875785</v>
      </c>
      <c r="C11" s="149"/>
      <c r="D11" s="149"/>
      <c r="E11" s="149">
        <v>-37059970</v>
      </c>
      <c r="F11" s="149">
        <v>-11815815</v>
      </c>
      <c r="G11" s="149"/>
    </row>
    <row r="12" spans="1:7">
      <c r="A12" s="146" t="s">
        <v>331</v>
      </c>
      <c r="B12" s="149">
        <v>22470834</v>
      </c>
      <c r="C12" s="149"/>
      <c r="D12" s="149"/>
      <c r="E12" s="149">
        <v>26327290</v>
      </c>
      <c r="F12" s="149">
        <v>-3856456</v>
      </c>
      <c r="G12" s="149"/>
    </row>
    <row r="13" spans="1:7">
      <c r="A13" s="146" t="s">
        <v>332</v>
      </c>
      <c r="B13" s="149">
        <v>-102735374</v>
      </c>
      <c r="C13" s="149"/>
      <c r="D13" s="149"/>
      <c r="E13" s="149">
        <v>-122082796</v>
      </c>
      <c r="F13" s="149">
        <v>19347422</v>
      </c>
      <c r="G13" s="149"/>
    </row>
    <row r="14" spans="1:7">
      <c r="A14" s="146" t="s">
        <v>333</v>
      </c>
      <c r="B14" s="149">
        <v>-171573533</v>
      </c>
      <c r="C14" s="149"/>
      <c r="D14" s="149"/>
      <c r="E14" s="149">
        <v>-170974169</v>
      </c>
      <c r="F14" s="149">
        <v>-599364</v>
      </c>
      <c r="G14" s="149"/>
    </row>
    <row r="15" spans="1:7">
      <c r="A15" s="146" t="s">
        <v>334</v>
      </c>
      <c r="B15" s="149">
        <v>-109246964</v>
      </c>
      <c r="C15" s="149"/>
      <c r="D15" s="149"/>
      <c r="E15" s="149">
        <v>-88459782</v>
      </c>
      <c r="F15" s="149">
        <v>-20787182</v>
      </c>
      <c r="G15" s="149"/>
    </row>
    <row r="16" spans="1:7" ht="12.75" customHeight="1">
      <c r="A16" s="146" t="s">
        <v>335</v>
      </c>
      <c r="B16" s="149">
        <v>-35939281</v>
      </c>
      <c r="C16" s="149"/>
      <c r="D16" s="149"/>
      <c r="E16" s="149">
        <v>-31397861</v>
      </c>
      <c r="F16" s="149">
        <v>-4541420</v>
      </c>
      <c r="G16" s="149"/>
    </row>
    <row r="17" spans="1:8" ht="12.75" customHeight="1">
      <c r="A17" s="146" t="s">
        <v>336</v>
      </c>
      <c r="B17" s="149">
        <v>-169101789</v>
      </c>
      <c r="C17" s="149"/>
      <c r="D17" s="149"/>
      <c r="E17" s="149">
        <v>-159982289</v>
      </c>
      <c r="F17" s="149">
        <v>-9119500</v>
      </c>
      <c r="G17" s="149"/>
    </row>
    <row r="18" spans="1:8" ht="12.75" customHeight="1">
      <c r="A18" s="146" t="s">
        <v>337</v>
      </c>
      <c r="B18" s="149">
        <v>-11005159</v>
      </c>
      <c r="C18" s="149"/>
      <c r="D18" s="149"/>
      <c r="E18" s="149">
        <v>-22062841</v>
      </c>
      <c r="F18" s="149">
        <v>11057682</v>
      </c>
      <c r="G18" s="149"/>
    </row>
    <row r="19" spans="1:8" ht="12.75" customHeight="1">
      <c r="A19" s="146" t="s">
        <v>338</v>
      </c>
      <c r="B19" s="149">
        <v>-10166042</v>
      </c>
      <c r="C19" s="149"/>
      <c r="D19" s="149"/>
      <c r="E19" s="149">
        <v>-6058417</v>
      </c>
      <c r="F19" s="149">
        <v>-4107625</v>
      </c>
      <c r="G19" s="149"/>
    </row>
    <row r="20" spans="1:8" ht="12.75" customHeight="1">
      <c r="A20" s="146" t="s">
        <v>339</v>
      </c>
      <c r="B20" s="149">
        <v>-55905335</v>
      </c>
      <c r="C20" s="149"/>
      <c r="D20" s="149"/>
      <c r="E20" s="149">
        <v>-47763368</v>
      </c>
      <c r="F20" s="149">
        <v>-8141967</v>
      </c>
      <c r="G20" s="149"/>
    </row>
    <row r="21" spans="1:8" ht="12.75" customHeight="1">
      <c r="A21" s="146" t="s">
        <v>340</v>
      </c>
      <c r="B21" s="149">
        <v>-19181311</v>
      </c>
      <c r="C21" s="149"/>
      <c r="D21" s="149"/>
      <c r="E21" s="149">
        <v>-9470261</v>
      </c>
      <c r="F21" s="149">
        <v>-9711050</v>
      </c>
      <c r="G21" s="149"/>
    </row>
    <row r="22" spans="1:8">
      <c r="A22" s="146" t="s">
        <v>341</v>
      </c>
      <c r="B22" s="149">
        <v>-60837120</v>
      </c>
      <c r="C22" s="149"/>
      <c r="D22" s="149"/>
      <c r="E22" s="149">
        <v>-44278674</v>
      </c>
      <c r="F22" s="149">
        <v>-16558446</v>
      </c>
      <c r="G22" s="149"/>
    </row>
    <row r="23" spans="1:8">
      <c r="A23" s="146" t="s">
        <v>342</v>
      </c>
      <c r="B23" s="149">
        <v>-112655879</v>
      </c>
      <c r="C23" s="149"/>
      <c r="D23" s="149"/>
      <c r="E23" s="149">
        <v>-100029075</v>
      </c>
      <c r="F23" s="149">
        <v>-12626804</v>
      </c>
      <c r="G23" s="149"/>
    </row>
    <row r="24" spans="1:8">
      <c r="A24" s="146" t="s">
        <v>343</v>
      </c>
      <c r="B24" s="149">
        <v>-309207012</v>
      </c>
      <c r="C24" s="149"/>
      <c r="D24" s="149"/>
      <c r="E24" s="149">
        <v>-292920188</v>
      </c>
      <c r="F24" s="149">
        <v>-16286824</v>
      </c>
      <c r="G24" s="149"/>
      <c r="H24" s="182"/>
    </row>
    <row r="25" spans="1:8">
      <c r="A25" s="146" t="s">
        <v>344</v>
      </c>
      <c r="B25" s="149">
        <v>-2009576525</v>
      </c>
      <c r="C25" s="149"/>
      <c r="D25" s="149"/>
      <c r="E25" s="149">
        <v>-2102646622</v>
      </c>
      <c r="F25" s="149">
        <v>93070097</v>
      </c>
      <c r="G25" s="149"/>
    </row>
    <row r="26" spans="1:8">
      <c r="A26" s="146" t="s">
        <v>345</v>
      </c>
      <c r="B26" s="149">
        <v>-169037848</v>
      </c>
      <c r="C26" s="149"/>
      <c r="D26" s="149"/>
      <c r="E26" s="149">
        <v>-165770084</v>
      </c>
      <c r="F26" s="149">
        <v>-3267764</v>
      </c>
      <c r="G26" s="149"/>
    </row>
    <row r="27" spans="1:8">
      <c r="A27" s="146" t="s">
        <v>346</v>
      </c>
      <c r="B27" s="149">
        <v>162992609</v>
      </c>
      <c r="C27" s="149"/>
      <c r="D27" s="149"/>
      <c r="E27" s="149">
        <v>166511212</v>
      </c>
      <c r="F27" s="149">
        <v>-3518603</v>
      </c>
      <c r="G27" s="149"/>
    </row>
    <row r="28" spans="1:8">
      <c r="A28" s="146" t="s">
        <v>347</v>
      </c>
      <c r="B28" s="149">
        <v>-18089952</v>
      </c>
      <c r="C28" s="149"/>
      <c r="D28" s="149"/>
      <c r="E28" s="149">
        <v>-20138586</v>
      </c>
      <c r="F28" s="149">
        <v>2048634</v>
      </c>
      <c r="G28" s="149"/>
    </row>
    <row r="29" spans="1:8">
      <c r="A29" s="146" t="s">
        <v>348</v>
      </c>
      <c r="B29" s="149">
        <v>-107818443</v>
      </c>
      <c r="C29" s="149"/>
      <c r="D29" s="149"/>
      <c r="E29" s="149">
        <v>-116166298</v>
      </c>
      <c r="F29" s="149">
        <v>8347855</v>
      </c>
      <c r="G29" s="149"/>
    </row>
    <row r="30" spans="1:8">
      <c r="A30" s="146" t="s">
        <v>349</v>
      </c>
      <c r="B30" s="149">
        <v>-5344857</v>
      </c>
      <c r="C30" s="149"/>
      <c r="D30" s="149"/>
      <c r="E30" s="149">
        <v>-15707459</v>
      </c>
      <c r="F30" s="149">
        <v>10362602</v>
      </c>
      <c r="G30" s="149"/>
    </row>
    <row r="31" spans="1:8">
      <c r="A31" s="146" t="s">
        <v>350</v>
      </c>
      <c r="B31" s="149">
        <v>-43976502</v>
      </c>
      <c r="C31" s="149"/>
      <c r="D31" s="149"/>
      <c r="E31" s="149">
        <v>-42631762</v>
      </c>
      <c r="F31" s="149">
        <v>-1344740</v>
      </c>
      <c r="G31" s="149"/>
    </row>
    <row r="32" spans="1:8">
      <c r="A32" s="146" t="s">
        <v>351</v>
      </c>
      <c r="B32" s="149">
        <v>-10447090</v>
      </c>
      <c r="C32" s="149"/>
      <c r="D32" s="149"/>
      <c r="E32" s="149">
        <v>-6983485</v>
      </c>
      <c r="F32" s="149">
        <v>-3463605</v>
      </c>
      <c r="G32" s="149"/>
    </row>
    <row r="33" spans="1:7">
      <c r="A33" s="146" t="s">
        <v>352</v>
      </c>
      <c r="B33" s="149">
        <v>-35671984</v>
      </c>
      <c r="C33" s="149"/>
      <c r="D33" s="149"/>
      <c r="E33" s="149">
        <v>-28579167</v>
      </c>
      <c r="F33" s="149">
        <v>-7092817</v>
      </c>
      <c r="G33" s="149"/>
    </row>
    <row r="34" spans="1:7">
      <c r="A34" s="146" t="s">
        <v>353</v>
      </c>
      <c r="B34" s="149">
        <v>-66831444</v>
      </c>
      <c r="C34" s="149"/>
      <c r="D34" s="149"/>
      <c r="E34" s="149">
        <v>-59170787</v>
      </c>
      <c r="F34" s="149">
        <v>-7660657</v>
      </c>
      <c r="G34" s="149"/>
    </row>
    <row r="35" spans="1:7">
      <c r="A35" s="146" t="s">
        <v>354</v>
      </c>
      <c r="B35" s="149">
        <v>-35964289</v>
      </c>
      <c r="C35" s="149"/>
      <c r="D35" s="149"/>
      <c r="E35" s="149">
        <v>-43450001</v>
      </c>
      <c r="F35" s="149">
        <v>7485712</v>
      </c>
      <c r="G35" s="149"/>
    </row>
    <row r="36" spans="1:7" ht="27" customHeight="1">
      <c r="A36" s="141" t="s">
        <v>355</v>
      </c>
      <c r="B36" s="149"/>
      <c r="C36" s="149"/>
      <c r="D36" s="149"/>
      <c r="E36" s="149"/>
      <c r="F36" s="149"/>
      <c r="G36" s="149"/>
    </row>
    <row r="37" spans="1:7">
      <c r="A37" s="146" t="s">
        <v>356</v>
      </c>
      <c r="B37" s="149">
        <v>9234206</v>
      </c>
      <c r="C37" s="149"/>
      <c r="D37" s="149"/>
      <c r="E37" s="149">
        <v>10034240</v>
      </c>
      <c r="F37" s="149">
        <v>-800034</v>
      </c>
      <c r="G37" s="149"/>
    </row>
    <row r="38" spans="1:7">
      <c r="A38" s="146" t="s">
        <v>357</v>
      </c>
      <c r="B38" s="149">
        <v>-10522515</v>
      </c>
      <c r="C38" s="149"/>
      <c r="D38" s="149"/>
      <c r="E38" s="149">
        <v>-3819288</v>
      </c>
      <c r="F38" s="149">
        <v>-6703227</v>
      </c>
      <c r="G38" s="149"/>
    </row>
    <row r="39" spans="1:7">
      <c r="A39" s="146" t="s">
        <v>358</v>
      </c>
      <c r="B39" s="149">
        <v>-19492928</v>
      </c>
      <c r="C39" s="149"/>
      <c r="D39" s="149"/>
      <c r="E39" s="149">
        <v>-19658063</v>
      </c>
      <c r="F39" s="149">
        <v>165135</v>
      </c>
      <c r="G39" s="149"/>
    </row>
    <row r="40" spans="1:7">
      <c r="A40" s="146" t="s">
        <v>359</v>
      </c>
      <c r="B40" s="149">
        <v>-48963936</v>
      </c>
      <c r="C40" s="149"/>
      <c r="D40" s="149"/>
      <c r="E40" s="149">
        <v>-45026019</v>
      </c>
      <c r="F40" s="149">
        <v>-3937917</v>
      </c>
      <c r="G40" s="149"/>
    </row>
    <row r="41" spans="1:7">
      <c r="A41" s="146" t="s">
        <v>360</v>
      </c>
      <c r="B41" s="149">
        <v>16218314</v>
      </c>
      <c r="C41" s="149"/>
      <c r="D41" s="149"/>
      <c r="E41" s="149">
        <v>23818806</v>
      </c>
      <c r="F41" s="149">
        <v>-7600492</v>
      </c>
      <c r="G41" s="149"/>
    </row>
    <row r="42" spans="1:7">
      <c r="A42" s="146" t="s">
        <v>361</v>
      </c>
      <c r="B42" s="149">
        <v>-73225619</v>
      </c>
      <c r="C42" s="149"/>
      <c r="D42" s="149"/>
      <c r="E42" s="149">
        <v>-109471815</v>
      </c>
      <c r="F42" s="149">
        <v>36246196</v>
      </c>
      <c r="G42" s="149"/>
    </row>
    <row r="43" spans="1:7">
      <c r="A43" s="146" t="s">
        <v>362</v>
      </c>
      <c r="B43" s="149">
        <v>-16951787</v>
      </c>
      <c r="C43" s="149"/>
      <c r="D43" s="149"/>
      <c r="E43" s="149">
        <v>-12045524</v>
      </c>
      <c r="F43" s="149">
        <v>-4906263</v>
      </c>
      <c r="G43" s="149"/>
    </row>
    <row r="44" spans="1:7">
      <c r="A44" s="146" t="s">
        <v>363</v>
      </c>
      <c r="B44" s="149">
        <v>-16109545</v>
      </c>
      <c r="C44" s="149"/>
      <c r="D44" s="149"/>
      <c r="E44" s="149">
        <v>-13538866</v>
      </c>
      <c r="F44" s="149">
        <v>-2570679</v>
      </c>
      <c r="G44" s="149"/>
    </row>
    <row r="45" spans="1:7" ht="27" customHeight="1">
      <c r="A45" s="141" t="s">
        <v>364</v>
      </c>
      <c r="B45" s="149"/>
      <c r="C45" s="149"/>
      <c r="D45" s="149"/>
      <c r="E45" s="149"/>
      <c r="F45" s="149"/>
      <c r="G45" s="149"/>
    </row>
    <row r="46" spans="1:7">
      <c r="A46" s="146" t="s">
        <v>365</v>
      </c>
      <c r="B46" s="149">
        <v>544190</v>
      </c>
      <c r="C46" s="149"/>
      <c r="D46" s="149"/>
      <c r="E46" s="149">
        <v>7746553</v>
      </c>
      <c r="F46" s="149">
        <v>-7202363</v>
      </c>
      <c r="G46" s="149"/>
    </row>
    <row r="47" spans="1:7">
      <c r="A47" s="146" t="s">
        <v>366</v>
      </c>
      <c r="B47" s="149">
        <v>25242274</v>
      </c>
      <c r="C47" s="149"/>
      <c r="D47" s="149"/>
      <c r="E47" s="149">
        <v>34245110</v>
      </c>
      <c r="F47" s="149">
        <v>-9002836</v>
      </c>
      <c r="G47" s="149"/>
    </row>
    <row r="48" spans="1:7">
      <c r="A48" s="146" t="s">
        <v>367</v>
      </c>
      <c r="B48" s="149">
        <v>12168352</v>
      </c>
      <c r="C48" s="149"/>
      <c r="D48" s="149"/>
      <c r="E48" s="149">
        <v>12265426</v>
      </c>
      <c r="F48" s="149">
        <v>-97074</v>
      </c>
      <c r="G48" s="149"/>
    </row>
    <row r="49" spans="1:7">
      <c r="A49" s="146" t="s">
        <v>368</v>
      </c>
      <c r="B49" s="149">
        <v>110092003</v>
      </c>
      <c r="C49" s="149"/>
      <c r="D49" s="149"/>
      <c r="E49" s="149">
        <v>104780398</v>
      </c>
      <c r="F49" s="149">
        <v>5311605</v>
      </c>
      <c r="G49" s="149"/>
    </row>
    <row r="50" spans="1:7">
      <c r="A50" s="146" t="s">
        <v>369</v>
      </c>
      <c r="B50" s="149">
        <v>67898576</v>
      </c>
      <c r="C50" s="149"/>
      <c r="D50" s="149"/>
      <c r="E50" s="149">
        <v>54010866</v>
      </c>
      <c r="F50" s="149">
        <v>13887710</v>
      </c>
      <c r="G50" s="149"/>
    </row>
    <row r="51" spans="1:7">
      <c r="A51" s="146" t="s">
        <v>370</v>
      </c>
      <c r="B51" s="149">
        <v>-10919128</v>
      </c>
      <c r="C51" s="149"/>
      <c r="D51" s="149"/>
      <c r="E51" s="149">
        <v>-3750044</v>
      </c>
      <c r="F51" s="149">
        <v>-7169084</v>
      </c>
      <c r="G51" s="149"/>
    </row>
    <row r="52" spans="1:7">
      <c r="A52" s="146" t="s">
        <v>371</v>
      </c>
      <c r="B52" s="149">
        <v>-52901578</v>
      </c>
      <c r="C52" s="149"/>
      <c r="D52" s="149"/>
      <c r="E52" s="149">
        <v>-51407661</v>
      </c>
      <c r="F52" s="149">
        <v>-1493917</v>
      </c>
      <c r="G52" s="149"/>
    </row>
    <row r="53" spans="1:7">
      <c r="A53" s="146" t="s">
        <v>372</v>
      </c>
      <c r="B53" s="149">
        <v>-23605389</v>
      </c>
      <c r="C53" s="149"/>
      <c r="D53" s="149"/>
      <c r="E53" s="149">
        <v>-29010601</v>
      </c>
      <c r="F53" s="149">
        <v>5405212</v>
      </c>
      <c r="G53" s="149"/>
    </row>
    <row r="54" spans="1:7">
      <c r="A54" s="146" t="s">
        <v>373</v>
      </c>
      <c r="B54" s="149">
        <v>18273531</v>
      </c>
      <c r="C54" s="149"/>
      <c r="D54" s="149"/>
      <c r="E54" s="149">
        <v>13470420</v>
      </c>
      <c r="F54" s="149">
        <v>4803111</v>
      </c>
      <c r="G54" s="149"/>
    </row>
    <row r="55" spans="1:7" ht="27" customHeight="1">
      <c r="A55" s="141" t="s">
        <v>374</v>
      </c>
      <c r="B55" s="149"/>
      <c r="C55" s="149"/>
      <c r="D55" s="149"/>
      <c r="E55" s="149"/>
      <c r="F55" s="149"/>
      <c r="G55" s="149"/>
    </row>
    <row r="56" spans="1:7">
      <c r="A56" s="146" t="s">
        <v>375</v>
      </c>
      <c r="B56" s="149">
        <v>211729</v>
      </c>
      <c r="C56" s="149"/>
      <c r="D56" s="149"/>
      <c r="E56" s="149">
        <v>379065</v>
      </c>
      <c r="F56" s="149">
        <v>-167336</v>
      </c>
      <c r="G56" s="149"/>
    </row>
    <row r="57" spans="1:7">
      <c r="A57" s="146" t="s">
        <v>376</v>
      </c>
      <c r="B57" s="149">
        <v>37178926</v>
      </c>
      <c r="C57" s="149"/>
      <c r="D57" s="149"/>
      <c r="E57" s="149">
        <v>35062365</v>
      </c>
      <c r="F57" s="149">
        <v>2116561</v>
      </c>
      <c r="G57" s="149"/>
    </row>
    <row r="58" spans="1:7">
      <c r="A58" s="146" t="s">
        <v>377</v>
      </c>
      <c r="B58" s="149">
        <v>-1266618</v>
      </c>
      <c r="C58" s="149"/>
      <c r="D58" s="149"/>
      <c r="E58" s="149">
        <v>-1895096</v>
      </c>
      <c r="F58" s="149">
        <v>628478</v>
      </c>
      <c r="G58" s="149"/>
    </row>
    <row r="59" spans="1:7">
      <c r="A59" s="146" t="s">
        <v>378</v>
      </c>
      <c r="B59" s="149">
        <v>-103674426</v>
      </c>
      <c r="C59" s="149"/>
      <c r="D59" s="149"/>
      <c r="E59" s="149">
        <v>-19098193</v>
      </c>
      <c r="F59" s="149">
        <v>-84576233</v>
      </c>
      <c r="G59" s="149"/>
    </row>
    <row r="60" spans="1:7">
      <c r="A60" s="146" t="s">
        <v>379</v>
      </c>
      <c r="B60" s="149">
        <v>5413694</v>
      </c>
      <c r="C60" s="149"/>
      <c r="D60" s="149"/>
      <c r="E60" s="149">
        <v>7796431</v>
      </c>
      <c r="F60" s="149">
        <v>-2382737</v>
      </c>
      <c r="G60" s="149"/>
    </row>
    <row r="61" spans="1:7">
      <c r="A61" s="146" t="s">
        <v>380</v>
      </c>
      <c r="B61" s="149">
        <v>50795598</v>
      </c>
      <c r="C61" s="149"/>
      <c r="D61" s="149"/>
      <c r="E61" s="149">
        <v>40240367</v>
      </c>
      <c r="F61" s="149">
        <v>10555231</v>
      </c>
      <c r="G61" s="149"/>
    </row>
    <row r="62" spans="1:7">
      <c r="A62" s="146" t="s">
        <v>381</v>
      </c>
      <c r="B62" s="149">
        <v>184295435</v>
      </c>
      <c r="C62" s="149"/>
      <c r="D62" s="149"/>
      <c r="E62" s="149">
        <v>165375332</v>
      </c>
      <c r="F62" s="149">
        <v>18920103</v>
      </c>
      <c r="G62" s="149"/>
    </row>
    <row r="63" spans="1:7">
      <c r="A63" s="146" t="s">
        <v>382</v>
      </c>
      <c r="B63" s="149">
        <v>39576780</v>
      </c>
      <c r="C63" s="149"/>
      <c r="D63" s="149"/>
      <c r="E63" s="149">
        <v>38134342</v>
      </c>
      <c r="F63" s="149">
        <v>1442438</v>
      </c>
      <c r="G63" s="149"/>
    </row>
    <row r="64" spans="1:7">
      <c r="A64" s="146" t="s">
        <v>383</v>
      </c>
      <c r="B64" s="149">
        <v>710</v>
      </c>
      <c r="C64" s="149"/>
      <c r="D64" s="149"/>
      <c r="E64" s="149">
        <v>-840766</v>
      </c>
      <c r="F64" s="149">
        <v>841476</v>
      </c>
      <c r="G64" s="149"/>
    </row>
    <row r="65" spans="1:7">
      <c r="A65" s="146" t="s">
        <v>384</v>
      </c>
      <c r="B65" s="149">
        <v>17438428</v>
      </c>
      <c r="C65" s="149"/>
      <c r="D65" s="149"/>
      <c r="E65" s="149">
        <v>15279970</v>
      </c>
      <c r="F65" s="149">
        <v>2158458</v>
      </c>
      <c r="G65" s="149"/>
    </row>
    <row r="66" spans="1:7">
      <c r="A66" s="146" t="s">
        <v>385</v>
      </c>
      <c r="B66" s="149">
        <v>-10235917</v>
      </c>
      <c r="C66" s="149"/>
      <c r="D66" s="149"/>
      <c r="E66" s="149">
        <v>-7903085</v>
      </c>
      <c r="F66" s="149">
        <v>-2332832</v>
      </c>
      <c r="G66" s="149"/>
    </row>
    <row r="67" spans="1:7">
      <c r="A67" s="146" t="s">
        <v>386</v>
      </c>
      <c r="B67" s="149">
        <v>2773591</v>
      </c>
      <c r="C67" s="149"/>
      <c r="D67" s="149"/>
      <c r="E67" s="149">
        <v>3101477</v>
      </c>
      <c r="F67" s="149">
        <v>-327886</v>
      </c>
      <c r="G67" s="149"/>
    </row>
    <row r="68" spans="1:7">
      <c r="A68" s="146" t="s">
        <v>387</v>
      </c>
      <c r="B68" s="149">
        <v>-250436</v>
      </c>
      <c r="C68" s="149"/>
      <c r="D68" s="149"/>
      <c r="E68" s="149">
        <v>315196</v>
      </c>
      <c r="F68" s="149">
        <v>-565632</v>
      </c>
      <c r="G68" s="149"/>
    </row>
    <row r="69" spans="1:7" ht="27" customHeight="1">
      <c r="A69" s="141" t="s">
        <v>388</v>
      </c>
      <c r="B69" s="149"/>
      <c r="C69" s="149"/>
      <c r="D69" s="149"/>
      <c r="E69" s="149"/>
      <c r="F69" s="149"/>
      <c r="G69" s="149"/>
    </row>
    <row r="70" spans="1:7">
      <c r="A70" s="146" t="s">
        <v>389</v>
      </c>
      <c r="B70" s="149">
        <v>2794352</v>
      </c>
      <c r="C70" s="149"/>
      <c r="D70" s="149"/>
      <c r="E70" s="149">
        <v>1156168</v>
      </c>
      <c r="F70" s="149">
        <v>1638184</v>
      </c>
      <c r="G70" s="149"/>
    </row>
    <row r="71" spans="1:7">
      <c r="A71" s="146" t="s">
        <v>390</v>
      </c>
      <c r="B71" s="149">
        <v>56340022</v>
      </c>
      <c r="C71" s="149"/>
      <c r="D71" s="149"/>
      <c r="E71" s="149">
        <v>56084952</v>
      </c>
      <c r="F71" s="149">
        <v>255070</v>
      </c>
      <c r="G71" s="149"/>
    </row>
    <row r="72" spans="1:7">
      <c r="A72" s="146" t="s">
        <v>391</v>
      </c>
      <c r="B72" s="149">
        <v>19852206</v>
      </c>
      <c r="C72" s="149"/>
      <c r="D72" s="149"/>
      <c r="E72" s="149">
        <v>16629021</v>
      </c>
      <c r="F72" s="149">
        <v>3223185</v>
      </c>
      <c r="G72" s="149"/>
    </row>
    <row r="73" spans="1:7">
      <c r="A73" s="146" t="s">
        <v>392</v>
      </c>
      <c r="B73" s="149">
        <v>-7113600</v>
      </c>
      <c r="C73" s="149"/>
      <c r="D73" s="149"/>
      <c r="E73" s="149">
        <v>-5545900</v>
      </c>
      <c r="F73" s="149">
        <v>-1567700</v>
      </c>
      <c r="G73" s="149"/>
    </row>
    <row r="74" spans="1:7">
      <c r="A74" s="146" t="s">
        <v>393</v>
      </c>
      <c r="B74" s="149">
        <v>-34837316</v>
      </c>
      <c r="C74" s="149"/>
      <c r="D74" s="149"/>
      <c r="E74" s="149">
        <v>-31086950</v>
      </c>
      <c r="F74" s="149">
        <v>-3750366</v>
      </c>
      <c r="G74" s="149"/>
    </row>
    <row r="75" spans="1:7">
      <c r="A75" s="146" t="s">
        <v>394</v>
      </c>
      <c r="B75" s="149">
        <v>121213937</v>
      </c>
      <c r="C75" s="149"/>
      <c r="D75" s="149"/>
      <c r="E75" s="149">
        <v>86025232</v>
      </c>
      <c r="F75" s="149">
        <v>35188705</v>
      </c>
      <c r="G75" s="149"/>
    </row>
    <row r="76" spans="1:7">
      <c r="A76" s="146" t="s">
        <v>395</v>
      </c>
      <c r="B76" s="149">
        <v>-9829449</v>
      </c>
      <c r="C76" s="149"/>
      <c r="D76" s="149"/>
      <c r="E76" s="149">
        <v>-8670704</v>
      </c>
      <c r="F76" s="149">
        <v>-1158745</v>
      </c>
      <c r="G76" s="149"/>
    </row>
    <row r="77" spans="1:7">
      <c r="A77" s="146" t="s">
        <v>396</v>
      </c>
      <c r="B77" s="149">
        <v>82438659</v>
      </c>
      <c r="C77" s="149"/>
      <c r="D77" s="149"/>
      <c r="E77" s="149">
        <v>87376052</v>
      </c>
      <c r="F77" s="149">
        <v>-4937393</v>
      </c>
      <c r="G77" s="149"/>
    </row>
    <row r="78" spans="1:7">
      <c r="A78" s="146" t="s">
        <v>397</v>
      </c>
      <c r="B78" s="149">
        <v>9361358</v>
      </c>
      <c r="C78" s="149"/>
      <c r="D78" s="149"/>
      <c r="E78" s="149">
        <v>9206325</v>
      </c>
      <c r="F78" s="149">
        <v>155033</v>
      </c>
      <c r="G78" s="149"/>
    </row>
    <row r="79" spans="1:7">
      <c r="A79" s="146" t="s">
        <v>398</v>
      </c>
      <c r="B79" s="149">
        <v>17219427</v>
      </c>
      <c r="C79" s="149"/>
      <c r="D79" s="149"/>
      <c r="E79" s="149">
        <v>26398590</v>
      </c>
      <c r="F79" s="149">
        <v>-9179163</v>
      </c>
      <c r="G79" s="149"/>
    </row>
    <row r="80" spans="1:7">
      <c r="A80" s="146" t="s">
        <v>399</v>
      </c>
      <c r="B80" s="149">
        <v>1943042</v>
      </c>
      <c r="C80" s="149"/>
      <c r="D80" s="149"/>
      <c r="E80" s="149">
        <v>1232894</v>
      </c>
      <c r="F80" s="149">
        <v>710148</v>
      </c>
      <c r="G80" s="149"/>
    </row>
    <row r="81" spans="1:7">
      <c r="A81" s="146" t="s">
        <v>400</v>
      </c>
      <c r="B81" s="149">
        <v>3766305</v>
      </c>
      <c r="C81" s="149"/>
      <c r="D81" s="149"/>
      <c r="E81" s="149">
        <v>8725508</v>
      </c>
      <c r="F81" s="149">
        <v>-4959203</v>
      </c>
      <c r="G81" s="149"/>
    </row>
    <row r="82" spans="1:7">
      <c r="A82" s="146" t="s">
        <v>401</v>
      </c>
      <c r="B82" s="149">
        <v>33919927</v>
      </c>
      <c r="C82" s="149"/>
      <c r="D82" s="149"/>
      <c r="E82" s="149">
        <v>39981021</v>
      </c>
      <c r="F82" s="149">
        <v>-6061094</v>
      </c>
      <c r="G82" s="149"/>
    </row>
    <row r="83" spans="1:7" ht="27" customHeight="1">
      <c r="A83" s="141" t="s">
        <v>402</v>
      </c>
      <c r="B83" s="149"/>
      <c r="C83" s="149"/>
      <c r="D83" s="149"/>
      <c r="E83" s="149"/>
      <c r="F83" s="149"/>
      <c r="G83" s="149"/>
    </row>
    <row r="84" spans="1:7">
      <c r="A84" s="146" t="s">
        <v>403</v>
      </c>
      <c r="B84" s="149">
        <v>14826364</v>
      </c>
      <c r="C84" s="149"/>
      <c r="D84" s="149"/>
      <c r="E84" s="149">
        <v>8679001</v>
      </c>
      <c r="F84" s="149">
        <v>6147363</v>
      </c>
      <c r="G84" s="149"/>
    </row>
    <row r="85" spans="1:7">
      <c r="A85" s="146" t="s">
        <v>404</v>
      </c>
      <c r="B85" s="149">
        <v>12302794</v>
      </c>
      <c r="C85" s="149"/>
      <c r="D85" s="149"/>
      <c r="E85" s="149">
        <v>7130624</v>
      </c>
      <c r="F85" s="149">
        <v>5172170</v>
      </c>
      <c r="G85" s="149"/>
    </row>
    <row r="86" spans="1:7">
      <c r="A86" s="146" t="s">
        <v>405</v>
      </c>
      <c r="B86" s="149">
        <v>57450713</v>
      </c>
      <c r="C86" s="149"/>
      <c r="D86" s="149"/>
      <c r="E86" s="149">
        <v>58183900</v>
      </c>
      <c r="F86" s="149">
        <v>-733187</v>
      </c>
      <c r="G86" s="149"/>
    </row>
    <row r="87" spans="1:7">
      <c r="A87" s="146" t="s">
        <v>406</v>
      </c>
      <c r="B87" s="149">
        <v>15713081</v>
      </c>
      <c r="C87" s="149"/>
      <c r="D87" s="149"/>
      <c r="E87" s="149">
        <v>11743444</v>
      </c>
      <c r="F87" s="149">
        <v>3969637</v>
      </c>
      <c r="G87" s="149"/>
    </row>
    <row r="88" spans="1:7">
      <c r="A88" s="146" t="s">
        <v>407</v>
      </c>
      <c r="B88" s="149">
        <v>30454298</v>
      </c>
      <c r="C88" s="149"/>
      <c r="D88" s="149"/>
      <c r="E88" s="149">
        <v>34078028</v>
      </c>
      <c r="F88" s="149">
        <v>-3623730</v>
      </c>
      <c r="G88" s="149"/>
    </row>
    <row r="89" spans="1:7">
      <c r="A89" s="146" t="s">
        <v>408</v>
      </c>
      <c r="B89" s="149">
        <v>1202224</v>
      </c>
      <c r="C89" s="149"/>
      <c r="D89" s="149"/>
      <c r="E89" s="149">
        <v>2385158</v>
      </c>
      <c r="F89" s="149">
        <v>-1182934</v>
      </c>
      <c r="G89" s="149"/>
    </row>
    <row r="90" spans="1:7">
      <c r="A90" s="146" t="s">
        <v>409</v>
      </c>
      <c r="B90" s="149">
        <v>58655927</v>
      </c>
      <c r="C90" s="149"/>
      <c r="D90" s="149"/>
      <c r="E90" s="149">
        <v>63094883</v>
      </c>
      <c r="F90" s="149">
        <v>-4438956</v>
      </c>
      <c r="G90" s="149"/>
    </row>
    <row r="91" spans="1:7">
      <c r="A91" s="146" t="s">
        <v>410</v>
      </c>
      <c r="B91" s="149">
        <v>-354477</v>
      </c>
      <c r="C91" s="149"/>
      <c r="D91" s="149"/>
      <c r="E91" s="149">
        <v>-3341536</v>
      </c>
      <c r="F91" s="149">
        <v>2987059</v>
      </c>
      <c r="G91" s="149"/>
    </row>
    <row r="92" spans="1:7" ht="27" customHeight="1">
      <c r="A92" s="141" t="s">
        <v>411</v>
      </c>
      <c r="B92" s="149"/>
      <c r="C92" s="149"/>
      <c r="D92" s="149"/>
      <c r="E92" s="149"/>
      <c r="F92" s="149"/>
      <c r="G92" s="149"/>
    </row>
    <row r="93" spans="1:7">
      <c r="A93" s="146" t="s">
        <v>412</v>
      </c>
      <c r="B93" s="149">
        <v>7638532</v>
      </c>
      <c r="C93" s="149"/>
      <c r="D93" s="149"/>
      <c r="E93" s="149">
        <v>9663586</v>
      </c>
      <c r="F93" s="149">
        <v>-2025054</v>
      </c>
      <c r="G93" s="149"/>
    </row>
    <row r="94" spans="1:7">
      <c r="A94" s="146" t="s">
        <v>413</v>
      </c>
      <c r="B94" s="149">
        <v>25659165</v>
      </c>
      <c r="C94" s="149"/>
      <c r="D94" s="149"/>
      <c r="E94" s="149">
        <v>24350043</v>
      </c>
      <c r="F94" s="149">
        <v>1309122</v>
      </c>
      <c r="G94" s="149"/>
    </row>
    <row r="95" spans="1:7">
      <c r="A95" s="146" t="s">
        <v>414</v>
      </c>
      <c r="B95" s="149">
        <v>49404942</v>
      </c>
      <c r="C95" s="149"/>
      <c r="D95" s="149"/>
      <c r="E95" s="149">
        <v>45556182</v>
      </c>
      <c r="F95" s="149">
        <v>3848760</v>
      </c>
      <c r="G95" s="149"/>
    </row>
    <row r="96" spans="1:7">
      <c r="A96" s="146" t="s">
        <v>415</v>
      </c>
      <c r="B96" s="149">
        <v>3437620</v>
      </c>
      <c r="C96" s="149"/>
      <c r="D96" s="149"/>
      <c r="E96" s="149">
        <v>5113204</v>
      </c>
      <c r="F96" s="149">
        <v>-1675584</v>
      </c>
      <c r="G96" s="149"/>
    </row>
    <row r="97" spans="1:7">
      <c r="A97" s="146" t="s">
        <v>416</v>
      </c>
      <c r="B97" s="149">
        <v>171590678</v>
      </c>
      <c r="C97" s="149"/>
      <c r="D97" s="149"/>
      <c r="E97" s="149">
        <v>164852979</v>
      </c>
      <c r="F97" s="149">
        <v>6737699</v>
      </c>
      <c r="G97" s="149"/>
    </row>
    <row r="98" spans="1:7">
      <c r="A98" s="146" t="s">
        <v>417</v>
      </c>
      <c r="B98" s="149">
        <v>47379603</v>
      </c>
      <c r="C98" s="149"/>
      <c r="D98" s="149"/>
      <c r="E98" s="149">
        <v>39687954</v>
      </c>
      <c r="F98" s="149">
        <v>7691649</v>
      </c>
      <c r="G98" s="149"/>
    </row>
    <row r="99" spans="1:7">
      <c r="A99" s="146" t="s">
        <v>418</v>
      </c>
      <c r="B99" s="149">
        <v>12333050</v>
      </c>
      <c r="C99" s="149"/>
      <c r="D99" s="149"/>
      <c r="E99" s="149">
        <v>17090219</v>
      </c>
      <c r="F99" s="149">
        <v>-4757169</v>
      </c>
      <c r="G99" s="149"/>
    </row>
    <row r="100" spans="1:7">
      <c r="A100" s="146" t="s">
        <v>419</v>
      </c>
      <c r="B100" s="149">
        <v>44863769</v>
      </c>
      <c r="C100" s="149"/>
      <c r="D100" s="149"/>
      <c r="E100" s="149">
        <v>43599826</v>
      </c>
      <c r="F100" s="149">
        <v>1263943</v>
      </c>
      <c r="G100" s="149"/>
    </row>
    <row r="101" spans="1:7">
      <c r="A101" s="146" t="s">
        <v>420</v>
      </c>
      <c r="B101" s="149">
        <v>25143921</v>
      </c>
      <c r="C101" s="149"/>
      <c r="D101" s="149"/>
      <c r="E101" s="149">
        <v>6388302</v>
      </c>
      <c r="F101" s="149">
        <v>18755619</v>
      </c>
      <c r="G101" s="149"/>
    </row>
    <row r="102" spans="1:7">
      <c r="A102" s="146" t="s">
        <v>421</v>
      </c>
      <c r="B102" s="149">
        <v>5385510</v>
      </c>
      <c r="C102" s="149"/>
      <c r="D102" s="149"/>
      <c r="E102" s="149">
        <v>2086044</v>
      </c>
      <c r="F102" s="149">
        <v>3299466</v>
      </c>
      <c r="G102" s="149"/>
    </row>
    <row r="103" spans="1:7">
      <c r="A103" s="146" t="s">
        <v>422</v>
      </c>
      <c r="B103" s="149">
        <v>26715339</v>
      </c>
      <c r="C103" s="149"/>
      <c r="D103" s="149"/>
      <c r="E103" s="149">
        <v>27830587</v>
      </c>
      <c r="F103" s="149">
        <v>-1115248</v>
      </c>
      <c r="G103" s="149"/>
    </row>
    <row r="104" spans="1:7">
      <c r="A104" s="146" t="s">
        <v>423</v>
      </c>
      <c r="B104" s="149">
        <v>66236091</v>
      </c>
      <c r="C104" s="149"/>
      <c r="D104" s="149"/>
      <c r="E104" s="149">
        <v>54017143</v>
      </c>
      <c r="F104" s="149">
        <v>12218948</v>
      </c>
      <c r="G104" s="149"/>
    </row>
    <row r="105" spans="1:7" ht="27" customHeight="1">
      <c r="A105" s="141" t="s">
        <v>424</v>
      </c>
      <c r="B105" s="149"/>
      <c r="C105" s="149"/>
      <c r="D105" s="149"/>
      <c r="E105" s="149"/>
      <c r="F105" s="149"/>
      <c r="G105" s="149"/>
    </row>
    <row r="106" spans="1:7">
      <c r="A106" s="146" t="s">
        <v>425</v>
      </c>
      <c r="B106" s="149">
        <v>18899759</v>
      </c>
      <c r="C106" s="149"/>
      <c r="D106" s="149"/>
      <c r="E106" s="149">
        <v>8851500</v>
      </c>
      <c r="F106" s="149">
        <v>10048259</v>
      </c>
      <c r="G106" s="149"/>
    </row>
    <row r="107" spans="1:7" ht="27" customHeight="1">
      <c r="A107" s="141" t="s">
        <v>426</v>
      </c>
      <c r="B107" s="149"/>
      <c r="C107" s="149"/>
      <c r="D107" s="149"/>
      <c r="E107" s="149"/>
      <c r="F107" s="149"/>
      <c r="G107" s="149"/>
    </row>
    <row r="108" spans="1:7">
      <c r="A108" s="146" t="s">
        <v>427</v>
      </c>
      <c r="B108" s="149">
        <v>89788245</v>
      </c>
      <c r="C108" s="149"/>
      <c r="D108" s="149"/>
      <c r="E108" s="149">
        <v>82733294</v>
      </c>
      <c r="F108" s="149">
        <v>7054951</v>
      </c>
      <c r="G108" s="149"/>
    </row>
    <row r="109" spans="1:7">
      <c r="A109" s="146" t="s">
        <v>428</v>
      </c>
      <c r="B109" s="149">
        <v>126680343</v>
      </c>
      <c r="C109" s="149"/>
      <c r="D109" s="149"/>
      <c r="E109" s="149">
        <v>135686980</v>
      </c>
      <c r="F109" s="149">
        <v>-9006637</v>
      </c>
      <c r="G109" s="149"/>
    </row>
    <row r="110" spans="1:7">
      <c r="A110" s="146" t="s">
        <v>429</v>
      </c>
      <c r="B110" s="149">
        <v>23656175</v>
      </c>
      <c r="C110" s="149"/>
      <c r="D110" s="149"/>
      <c r="E110" s="149">
        <v>27791333</v>
      </c>
      <c r="F110" s="149">
        <v>-4135158</v>
      </c>
      <c r="G110" s="149"/>
    </row>
    <row r="111" spans="1:7">
      <c r="A111" s="146" t="s">
        <v>430</v>
      </c>
      <c r="B111" s="149">
        <v>40655416</v>
      </c>
      <c r="C111" s="149"/>
      <c r="D111" s="149"/>
      <c r="E111" s="149">
        <v>25231066</v>
      </c>
      <c r="F111" s="149">
        <v>15424350</v>
      </c>
      <c r="G111" s="149"/>
    </row>
    <row r="112" spans="1:7">
      <c r="A112" s="146" t="s">
        <v>431</v>
      </c>
      <c r="B112" s="149">
        <v>22772513</v>
      </c>
      <c r="C112" s="149"/>
      <c r="D112" s="149"/>
      <c r="E112" s="149">
        <v>20522694</v>
      </c>
      <c r="F112" s="149">
        <v>2249819</v>
      </c>
      <c r="G112" s="149"/>
    </row>
    <row r="113" spans="1:7" ht="27" customHeight="1">
      <c r="A113" s="141" t="s">
        <v>432</v>
      </c>
      <c r="B113" s="149"/>
      <c r="C113" s="149"/>
      <c r="D113" s="149"/>
      <c r="E113" s="149"/>
      <c r="F113" s="149"/>
      <c r="G113" s="149"/>
    </row>
    <row r="114" spans="1:7">
      <c r="A114" s="146" t="s">
        <v>433</v>
      </c>
      <c r="B114" s="149">
        <v>-25439312</v>
      </c>
      <c r="C114" s="149"/>
      <c r="D114" s="149"/>
      <c r="E114" s="149">
        <v>-23313801</v>
      </c>
      <c r="F114" s="149">
        <v>-2125511</v>
      </c>
      <c r="G114" s="149"/>
    </row>
    <row r="115" spans="1:7">
      <c r="A115" s="146" t="s">
        <v>434</v>
      </c>
      <c r="B115" s="149">
        <v>-2469702</v>
      </c>
      <c r="C115" s="149"/>
      <c r="D115" s="149"/>
      <c r="E115" s="149">
        <v>-3514584</v>
      </c>
      <c r="F115" s="149">
        <v>1044882</v>
      </c>
      <c r="G115" s="149"/>
    </row>
    <row r="116" spans="1:7">
      <c r="A116" s="146" t="s">
        <v>435</v>
      </c>
      <c r="B116" s="149">
        <v>-71443287</v>
      </c>
      <c r="C116" s="149"/>
      <c r="D116" s="149"/>
      <c r="E116" s="149">
        <v>-66345434</v>
      </c>
      <c r="F116" s="149">
        <v>-5097853</v>
      </c>
      <c r="G116" s="149"/>
    </row>
    <row r="117" spans="1:7">
      <c r="A117" s="146" t="s">
        <v>436</v>
      </c>
      <c r="B117" s="149">
        <v>-41997436</v>
      </c>
      <c r="C117" s="149"/>
      <c r="D117" s="149"/>
      <c r="E117" s="149">
        <v>-40411502</v>
      </c>
      <c r="F117" s="149">
        <v>-1585934</v>
      </c>
      <c r="G117" s="149"/>
    </row>
    <row r="118" spans="1:7">
      <c r="A118" s="146" t="s">
        <v>437</v>
      </c>
      <c r="B118" s="149">
        <v>65694415</v>
      </c>
      <c r="C118" s="149"/>
      <c r="D118" s="149"/>
      <c r="E118" s="149">
        <v>67515841</v>
      </c>
      <c r="F118" s="149">
        <v>-1821426</v>
      </c>
      <c r="G118" s="149"/>
    </row>
    <row r="119" spans="1:7">
      <c r="A119" s="146" t="s">
        <v>438</v>
      </c>
      <c r="B119" s="149">
        <v>-163420416</v>
      </c>
      <c r="C119" s="149"/>
      <c r="D119" s="149"/>
      <c r="E119" s="149">
        <v>-179323291</v>
      </c>
      <c r="F119" s="149">
        <v>15902875</v>
      </c>
      <c r="G119" s="149"/>
    </row>
    <row r="120" spans="1:7">
      <c r="A120" s="146" t="s">
        <v>439</v>
      </c>
      <c r="B120" s="149">
        <v>39143486</v>
      </c>
      <c r="C120" s="149"/>
      <c r="D120" s="149"/>
      <c r="E120" s="149">
        <v>60052212</v>
      </c>
      <c r="F120" s="149">
        <v>-20908726</v>
      </c>
      <c r="G120" s="149"/>
    </row>
    <row r="121" spans="1:7">
      <c r="A121" s="146" t="s">
        <v>440</v>
      </c>
      <c r="B121" s="149">
        <v>-46067207</v>
      </c>
      <c r="C121" s="149"/>
      <c r="D121" s="149"/>
      <c r="E121" s="149">
        <v>-38294984</v>
      </c>
      <c r="F121" s="149">
        <v>-7772223</v>
      </c>
      <c r="G121" s="149"/>
    </row>
    <row r="122" spans="1:7">
      <c r="A122" s="146" t="s">
        <v>441</v>
      </c>
      <c r="B122" s="149">
        <v>-3201875</v>
      </c>
      <c r="C122" s="149"/>
      <c r="D122" s="149"/>
      <c r="E122" s="149">
        <v>454982</v>
      </c>
      <c r="F122" s="149">
        <v>-3656857</v>
      </c>
      <c r="G122" s="149"/>
    </row>
    <row r="123" spans="1:7">
      <c r="A123" s="146" t="s">
        <v>442</v>
      </c>
      <c r="B123" s="149">
        <v>-15891982</v>
      </c>
      <c r="C123" s="149"/>
      <c r="D123" s="149"/>
      <c r="E123" s="149">
        <v>-16879239</v>
      </c>
      <c r="F123" s="149">
        <v>987257</v>
      </c>
      <c r="G123" s="149"/>
    </row>
    <row r="124" spans="1:7">
      <c r="A124" s="146" t="s">
        <v>443</v>
      </c>
      <c r="B124" s="149">
        <v>12425179</v>
      </c>
      <c r="C124" s="149"/>
      <c r="D124" s="149"/>
      <c r="E124" s="149">
        <v>7930881</v>
      </c>
      <c r="F124" s="149">
        <v>4494298</v>
      </c>
      <c r="G124" s="149"/>
    </row>
    <row r="125" spans="1:7">
      <c r="A125" s="146" t="s">
        <v>444</v>
      </c>
      <c r="B125" s="149">
        <v>159506144</v>
      </c>
      <c r="C125" s="149"/>
      <c r="D125" s="149"/>
      <c r="E125" s="149">
        <v>128597815</v>
      </c>
      <c r="F125" s="149">
        <v>30908329</v>
      </c>
      <c r="G125" s="149"/>
    </row>
    <row r="126" spans="1:7">
      <c r="A126" s="146" t="s">
        <v>445</v>
      </c>
      <c r="B126" s="149">
        <v>-64044379</v>
      </c>
      <c r="C126" s="149"/>
      <c r="D126" s="149"/>
      <c r="E126" s="149">
        <v>-66181901</v>
      </c>
      <c r="F126" s="149">
        <v>2137522</v>
      </c>
      <c r="G126" s="149"/>
    </row>
    <row r="127" spans="1:7">
      <c r="A127" s="146" t="s">
        <v>446</v>
      </c>
      <c r="B127" s="149">
        <v>-27965176</v>
      </c>
      <c r="C127" s="149"/>
      <c r="D127" s="149"/>
      <c r="E127" s="149">
        <v>-26905100</v>
      </c>
      <c r="F127" s="149">
        <v>-1060076</v>
      </c>
      <c r="G127" s="149"/>
    </row>
    <row r="128" spans="1:7">
      <c r="A128" s="146" t="s">
        <v>447</v>
      </c>
      <c r="B128" s="149">
        <v>-79340870</v>
      </c>
      <c r="C128" s="149"/>
      <c r="D128" s="149"/>
      <c r="E128" s="149">
        <v>-67544043</v>
      </c>
      <c r="F128" s="149">
        <v>-11796827</v>
      </c>
      <c r="G128" s="149"/>
    </row>
    <row r="129" spans="1:7">
      <c r="A129" s="146" t="s">
        <v>448</v>
      </c>
      <c r="B129" s="149">
        <v>47514083</v>
      </c>
      <c r="C129" s="149"/>
      <c r="D129" s="149"/>
      <c r="E129" s="149">
        <v>31959771</v>
      </c>
      <c r="F129" s="149">
        <v>15554312</v>
      </c>
      <c r="G129" s="149"/>
    </row>
    <row r="130" spans="1:7">
      <c r="A130" s="146" t="s">
        <v>449</v>
      </c>
      <c r="B130" s="149">
        <v>-266112144</v>
      </c>
      <c r="C130" s="149"/>
      <c r="D130" s="149"/>
      <c r="E130" s="149">
        <v>-246362027</v>
      </c>
      <c r="F130" s="149">
        <v>-19750117</v>
      </c>
      <c r="G130" s="149"/>
    </row>
    <row r="131" spans="1:7">
      <c r="A131" s="146" t="s">
        <v>450</v>
      </c>
      <c r="B131" s="149">
        <v>-7589424</v>
      </c>
      <c r="C131" s="149"/>
      <c r="D131" s="149"/>
      <c r="E131" s="149">
        <v>-9232677</v>
      </c>
      <c r="F131" s="149">
        <v>1643253</v>
      </c>
      <c r="G131" s="149"/>
    </row>
    <row r="132" spans="1:7">
      <c r="A132" s="146" t="s">
        <v>451</v>
      </c>
      <c r="B132" s="149">
        <v>-14328255</v>
      </c>
      <c r="C132" s="149"/>
      <c r="D132" s="149"/>
      <c r="E132" s="149">
        <v>-13494486</v>
      </c>
      <c r="F132" s="149">
        <v>-833769</v>
      </c>
      <c r="G132" s="149"/>
    </row>
    <row r="133" spans="1:7">
      <c r="A133" s="146" t="s">
        <v>452</v>
      </c>
      <c r="B133" s="149">
        <v>6445203</v>
      </c>
      <c r="C133" s="149"/>
      <c r="D133" s="149"/>
      <c r="E133" s="149">
        <v>3854227</v>
      </c>
      <c r="F133" s="149">
        <v>2590976</v>
      </c>
      <c r="G133" s="149"/>
    </row>
    <row r="134" spans="1:7">
      <c r="A134" s="146" t="s">
        <v>453</v>
      </c>
      <c r="B134" s="149">
        <v>-14406567</v>
      </c>
      <c r="C134" s="149"/>
      <c r="D134" s="149"/>
      <c r="E134" s="149">
        <v>-8983458</v>
      </c>
      <c r="F134" s="149">
        <v>-5423109</v>
      </c>
      <c r="G134" s="149"/>
    </row>
    <row r="135" spans="1:7">
      <c r="A135" s="146" t="s">
        <v>454</v>
      </c>
      <c r="B135" s="149">
        <v>-25545985</v>
      </c>
      <c r="C135" s="149"/>
      <c r="D135" s="149"/>
      <c r="E135" s="149">
        <v>-22295510</v>
      </c>
      <c r="F135" s="149">
        <v>-3250475</v>
      </c>
      <c r="G135" s="149"/>
    </row>
    <row r="136" spans="1:7">
      <c r="A136" s="146" t="s">
        <v>455</v>
      </c>
      <c r="B136" s="149">
        <v>-88798004</v>
      </c>
      <c r="C136" s="149"/>
      <c r="D136" s="149"/>
      <c r="E136" s="149">
        <v>-79143833</v>
      </c>
      <c r="F136" s="149">
        <v>-9654171</v>
      </c>
      <c r="G136" s="149"/>
    </row>
    <row r="137" spans="1:7">
      <c r="A137" s="146" t="s">
        <v>456</v>
      </c>
      <c r="B137" s="149">
        <v>-14110786</v>
      </c>
      <c r="C137" s="149"/>
      <c r="D137" s="149"/>
      <c r="E137" s="149">
        <v>-14532227</v>
      </c>
      <c r="F137" s="149">
        <v>421441</v>
      </c>
      <c r="G137" s="149"/>
    </row>
    <row r="138" spans="1:7">
      <c r="A138" s="146" t="s">
        <v>457</v>
      </c>
      <c r="B138" s="149">
        <v>-77448786</v>
      </c>
      <c r="C138" s="149"/>
      <c r="D138" s="149"/>
      <c r="E138" s="149">
        <v>-66851690</v>
      </c>
      <c r="F138" s="149">
        <v>-10597096</v>
      </c>
      <c r="G138" s="149"/>
    </row>
    <row r="139" spans="1:7">
      <c r="A139" s="146" t="s">
        <v>458</v>
      </c>
      <c r="B139" s="149">
        <v>24421050</v>
      </c>
      <c r="C139" s="149"/>
      <c r="D139" s="149"/>
      <c r="E139" s="149">
        <v>8904146</v>
      </c>
      <c r="F139" s="149">
        <v>15516904</v>
      </c>
      <c r="G139" s="149"/>
    </row>
    <row r="140" spans="1:7">
      <c r="A140" s="146" t="s">
        <v>459</v>
      </c>
      <c r="B140" s="149">
        <v>-40890630</v>
      </c>
      <c r="C140" s="149"/>
      <c r="D140" s="149"/>
      <c r="E140" s="149">
        <v>-9652695</v>
      </c>
      <c r="F140" s="149">
        <v>-31237935</v>
      </c>
      <c r="G140" s="149"/>
    </row>
    <row r="141" spans="1:7">
      <c r="A141" s="146" t="s">
        <v>460</v>
      </c>
      <c r="B141" s="149">
        <v>-110516760</v>
      </c>
      <c r="C141" s="149"/>
      <c r="D141" s="149"/>
      <c r="E141" s="149">
        <v>-105211558</v>
      </c>
      <c r="F141" s="149">
        <v>-5305202</v>
      </c>
      <c r="G141" s="149"/>
    </row>
    <row r="142" spans="1:7">
      <c r="A142" s="146" t="s">
        <v>461</v>
      </c>
      <c r="B142" s="149">
        <v>25089280</v>
      </c>
      <c r="C142" s="149"/>
      <c r="D142" s="149"/>
      <c r="E142" s="149">
        <v>12042760</v>
      </c>
      <c r="F142" s="149">
        <v>13046520</v>
      </c>
      <c r="G142" s="149"/>
    </row>
    <row r="143" spans="1:7">
      <c r="A143" s="146" t="s">
        <v>462</v>
      </c>
      <c r="B143" s="149">
        <v>-44321846</v>
      </c>
      <c r="C143" s="149"/>
      <c r="D143" s="149"/>
      <c r="E143" s="149">
        <v>-41748305</v>
      </c>
      <c r="F143" s="149">
        <v>-2573541</v>
      </c>
      <c r="G143" s="149"/>
    </row>
    <row r="144" spans="1:7">
      <c r="A144" s="146" t="s">
        <v>463</v>
      </c>
      <c r="B144" s="149">
        <v>1967691</v>
      </c>
      <c r="C144" s="149"/>
      <c r="D144" s="149"/>
      <c r="E144" s="149">
        <v>-929286</v>
      </c>
      <c r="F144" s="149">
        <v>2896977</v>
      </c>
      <c r="G144" s="149"/>
    </row>
    <row r="145" spans="1:7">
      <c r="A145" s="146" t="s">
        <v>464</v>
      </c>
      <c r="B145" s="149">
        <v>-8683185</v>
      </c>
      <c r="C145" s="149"/>
      <c r="D145" s="149"/>
      <c r="E145" s="149">
        <v>-6750467</v>
      </c>
      <c r="F145" s="149">
        <v>-1932718</v>
      </c>
      <c r="G145" s="149"/>
    </row>
    <row r="146" spans="1:7">
      <c r="A146" s="146" t="s">
        <v>465</v>
      </c>
      <c r="B146" s="149">
        <v>19377209</v>
      </c>
      <c r="C146" s="149"/>
      <c r="D146" s="149"/>
      <c r="E146" s="149">
        <v>18280828</v>
      </c>
      <c r="F146" s="149">
        <v>1096381</v>
      </c>
      <c r="G146" s="149"/>
    </row>
    <row r="147" spans="1:7" ht="27" customHeight="1">
      <c r="A147" s="141" t="s">
        <v>466</v>
      </c>
      <c r="B147" s="149"/>
      <c r="C147" s="149"/>
      <c r="D147" s="149"/>
      <c r="E147" s="149"/>
      <c r="F147" s="149"/>
      <c r="G147" s="149"/>
    </row>
    <row r="148" spans="1:7">
      <c r="A148" s="146" t="s">
        <v>467</v>
      </c>
      <c r="B148" s="149">
        <v>37039158</v>
      </c>
      <c r="C148" s="149"/>
      <c r="D148" s="149"/>
      <c r="E148" s="149">
        <v>32168681</v>
      </c>
      <c r="F148" s="149">
        <v>4870477</v>
      </c>
      <c r="G148" s="149"/>
    </row>
    <row r="149" spans="1:7">
      <c r="A149" s="146" t="s">
        <v>468</v>
      </c>
      <c r="B149" s="149">
        <v>-3785733</v>
      </c>
      <c r="C149" s="149"/>
      <c r="D149" s="149"/>
      <c r="E149" s="149">
        <v>5983353</v>
      </c>
      <c r="F149" s="149">
        <v>-9769086</v>
      </c>
      <c r="G149" s="149"/>
    </row>
    <row r="150" spans="1:7">
      <c r="A150" s="146" t="s">
        <v>469</v>
      </c>
      <c r="B150" s="149">
        <v>-11220913</v>
      </c>
      <c r="C150" s="149"/>
      <c r="D150" s="149"/>
      <c r="E150" s="149">
        <v>-10632352</v>
      </c>
      <c r="F150" s="149">
        <v>-588561</v>
      </c>
      <c r="G150" s="149"/>
    </row>
    <row r="151" spans="1:7">
      <c r="A151" s="146" t="s">
        <v>470</v>
      </c>
      <c r="B151" s="149">
        <v>-23805506</v>
      </c>
      <c r="C151" s="149"/>
      <c r="D151" s="149"/>
      <c r="E151" s="149">
        <v>-11679499</v>
      </c>
      <c r="F151" s="149">
        <v>-12126007</v>
      </c>
      <c r="G151" s="149"/>
    </row>
    <row r="152" spans="1:7">
      <c r="A152" s="146" t="s">
        <v>471</v>
      </c>
      <c r="B152" s="149">
        <v>-4072527</v>
      </c>
      <c r="C152" s="149"/>
      <c r="D152" s="149"/>
      <c r="E152" s="149">
        <v>-10262785</v>
      </c>
      <c r="F152" s="149">
        <v>6190258</v>
      </c>
      <c r="G152" s="149"/>
    </row>
    <row r="153" spans="1:7">
      <c r="A153" s="146" t="s">
        <v>472</v>
      </c>
      <c r="B153" s="149">
        <v>-71078488</v>
      </c>
      <c r="C153" s="149"/>
      <c r="D153" s="149"/>
      <c r="E153" s="149">
        <v>-72971252</v>
      </c>
      <c r="F153" s="149">
        <v>1892764</v>
      </c>
      <c r="G153" s="149"/>
    </row>
    <row r="154" spans="1:7" ht="21.75" customHeight="1">
      <c r="A154" s="141" t="s">
        <v>473</v>
      </c>
      <c r="B154" s="149"/>
      <c r="C154" s="149"/>
      <c r="D154" s="149"/>
      <c r="E154" s="149"/>
      <c r="F154" s="149"/>
      <c r="G154" s="149"/>
    </row>
    <row r="155" spans="1:7">
      <c r="A155" s="146" t="s">
        <v>474</v>
      </c>
      <c r="B155" s="149">
        <v>1055563</v>
      </c>
      <c r="C155" s="149"/>
      <c r="D155" s="149"/>
      <c r="E155" s="149">
        <v>8681336</v>
      </c>
      <c r="F155" s="149">
        <v>-7625773</v>
      </c>
      <c r="G155" s="149"/>
    </row>
    <row r="156" spans="1:7">
      <c r="A156" s="146" t="s">
        <v>475</v>
      </c>
      <c r="B156" s="149">
        <v>68746238</v>
      </c>
      <c r="C156" s="149"/>
      <c r="D156" s="149"/>
      <c r="E156" s="149">
        <v>66556210</v>
      </c>
      <c r="F156" s="149">
        <v>2190028</v>
      </c>
      <c r="G156" s="149"/>
    </row>
    <row r="157" spans="1:7">
      <c r="A157" s="146" t="s">
        <v>476</v>
      </c>
      <c r="B157" s="149">
        <v>-1019958</v>
      </c>
      <c r="C157" s="149"/>
      <c r="D157" s="149"/>
      <c r="E157" s="149">
        <v>1776680</v>
      </c>
      <c r="F157" s="149">
        <v>-2796638</v>
      </c>
      <c r="G157" s="149"/>
    </row>
    <row r="158" spans="1:7">
      <c r="A158" s="146" t="s">
        <v>477</v>
      </c>
      <c r="B158" s="149">
        <v>-6324412</v>
      </c>
      <c r="C158" s="149"/>
      <c r="D158" s="149"/>
      <c r="E158" s="149">
        <v>-5852183</v>
      </c>
      <c r="F158" s="149">
        <v>-472229</v>
      </c>
      <c r="G158" s="149"/>
    </row>
    <row r="159" spans="1:7">
      <c r="A159" s="146" t="s">
        <v>478</v>
      </c>
      <c r="B159" s="149">
        <v>-31719752</v>
      </c>
      <c r="C159" s="149"/>
      <c r="D159" s="149"/>
      <c r="E159" s="149">
        <v>-19761005</v>
      </c>
      <c r="F159" s="149">
        <v>-11958747</v>
      </c>
      <c r="G159" s="149"/>
    </row>
    <row r="160" spans="1:7">
      <c r="A160" s="146" t="s">
        <v>479</v>
      </c>
      <c r="B160" s="149">
        <v>32148404</v>
      </c>
      <c r="C160" s="149"/>
      <c r="D160" s="149"/>
      <c r="E160" s="149">
        <v>25616245</v>
      </c>
      <c r="F160" s="149">
        <v>6532159</v>
      </c>
      <c r="G160" s="149"/>
    </row>
    <row r="161" spans="1:7">
      <c r="A161" s="146" t="s">
        <v>480</v>
      </c>
      <c r="B161" s="149">
        <v>20348191</v>
      </c>
      <c r="C161" s="149"/>
      <c r="D161" s="149"/>
      <c r="E161" s="149">
        <v>17456397</v>
      </c>
      <c r="F161" s="149">
        <v>2891794</v>
      </c>
      <c r="G161" s="149"/>
    </row>
    <row r="162" spans="1:7">
      <c r="A162" s="146" t="s">
        <v>481</v>
      </c>
      <c r="B162" s="149">
        <v>21225637</v>
      </c>
      <c r="C162" s="149"/>
      <c r="D162" s="149"/>
      <c r="E162" s="149">
        <v>21013721</v>
      </c>
      <c r="F162" s="149">
        <v>211916</v>
      </c>
      <c r="G162" s="149"/>
    </row>
    <row r="163" spans="1:7">
      <c r="A163" s="146" t="s">
        <v>482</v>
      </c>
      <c r="B163" s="149">
        <v>-10819234</v>
      </c>
      <c r="C163" s="149"/>
      <c r="D163" s="149"/>
      <c r="E163" s="149">
        <v>-13719708</v>
      </c>
      <c r="F163" s="149">
        <v>2900474</v>
      </c>
      <c r="G163" s="149"/>
    </row>
    <row r="164" spans="1:7">
      <c r="A164" s="146" t="s">
        <v>483</v>
      </c>
      <c r="B164" s="149">
        <v>11106211</v>
      </c>
      <c r="C164" s="149"/>
      <c r="D164" s="149"/>
      <c r="E164" s="149">
        <v>10914122</v>
      </c>
      <c r="F164" s="149">
        <v>192089</v>
      </c>
      <c r="G164" s="149"/>
    </row>
    <row r="165" spans="1:7">
      <c r="A165" s="146" t="s">
        <v>484</v>
      </c>
      <c r="B165" s="149">
        <v>588632</v>
      </c>
      <c r="C165" s="149"/>
      <c r="D165" s="149"/>
      <c r="E165" s="149">
        <v>5058678</v>
      </c>
      <c r="F165" s="149">
        <v>-4470046</v>
      </c>
      <c r="G165" s="149"/>
    </row>
    <row r="166" spans="1:7">
      <c r="A166" s="146" t="s">
        <v>485</v>
      </c>
      <c r="B166" s="149">
        <v>294832825</v>
      </c>
      <c r="C166" s="149"/>
      <c r="D166" s="149"/>
      <c r="E166" s="149">
        <v>376357720</v>
      </c>
      <c r="F166" s="149">
        <v>-81524895</v>
      </c>
      <c r="G166" s="149"/>
    </row>
    <row r="167" spans="1:7">
      <c r="A167" s="146" t="s">
        <v>486</v>
      </c>
      <c r="B167" s="149">
        <v>-12399333</v>
      </c>
      <c r="C167" s="149"/>
      <c r="D167" s="149"/>
      <c r="E167" s="149">
        <v>-7137945</v>
      </c>
      <c r="F167" s="149">
        <v>-5261388</v>
      </c>
      <c r="G167" s="149"/>
    </row>
    <row r="168" spans="1:7">
      <c r="A168" s="146" t="s">
        <v>487</v>
      </c>
      <c r="B168" s="149">
        <v>-12961820</v>
      </c>
      <c r="C168" s="149"/>
      <c r="D168" s="149"/>
      <c r="E168" s="149">
        <v>-9555152</v>
      </c>
      <c r="F168" s="149">
        <v>-3406668</v>
      </c>
      <c r="G168" s="149"/>
    </row>
    <row r="169" spans="1:7">
      <c r="A169" s="146" t="s">
        <v>488</v>
      </c>
      <c r="B169" s="149">
        <v>-2468916</v>
      </c>
      <c r="C169" s="149"/>
      <c r="D169" s="149"/>
      <c r="E169" s="149">
        <v>-9345838</v>
      </c>
      <c r="F169" s="149">
        <v>6876922</v>
      </c>
      <c r="G169" s="149"/>
    </row>
    <row r="170" spans="1:7">
      <c r="A170" s="146" t="s">
        <v>489</v>
      </c>
      <c r="B170" s="149">
        <v>-39166979</v>
      </c>
      <c r="C170" s="149"/>
      <c r="D170" s="149"/>
      <c r="E170" s="149">
        <v>-36637210</v>
      </c>
      <c r="F170" s="149">
        <v>-2529769</v>
      </c>
      <c r="G170" s="149"/>
    </row>
    <row r="171" spans="1:7">
      <c r="A171" s="146" t="s">
        <v>490</v>
      </c>
      <c r="B171" s="149">
        <v>-10417896</v>
      </c>
      <c r="C171" s="149"/>
      <c r="D171" s="149"/>
      <c r="E171" s="149">
        <v>-14332186</v>
      </c>
      <c r="F171" s="149">
        <v>3914290</v>
      </c>
      <c r="G171" s="149"/>
    </row>
    <row r="172" spans="1:7">
      <c r="A172" s="146" t="s">
        <v>491</v>
      </c>
      <c r="B172" s="149">
        <v>16476029</v>
      </c>
      <c r="C172" s="149"/>
      <c r="D172" s="149"/>
      <c r="E172" s="149">
        <v>-570104</v>
      </c>
      <c r="F172" s="149">
        <v>17046133</v>
      </c>
      <c r="G172" s="149"/>
    </row>
    <row r="173" spans="1:7">
      <c r="A173" s="146" t="s">
        <v>492</v>
      </c>
      <c r="B173" s="149">
        <v>-47288569</v>
      </c>
      <c r="C173" s="149"/>
      <c r="D173" s="149"/>
      <c r="E173" s="149">
        <v>-51723173</v>
      </c>
      <c r="F173" s="149">
        <v>4434604</v>
      </c>
      <c r="G173" s="149"/>
    </row>
    <row r="174" spans="1:7">
      <c r="A174" s="146" t="s">
        <v>493</v>
      </c>
      <c r="B174" s="149">
        <v>39423612</v>
      </c>
      <c r="C174" s="149"/>
      <c r="D174" s="149"/>
      <c r="E174" s="149">
        <v>32710384</v>
      </c>
      <c r="F174" s="149">
        <v>6713228</v>
      </c>
      <c r="G174" s="149"/>
    </row>
    <row r="175" spans="1:7">
      <c r="A175" s="146" t="s">
        <v>494</v>
      </c>
      <c r="B175" s="149">
        <v>-8475487</v>
      </c>
      <c r="C175" s="149"/>
      <c r="D175" s="149"/>
      <c r="E175" s="149">
        <v>-3245637</v>
      </c>
      <c r="F175" s="149">
        <v>-5229850</v>
      </c>
      <c r="G175" s="149"/>
    </row>
    <row r="176" spans="1:7">
      <c r="A176" s="146" t="s">
        <v>495</v>
      </c>
      <c r="B176" s="149">
        <v>20991937</v>
      </c>
      <c r="C176" s="149"/>
      <c r="D176" s="149"/>
      <c r="E176" s="149">
        <v>23259534</v>
      </c>
      <c r="F176" s="149">
        <v>-2267597</v>
      </c>
      <c r="G176" s="149"/>
    </row>
    <row r="177" spans="1:7">
      <c r="A177" s="146" t="s">
        <v>496</v>
      </c>
      <c r="B177" s="149">
        <v>29135055</v>
      </c>
      <c r="C177" s="149"/>
      <c r="D177" s="149"/>
      <c r="E177" s="149">
        <v>22423319</v>
      </c>
      <c r="F177" s="149">
        <v>6711736</v>
      </c>
      <c r="G177" s="149"/>
    </row>
    <row r="178" spans="1:7">
      <c r="A178" s="146" t="s">
        <v>497</v>
      </c>
      <c r="B178" s="149">
        <v>17331915</v>
      </c>
      <c r="C178" s="149"/>
      <c r="D178" s="149"/>
      <c r="E178" s="149">
        <v>23527937</v>
      </c>
      <c r="F178" s="149">
        <v>-6196022</v>
      </c>
      <c r="G178" s="149"/>
    </row>
    <row r="179" spans="1:7">
      <c r="A179" s="146" t="s">
        <v>498</v>
      </c>
      <c r="B179" s="149">
        <v>27781625</v>
      </c>
      <c r="C179" s="149"/>
      <c r="D179" s="149"/>
      <c r="E179" s="149">
        <v>25674820</v>
      </c>
      <c r="F179" s="149">
        <v>2106805</v>
      </c>
      <c r="G179" s="149"/>
    </row>
    <row r="180" spans="1:7">
      <c r="A180" s="146" t="s">
        <v>499</v>
      </c>
      <c r="B180" s="149">
        <v>2476163</v>
      </c>
      <c r="C180" s="149"/>
      <c r="D180" s="149"/>
      <c r="E180" s="149">
        <v>4498421</v>
      </c>
      <c r="F180" s="149">
        <v>-2022258</v>
      </c>
      <c r="G180" s="149"/>
    </row>
    <row r="181" spans="1:7">
      <c r="A181" s="146" t="s">
        <v>500</v>
      </c>
      <c r="B181" s="149">
        <v>7330182</v>
      </c>
      <c r="C181" s="149"/>
      <c r="D181" s="149"/>
      <c r="E181" s="149">
        <v>7806662</v>
      </c>
      <c r="F181" s="149">
        <v>-476480</v>
      </c>
      <c r="G181" s="149"/>
    </row>
    <row r="182" spans="1:7">
      <c r="A182" s="146" t="s">
        <v>501</v>
      </c>
      <c r="B182" s="149">
        <v>-5708144</v>
      </c>
      <c r="C182" s="149"/>
      <c r="D182" s="149"/>
      <c r="E182" s="149">
        <v>-10293618</v>
      </c>
      <c r="F182" s="149">
        <v>4585474</v>
      </c>
      <c r="G182" s="149"/>
    </row>
    <row r="183" spans="1:7">
      <c r="A183" s="146" t="s">
        <v>502</v>
      </c>
      <c r="B183" s="149">
        <v>-27527124</v>
      </c>
      <c r="C183" s="149"/>
      <c r="D183" s="149"/>
      <c r="E183" s="149">
        <v>-28771042</v>
      </c>
      <c r="F183" s="149">
        <v>1243918</v>
      </c>
      <c r="G183" s="149"/>
    </row>
    <row r="184" spans="1:7">
      <c r="A184" s="146" t="s">
        <v>503</v>
      </c>
      <c r="B184" s="149">
        <v>14494424</v>
      </c>
      <c r="C184" s="149"/>
      <c r="D184" s="149"/>
      <c r="E184" s="149">
        <v>15443312</v>
      </c>
      <c r="F184" s="149">
        <v>-948888</v>
      </c>
      <c r="G184" s="149"/>
    </row>
    <row r="185" spans="1:7">
      <c r="A185" s="146" t="s">
        <v>504</v>
      </c>
      <c r="B185" s="149">
        <v>91002864</v>
      </c>
      <c r="C185" s="149"/>
      <c r="D185" s="149"/>
      <c r="E185" s="149">
        <v>80307011</v>
      </c>
      <c r="F185" s="149">
        <v>10695853</v>
      </c>
      <c r="G185" s="149"/>
    </row>
    <row r="186" spans="1:7">
      <c r="A186" s="146" t="s">
        <v>505</v>
      </c>
      <c r="B186" s="149">
        <v>-15289082</v>
      </c>
      <c r="C186" s="149"/>
      <c r="D186" s="149"/>
      <c r="E186" s="149">
        <v>-15733944</v>
      </c>
      <c r="F186" s="149">
        <v>444862</v>
      </c>
      <c r="G186" s="149"/>
    </row>
    <row r="187" spans="1:7">
      <c r="A187" s="146" t="s">
        <v>506</v>
      </c>
      <c r="B187" s="149">
        <v>-2967628</v>
      </c>
      <c r="C187" s="149"/>
      <c r="D187" s="149"/>
      <c r="E187" s="149">
        <v>2311256</v>
      </c>
      <c r="F187" s="149">
        <v>-5278884</v>
      </c>
      <c r="G187" s="149"/>
    </row>
    <row r="188" spans="1:7">
      <c r="A188" s="146" t="s">
        <v>507</v>
      </c>
      <c r="B188" s="149">
        <v>-8125026</v>
      </c>
      <c r="C188" s="149"/>
      <c r="D188" s="149"/>
      <c r="E188" s="149">
        <v>-4937490</v>
      </c>
      <c r="F188" s="149">
        <v>-3187536</v>
      </c>
      <c r="G188" s="149"/>
    </row>
    <row r="189" spans="1:7">
      <c r="A189" s="146" t="s">
        <v>508</v>
      </c>
      <c r="B189" s="149">
        <v>-9707939</v>
      </c>
      <c r="C189" s="149"/>
      <c r="D189" s="149"/>
      <c r="E189" s="149">
        <v>-9654901</v>
      </c>
      <c r="F189" s="149">
        <v>-53038</v>
      </c>
      <c r="G189" s="149"/>
    </row>
    <row r="190" spans="1:7">
      <c r="A190" s="146" t="s">
        <v>509</v>
      </c>
      <c r="B190" s="149">
        <v>-5917356</v>
      </c>
      <c r="C190" s="149"/>
      <c r="D190" s="149"/>
      <c r="E190" s="149">
        <v>-5131322</v>
      </c>
      <c r="F190" s="149">
        <v>-786034</v>
      </c>
      <c r="G190" s="149"/>
    </row>
    <row r="191" spans="1:7">
      <c r="A191" s="146" t="s">
        <v>510</v>
      </c>
      <c r="B191" s="149">
        <v>-14206643</v>
      </c>
      <c r="C191" s="149"/>
      <c r="D191" s="149"/>
      <c r="E191" s="149">
        <v>-14805287</v>
      </c>
      <c r="F191" s="149">
        <v>598644</v>
      </c>
      <c r="G191" s="149"/>
    </row>
    <row r="192" spans="1:7">
      <c r="A192" s="146" t="s">
        <v>511</v>
      </c>
      <c r="B192" s="149">
        <v>18028112</v>
      </c>
      <c r="C192" s="149"/>
      <c r="D192" s="149"/>
      <c r="E192" s="149">
        <v>22716112</v>
      </c>
      <c r="F192" s="149">
        <v>-4688000</v>
      </c>
      <c r="G192" s="149"/>
    </row>
    <row r="193" spans="1:7">
      <c r="A193" s="146" t="s">
        <v>512</v>
      </c>
      <c r="B193" s="149">
        <v>-378522</v>
      </c>
      <c r="C193" s="149"/>
      <c r="D193" s="149"/>
      <c r="E193" s="149">
        <v>2320087</v>
      </c>
      <c r="F193" s="149">
        <v>-2698609</v>
      </c>
      <c r="G193" s="149"/>
    </row>
    <row r="194" spans="1:7">
      <c r="A194" s="146" t="s">
        <v>513</v>
      </c>
      <c r="B194" s="149">
        <v>602236</v>
      </c>
      <c r="C194" s="149"/>
      <c r="D194" s="149"/>
      <c r="E194" s="149">
        <v>2009221</v>
      </c>
      <c r="F194" s="149">
        <v>-1406985</v>
      </c>
      <c r="G194" s="149"/>
    </row>
    <row r="195" spans="1:7">
      <c r="A195" s="146" t="s">
        <v>514</v>
      </c>
      <c r="B195" s="149">
        <v>42361807</v>
      </c>
      <c r="C195" s="149"/>
      <c r="D195" s="149"/>
      <c r="E195" s="149">
        <v>39534333</v>
      </c>
      <c r="F195" s="149">
        <v>2827474</v>
      </c>
      <c r="G195" s="149"/>
    </row>
    <row r="196" spans="1:7">
      <c r="A196" s="146" t="s">
        <v>515</v>
      </c>
      <c r="B196" s="149">
        <v>42490283</v>
      </c>
      <c r="C196" s="149"/>
      <c r="D196" s="149"/>
      <c r="E196" s="149">
        <v>34815622</v>
      </c>
      <c r="F196" s="149">
        <v>7674661</v>
      </c>
      <c r="G196" s="149"/>
    </row>
    <row r="197" spans="1:7">
      <c r="A197" s="146" t="s">
        <v>516</v>
      </c>
      <c r="B197" s="149">
        <v>143084487</v>
      </c>
      <c r="C197" s="149"/>
      <c r="D197" s="149"/>
      <c r="E197" s="149">
        <v>138549907</v>
      </c>
      <c r="F197" s="149">
        <v>4534580</v>
      </c>
      <c r="G197" s="149"/>
    </row>
    <row r="198" spans="1:7">
      <c r="A198" s="146" t="s">
        <v>517</v>
      </c>
      <c r="B198" s="149">
        <v>8192032</v>
      </c>
      <c r="C198" s="149"/>
      <c r="D198" s="149"/>
      <c r="E198" s="149">
        <v>15140228</v>
      </c>
      <c r="F198" s="149">
        <v>-6948196</v>
      </c>
      <c r="G198" s="149"/>
    </row>
    <row r="199" spans="1:7">
      <c r="A199" s="146" t="s">
        <v>518</v>
      </c>
      <c r="B199" s="149">
        <v>21152977</v>
      </c>
      <c r="C199" s="149"/>
      <c r="D199" s="149"/>
      <c r="E199" s="149">
        <v>24345135</v>
      </c>
      <c r="F199" s="149">
        <v>-3192158</v>
      </c>
      <c r="G199" s="149"/>
    </row>
    <row r="200" spans="1:7">
      <c r="A200" s="146" t="s">
        <v>519</v>
      </c>
      <c r="B200" s="149">
        <v>-7088963</v>
      </c>
      <c r="C200" s="149"/>
      <c r="D200" s="149"/>
      <c r="E200" s="149">
        <v>-7384994</v>
      </c>
      <c r="F200" s="149">
        <v>296031</v>
      </c>
      <c r="G200" s="149"/>
    </row>
    <row r="201" spans="1:7">
      <c r="A201" s="146" t="s">
        <v>520</v>
      </c>
      <c r="B201" s="149">
        <v>66331479</v>
      </c>
      <c r="C201" s="149"/>
      <c r="D201" s="149"/>
      <c r="E201" s="149">
        <v>64649595</v>
      </c>
      <c r="F201" s="149">
        <v>1681884</v>
      </c>
      <c r="G201" s="149"/>
    </row>
    <row r="202" spans="1:7">
      <c r="A202" s="146" t="s">
        <v>521</v>
      </c>
      <c r="B202" s="149">
        <v>38613751</v>
      </c>
      <c r="C202" s="149"/>
      <c r="D202" s="149"/>
      <c r="E202" s="149">
        <v>42382287</v>
      </c>
      <c r="F202" s="149">
        <v>-3768536</v>
      </c>
      <c r="G202" s="149"/>
    </row>
    <row r="203" spans="1:7">
      <c r="A203" s="146" t="s">
        <v>522</v>
      </c>
      <c r="B203" s="149">
        <v>7969543</v>
      </c>
      <c r="C203" s="149"/>
      <c r="D203" s="149"/>
      <c r="E203" s="149">
        <v>6663831</v>
      </c>
      <c r="F203" s="149">
        <v>1305712</v>
      </c>
      <c r="G203" s="149"/>
    </row>
    <row r="204" spans="1:7" ht="27" customHeight="1">
      <c r="A204" s="141" t="s">
        <v>523</v>
      </c>
      <c r="B204" s="149"/>
      <c r="C204" s="149"/>
      <c r="D204" s="149"/>
      <c r="E204" s="149"/>
      <c r="F204" s="149"/>
      <c r="G204" s="149"/>
    </row>
    <row r="205" spans="1:7">
      <c r="A205" s="146" t="s">
        <v>524</v>
      </c>
      <c r="B205" s="149">
        <v>2651901</v>
      </c>
      <c r="C205" s="149"/>
      <c r="D205" s="149"/>
      <c r="E205" s="149">
        <v>3319433</v>
      </c>
      <c r="F205" s="149">
        <v>-667532</v>
      </c>
      <c r="G205" s="149"/>
    </row>
    <row r="206" spans="1:7">
      <c r="A206" s="146" t="s">
        <v>525</v>
      </c>
      <c r="B206" s="149">
        <v>11096789</v>
      </c>
      <c r="C206" s="149"/>
      <c r="D206" s="149"/>
      <c r="E206" s="149">
        <v>9804745</v>
      </c>
      <c r="F206" s="149">
        <v>1292044</v>
      </c>
      <c r="G206" s="149"/>
    </row>
    <row r="207" spans="1:7">
      <c r="A207" s="146" t="s">
        <v>526</v>
      </c>
      <c r="B207" s="149">
        <v>4083364</v>
      </c>
      <c r="C207" s="149"/>
      <c r="D207" s="149"/>
      <c r="E207" s="149">
        <v>2826164</v>
      </c>
      <c r="F207" s="149">
        <v>1257200</v>
      </c>
      <c r="G207" s="149"/>
    </row>
    <row r="208" spans="1:7">
      <c r="A208" s="146" t="s">
        <v>527</v>
      </c>
      <c r="B208" s="149">
        <v>8210374</v>
      </c>
      <c r="C208" s="149"/>
      <c r="D208" s="149"/>
      <c r="E208" s="149">
        <v>3374105</v>
      </c>
      <c r="F208" s="149">
        <v>4836269</v>
      </c>
      <c r="G208" s="149"/>
    </row>
    <row r="209" spans="1:7">
      <c r="A209" s="146" t="s">
        <v>528</v>
      </c>
      <c r="B209" s="149">
        <v>8643137</v>
      </c>
      <c r="C209" s="149"/>
      <c r="D209" s="149"/>
      <c r="E209" s="149">
        <v>6862390</v>
      </c>
      <c r="F209" s="149">
        <v>1780747</v>
      </c>
      <c r="G209" s="149"/>
    </row>
    <row r="210" spans="1:7">
      <c r="A210" s="146" t="s">
        <v>529</v>
      </c>
      <c r="B210" s="149">
        <v>17497432</v>
      </c>
      <c r="C210" s="149"/>
      <c r="D210" s="149"/>
      <c r="E210" s="149">
        <v>15759923</v>
      </c>
      <c r="F210" s="149">
        <v>1737509</v>
      </c>
      <c r="G210" s="149"/>
    </row>
    <row r="211" spans="1:7">
      <c r="A211" s="146" t="s">
        <v>530</v>
      </c>
      <c r="B211" s="149">
        <v>12241176</v>
      </c>
      <c r="C211" s="149"/>
      <c r="D211" s="149"/>
      <c r="E211" s="149">
        <v>6569113</v>
      </c>
      <c r="F211" s="149">
        <v>5672063</v>
      </c>
      <c r="G211" s="149"/>
    </row>
    <row r="212" spans="1:7">
      <c r="A212" s="146" t="s">
        <v>531</v>
      </c>
      <c r="B212" s="149">
        <v>-73698340</v>
      </c>
      <c r="C212" s="149"/>
      <c r="D212" s="149"/>
      <c r="E212" s="149">
        <v>-65205459</v>
      </c>
      <c r="F212" s="149">
        <v>-8492881</v>
      </c>
      <c r="G212" s="149"/>
    </row>
    <row r="213" spans="1:7">
      <c r="A213" s="146" t="s">
        <v>532</v>
      </c>
      <c r="B213" s="149">
        <v>14707265</v>
      </c>
      <c r="C213" s="149"/>
      <c r="D213" s="149"/>
      <c r="E213" s="149">
        <v>9328307</v>
      </c>
      <c r="F213" s="149">
        <v>5378958</v>
      </c>
      <c r="G213" s="149"/>
    </row>
    <row r="214" spans="1:7">
      <c r="A214" s="146" t="s">
        <v>533</v>
      </c>
      <c r="B214" s="149">
        <v>-3090772</v>
      </c>
      <c r="C214" s="149"/>
      <c r="D214" s="149"/>
      <c r="E214" s="149">
        <v>-1372359</v>
      </c>
      <c r="F214" s="149">
        <v>-1718413</v>
      </c>
      <c r="G214" s="149"/>
    </row>
    <row r="215" spans="1:7">
      <c r="A215" s="146" t="s">
        <v>534</v>
      </c>
      <c r="B215" s="149">
        <v>8955833</v>
      </c>
      <c r="C215" s="149"/>
      <c r="D215" s="149"/>
      <c r="E215" s="149">
        <v>8232784</v>
      </c>
      <c r="F215" s="149">
        <v>723049</v>
      </c>
      <c r="G215" s="149"/>
    </row>
    <row r="216" spans="1:7">
      <c r="A216" s="146" t="s">
        <v>535</v>
      </c>
      <c r="B216" s="149">
        <v>-8559406</v>
      </c>
      <c r="C216" s="149"/>
      <c r="D216" s="149"/>
      <c r="E216" s="149">
        <v>-8585257</v>
      </c>
      <c r="F216" s="149">
        <v>25851</v>
      </c>
      <c r="G216" s="149"/>
    </row>
    <row r="217" spans="1:7">
      <c r="A217" s="146" t="s">
        <v>536</v>
      </c>
      <c r="B217" s="149">
        <v>21899768</v>
      </c>
      <c r="C217" s="149"/>
      <c r="D217" s="149"/>
      <c r="E217" s="149">
        <v>21874262</v>
      </c>
      <c r="F217" s="149">
        <v>25506</v>
      </c>
      <c r="G217" s="149"/>
    </row>
    <row r="218" spans="1:7">
      <c r="A218" s="146" t="s">
        <v>537</v>
      </c>
      <c r="B218" s="149">
        <v>6815653</v>
      </c>
      <c r="C218" s="149"/>
      <c r="D218" s="149"/>
      <c r="E218" s="149">
        <v>8978354</v>
      </c>
      <c r="F218" s="149">
        <v>-2162701</v>
      </c>
      <c r="G218" s="149"/>
    </row>
    <row r="219" spans="1:7">
      <c r="A219" s="146" t="s">
        <v>538</v>
      </c>
      <c r="B219" s="149">
        <v>21479559</v>
      </c>
      <c r="C219" s="149"/>
      <c r="D219" s="149"/>
      <c r="E219" s="149">
        <v>19360258</v>
      </c>
      <c r="F219" s="149">
        <v>2119301</v>
      </c>
      <c r="G219" s="149"/>
    </row>
    <row r="220" spans="1:7">
      <c r="A220" s="146" t="s">
        <v>539</v>
      </c>
      <c r="B220" s="149">
        <v>7715417</v>
      </c>
      <c r="C220" s="149"/>
      <c r="D220" s="149"/>
      <c r="E220" s="149">
        <v>2777797</v>
      </c>
      <c r="F220" s="149">
        <v>4937620</v>
      </c>
      <c r="G220" s="149"/>
    </row>
    <row r="221" spans="1:7" ht="27" customHeight="1">
      <c r="A221" s="141" t="s">
        <v>540</v>
      </c>
      <c r="B221" s="149"/>
      <c r="C221" s="149"/>
      <c r="D221" s="149"/>
      <c r="E221" s="149"/>
      <c r="F221" s="149"/>
      <c r="G221" s="149"/>
    </row>
    <row r="222" spans="1:7">
      <c r="A222" s="146" t="s">
        <v>541</v>
      </c>
      <c r="B222" s="149">
        <v>-2916714</v>
      </c>
      <c r="C222" s="149"/>
      <c r="D222" s="149"/>
      <c r="E222" s="149">
        <v>-645748</v>
      </c>
      <c r="F222" s="149">
        <v>-2270966</v>
      </c>
      <c r="G222" s="149"/>
    </row>
    <row r="223" spans="1:7">
      <c r="A223" s="146" t="s">
        <v>542</v>
      </c>
      <c r="B223" s="149">
        <v>12081024</v>
      </c>
      <c r="C223" s="149"/>
      <c r="D223" s="149"/>
      <c r="E223" s="149">
        <v>10536878</v>
      </c>
      <c r="F223" s="149">
        <v>1544146</v>
      </c>
      <c r="G223" s="149"/>
    </row>
    <row r="224" spans="1:7">
      <c r="A224" s="146" t="s">
        <v>543</v>
      </c>
      <c r="B224" s="149">
        <v>-3006306</v>
      </c>
      <c r="C224" s="149"/>
      <c r="D224" s="149"/>
      <c r="E224" s="149">
        <v>-4076188</v>
      </c>
      <c r="F224" s="149">
        <v>1069882</v>
      </c>
      <c r="G224" s="149"/>
    </row>
    <row r="225" spans="1:7">
      <c r="A225" s="146" t="s">
        <v>544</v>
      </c>
      <c r="B225" s="149">
        <v>6241998</v>
      </c>
      <c r="C225" s="149"/>
      <c r="D225" s="149"/>
      <c r="E225" s="149">
        <v>6004436</v>
      </c>
      <c r="F225" s="149">
        <v>237562</v>
      </c>
      <c r="G225" s="149"/>
    </row>
    <row r="226" spans="1:7">
      <c r="A226" s="146" t="s">
        <v>545</v>
      </c>
      <c r="B226" s="149">
        <v>9340149</v>
      </c>
      <c r="C226" s="149"/>
      <c r="D226" s="149"/>
      <c r="E226" s="149">
        <v>10622346</v>
      </c>
      <c r="F226" s="149">
        <v>-1282197</v>
      </c>
      <c r="G226" s="149"/>
    </row>
    <row r="227" spans="1:7">
      <c r="A227" s="146" t="s">
        <v>546</v>
      </c>
      <c r="B227" s="149">
        <v>35621518</v>
      </c>
      <c r="C227" s="149"/>
      <c r="D227" s="149"/>
      <c r="E227" s="149">
        <v>31012017</v>
      </c>
      <c r="F227" s="149">
        <v>4609501</v>
      </c>
      <c r="G227" s="149"/>
    </row>
    <row r="228" spans="1:7">
      <c r="A228" s="146" t="s">
        <v>547</v>
      </c>
      <c r="B228" s="149">
        <v>8334022</v>
      </c>
      <c r="C228" s="149"/>
      <c r="D228" s="149"/>
      <c r="E228" s="149">
        <v>5655906</v>
      </c>
      <c r="F228" s="149">
        <v>2678116</v>
      </c>
      <c r="G228" s="149"/>
    </row>
    <row r="229" spans="1:7">
      <c r="A229" s="146" t="s">
        <v>548</v>
      </c>
      <c r="B229" s="149">
        <v>864577</v>
      </c>
      <c r="C229" s="149"/>
      <c r="D229" s="149"/>
      <c r="E229" s="149">
        <v>2006671</v>
      </c>
      <c r="F229" s="149">
        <v>-1142094</v>
      </c>
      <c r="G229" s="149"/>
    </row>
    <row r="230" spans="1:7">
      <c r="A230" s="146" t="s">
        <v>549</v>
      </c>
      <c r="B230" s="149">
        <v>58509604</v>
      </c>
      <c r="C230" s="149"/>
      <c r="D230" s="149"/>
      <c r="E230" s="149">
        <v>58384936</v>
      </c>
      <c r="F230" s="149">
        <v>124668</v>
      </c>
      <c r="G230" s="149"/>
    </row>
    <row r="231" spans="1:7">
      <c r="A231" s="146" t="s">
        <v>550</v>
      </c>
      <c r="B231" s="149">
        <v>-3925105</v>
      </c>
      <c r="C231" s="149"/>
      <c r="D231" s="149"/>
      <c r="E231" s="149">
        <v>1106811</v>
      </c>
      <c r="F231" s="149">
        <v>-5031916</v>
      </c>
      <c r="G231" s="149"/>
    </row>
    <row r="232" spans="1:7">
      <c r="A232" s="146" t="s">
        <v>551</v>
      </c>
      <c r="B232" s="149">
        <v>8574604</v>
      </c>
      <c r="C232" s="149"/>
      <c r="D232" s="149"/>
      <c r="E232" s="149">
        <v>7306756</v>
      </c>
      <c r="F232" s="149">
        <v>1267848</v>
      </c>
      <c r="G232" s="149"/>
    </row>
    <row r="233" spans="1:7">
      <c r="A233" s="146" t="s">
        <v>552</v>
      </c>
      <c r="B233" s="149">
        <v>248161525</v>
      </c>
      <c r="C233" s="149"/>
      <c r="D233" s="149"/>
      <c r="E233" s="149">
        <v>235003019</v>
      </c>
      <c r="F233" s="149">
        <v>13158506</v>
      </c>
      <c r="G233" s="149"/>
    </row>
    <row r="234" spans="1:7" ht="27" customHeight="1">
      <c r="A234" s="141" t="s">
        <v>553</v>
      </c>
      <c r="B234" s="149"/>
      <c r="C234" s="149"/>
      <c r="D234" s="149"/>
      <c r="E234" s="149"/>
      <c r="F234" s="149"/>
      <c r="G234" s="149"/>
    </row>
    <row r="235" spans="1:7">
      <c r="A235" s="146" t="s">
        <v>554</v>
      </c>
      <c r="B235" s="149">
        <v>-10398932</v>
      </c>
      <c r="C235" s="149"/>
      <c r="D235" s="149"/>
      <c r="E235" s="149">
        <v>-9162050</v>
      </c>
      <c r="F235" s="149">
        <v>-1236882</v>
      </c>
      <c r="G235" s="149"/>
    </row>
    <row r="236" spans="1:7">
      <c r="A236" s="146" t="s">
        <v>555</v>
      </c>
      <c r="B236" s="149">
        <v>4813143</v>
      </c>
      <c r="C236" s="149"/>
      <c r="D236" s="149"/>
      <c r="E236" s="149">
        <v>1078807</v>
      </c>
      <c r="F236" s="149">
        <v>3734336</v>
      </c>
      <c r="G236" s="149"/>
    </row>
    <row r="237" spans="1:7">
      <c r="A237" s="146" t="s">
        <v>556</v>
      </c>
      <c r="B237" s="149">
        <v>49400728</v>
      </c>
      <c r="C237" s="149"/>
      <c r="D237" s="149"/>
      <c r="E237" s="149">
        <v>40653678</v>
      </c>
      <c r="F237" s="149">
        <v>8747050</v>
      </c>
      <c r="G237" s="149"/>
    </row>
    <row r="238" spans="1:7">
      <c r="A238" s="146" t="s">
        <v>557</v>
      </c>
      <c r="B238" s="149">
        <v>30934931</v>
      </c>
      <c r="C238" s="149"/>
      <c r="D238" s="149"/>
      <c r="E238" s="149">
        <v>34503438</v>
      </c>
      <c r="F238" s="149">
        <v>-3568507</v>
      </c>
      <c r="G238" s="149"/>
    </row>
    <row r="239" spans="1:7">
      <c r="A239" s="146" t="s">
        <v>558</v>
      </c>
      <c r="B239" s="149">
        <v>18803839</v>
      </c>
      <c r="C239" s="149"/>
      <c r="D239" s="149"/>
      <c r="E239" s="149">
        <v>12155917</v>
      </c>
      <c r="F239" s="149">
        <v>6647922</v>
      </c>
      <c r="G239" s="149"/>
    </row>
    <row r="240" spans="1:7">
      <c r="A240" s="146" t="s">
        <v>559</v>
      </c>
      <c r="B240" s="149">
        <v>-4594301</v>
      </c>
      <c r="C240" s="149"/>
      <c r="D240" s="149"/>
      <c r="E240" s="149">
        <v>-6106206</v>
      </c>
      <c r="F240" s="149">
        <v>1511905</v>
      </c>
      <c r="G240" s="149"/>
    </row>
    <row r="241" spans="1:7">
      <c r="A241" s="146" t="s">
        <v>560</v>
      </c>
      <c r="B241" s="149">
        <v>7719703</v>
      </c>
      <c r="C241" s="149"/>
      <c r="D241" s="149"/>
      <c r="E241" s="149">
        <v>4329741</v>
      </c>
      <c r="F241" s="149">
        <v>3389962</v>
      </c>
      <c r="G241" s="149"/>
    </row>
    <row r="242" spans="1:7">
      <c r="A242" s="146" t="s">
        <v>561</v>
      </c>
      <c r="B242" s="149">
        <v>-7024835</v>
      </c>
      <c r="C242" s="149"/>
      <c r="D242" s="149"/>
      <c r="E242" s="149">
        <v>-6979607</v>
      </c>
      <c r="F242" s="149">
        <v>-45228</v>
      </c>
      <c r="G242" s="149"/>
    </row>
    <row r="243" spans="1:7">
      <c r="A243" s="146" t="s">
        <v>562</v>
      </c>
      <c r="B243" s="149">
        <v>-21409215</v>
      </c>
      <c r="C243" s="149"/>
      <c r="D243" s="149"/>
      <c r="E243" s="149">
        <v>-19193655</v>
      </c>
      <c r="F243" s="149">
        <v>-2215560</v>
      </c>
      <c r="G243" s="149"/>
    </row>
    <row r="244" spans="1:7">
      <c r="A244" s="146" t="s">
        <v>563</v>
      </c>
      <c r="B244" s="149">
        <v>-135750670</v>
      </c>
      <c r="C244" s="149"/>
      <c r="D244" s="149"/>
      <c r="E244" s="149">
        <v>-123064720</v>
      </c>
      <c r="F244" s="149">
        <v>-12685950</v>
      </c>
      <c r="G244" s="149"/>
    </row>
    <row r="245" spans="1:7" ht="27" customHeight="1">
      <c r="A245" s="141" t="s">
        <v>564</v>
      </c>
      <c r="B245" s="149"/>
      <c r="C245" s="149"/>
      <c r="D245" s="149"/>
      <c r="E245" s="149"/>
      <c r="F245" s="149"/>
      <c r="G245" s="149"/>
    </row>
    <row r="246" spans="1:7">
      <c r="A246" s="146" t="s">
        <v>565</v>
      </c>
      <c r="B246" s="149">
        <v>-10865632</v>
      </c>
      <c r="C246" s="149"/>
      <c r="D246" s="149"/>
      <c r="E246" s="149">
        <v>2910931</v>
      </c>
      <c r="F246" s="149">
        <v>-13776563</v>
      </c>
      <c r="G246" s="149"/>
    </row>
    <row r="247" spans="1:7">
      <c r="A247" s="146" t="s">
        <v>566</v>
      </c>
      <c r="B247" s="149">
        <v>79982453</v>
      </c>
      <c r="C247" s="149"/>
      <c r="D247" s="149"/>
      <c r="E247" s="149">
        <v>75142410</v>
      </c>
      <c r="F247" s="149">
        <v>4840043</v>
      </c>
      <c r="G247" s="149"/>
    </row>
    <row r="248" spans="1:7">
      <c r="A248" s="146" t="s">
        <v>567</v>
      </c>
      <c r="B248" s="149">
        <v>19488534</v>
      </c>
      <c r="C248" s="149"/>
      <c r="D248" s="149"/>
      <c r="E248" s="149">
        <v>30722010</v>
      </c>
      <c r="F248" s="149">
        <v>-11233476</v>
      </c>
      <c r="G248" s="149"/>
    </row>
    <row r="249" spans="1:7">
      <c r="A249" s="146" t="s">
        <v>568</v>
      </c>
      <c r="B249" s="149">
        <v>895646</v>
      </c>
      <c r="C249" s="149"/>
      <c r="D249" s="149"/>
      <c r="E249" s="149">
        <v>4005957</v>
      </c>
      <c r="F249" s="149">
        <v>-3110311</v>
      </c>
      <c r="G249" s="149"/>
    </row>
    <row r="250" spans="1:7">
      <c r="A250" s="146" t="s">
        <v>569</v>
      </c>
      <c r="B250" s="149">
        <v>6474148</v>
      </c>
      <c r="C250" s="149"/>
      <c r="D250" s="149"/>
      <c r="E250" s="149">
        <v>6963988</v>
      </c>
      <c r="F250" s="149">
        <v>-489840</v>
      </c>
      <c r="G250" s="149"/>
    </row>
    <row r="251" spans="1:7">
      <c r="A251" s="146" t="s">
        <v>570</v>
      </c>
      <c r="B251" s="149">
        <v>-50683013</v>
      </c>
      <c r="C251" s="149"/>
      <c r="D251" s="149"/>
      <c r="E251" s="149">
        <v>-45906500</v>
      </c>
      <c r="F251" s="149">
        <v>-4776513</v>
      </c>
      <c r="G251" s="149"/>
    </row>
    <row r="252" spans="1:7">
      <c r="A252" s="146" t="s">
        <v>571</v>
      </c>
      <c r="B252" s="149">
        <v>23617213</v>
      </c>
      <c r="C252" s="149"/>
      <c r="D252" s="149"/>
      <c r="E252" s="149">
        <v>17641495</v>
      </c>
      <c r="F252" s="149">
        <v>5975718</v>
      </c>
      <c r="G252" s="149"/>
    </row>
    <row r="253" spans="1:7">
      <c r="A253" s="146" t="s">
        <v>572</v>
      </c>
      <c r="B253" s="149">
        <v>-2250642</v>
      </c>
      <c r="C253" s="149"/>
      <c r="D253" s="149"/>
      <c r="E253" s="149">
        <v>-3379875</v>
      </c>
      <c r="F253" s="149">
        <v>1129233</v>
      </c>
      <c r="G253" s="149"/>
    </row>
    <row r="254" spans="1:7">
      <c r="A254" s="146" t="s">
        <v>573</v>
      </c>
      <c r="B254" s="149">
        <v>33152556</v>
      </c>
      <c r="C254" s="149"/>
      <c r="D254" s="149"/>
      <c r="E254" s="149">
        <v>35722540</v>
      </c>
      <c r="F254" s="149">
        <v>-2569984</v>
      </c>
      <c r="G254" s="149"/>
    </row>
    <row r="255" spans="1:7">
      <c r="A255" s="146" t="s">
        <v>574</v>
      </c>
      <c r="B255" s="149">
        <v>-9677920</v>
      </c>
      <c r="C255" s="149"/>
      <c r="D255" s="149"/>
      <c r="E255" s="149">
        <v>-9045325</v>
      </c>
      <c r="F255" s="149">
        <v>-632595</v>
      </c>
      <c r="G255" s="149"/>
    </row>
    <row r="256" spans="1:7">
      <c r="A256" s="146" t="s">
        <v>575</v>
      </c>
      <c r="B256" s="149">
        <v>9424802</v>
      </c>
      <c r="C256" s="149"/>
      <c r="D256" s="149"/>
      <c r="E256" s="149">
        <v>8196258</v>
      </c>
      <c r="F256" s="149">
        <v>1228544</v>
      </c>
      <c r="G256" s="149"/>
    </row>
    <row r="257" spans="1:7">
      <c r="A257" s="146" t="s">
        <v>576</v>
      </c>
      <c r="B257" s="149">
        <v>-10139592</v>
      </c>
      <c r="C257" s="149"/>
      <c r="D257" s="149"/>
      <c r="E257" s="149">
        <v>-2248454</v>
      </c>
      <c r="F257" s="149">
        <v>-7891138</v>
      </c>
      <c r="G257" s="149"/>
    </row>
    <row r="258" spans="1:7">
      <c r="A258" s="146" t="s">
        <v>577</v>
      </c>
      <c r="B258" s="149">
        <v>3373539</v>
      </c>
      <c r="C258" s="149"/>
      <c r="D258" s="149"/>
      <c r="E258" s="149">
        <v>-5819070</v>
      </c>
      <c r="F258" s="149">
        <v>9192609</v>
      </c>
      <c r="G258" s="149"/>
    </row>
    <row r="259" spans="1:7">
      <c r="A259" s="146" t="s">
        <v>578</v>
      </c>
      <c r="B259" s="149">
        <v>9018301</v>
      </c>
      <c r="C259" s="149"/>
      <c r="D259" s="149"/>
      <c r="E259" s="149">
        <v>8743713</v>
      </c>
      <c r="F259" s="149">
        <v>274588</v>
      </c>
      <c r="G259" s="149"/>
    </row>
    <row r="260" spans="1:7">
      <c r="A260" s="146" t="s">
        <v>579</v>
      </c>
      <c r="B260" s="149">
        <v>-14852430</v>
      </c>
      <c r="C260" s="149"/>
      <c r="D260" s="149"/>
      <c r="E260" s="149">
        <v>-15092250</v>
      </c>
      <c r="F260" s="149">
        <v>239820</v>
      </c>
      <c r="G260" s="149"/>
    </row>
    <row r="261" spans="1:7" ht="27" customHeight="1">
      <c r="A261" s="141" t="s">
        <v>580</v>
      </c>
      <c r="B261" s="149"/>
      <c r="C261" s="149"/>
      <c r="D261" s="149"/>
      <c r="E261" s="149"/>
      <c r="F261" s="149"/>
      <c r="G261" s="149"/>
    </row>
    <row r="262" spans="1:7">
      <c r="A262" s="146" t="s">
        <v>581</v>
      </c>
      <c r="B262" s="149">
        <v>30659648</v>
      </c>
      <c r="C262" s="149"/>
      <c r="D262" s="149"/>
      <c r="E262" s="149">
        <v>22580525</v>
      </c>
      <c r="F262" s="149">
        <v>8079123</v>
      </c>
      <c r="G262" s="149"/>
    </row>
    <row r="263" spans="1:7">
      <c r="A263" s="146" t="s">
        <v>582</v>
      </c>
      <c r="B263" s="149">
        <v>45957397</v>
      </c>
      <c r="C263" s="149"/>
      <c r="D263" s="149"/>
      <c r="E263" s="149">
        <v>27547595</v>
      </c>
      <c r="F263" s="149">
        <v>18409802</v>
      </c>
      <c r="G263" s="149"/>
    </row>
    <row r="264" spans="1:7">
      <c r="A264" s="146" t="s">
        <v>583</v>
      </c>
      <c r="B264" s="149">
        <v>2563636</v>
      </c>
      <c r="C264" s="149"/>
      <c r="D264" s="149"/>
      <c r="E264" s="149">
        <v>6204996</v>
      </c>
      <c r="F264" s="149">
        <v>-3641360</v>
      </c>
      <c r="G264" s="149"/>
    </row>
    <row r="265" spans="1:7">
      <c r="A265" s="146" t="s">
        <v>584</v>
      </c>
      <c r="B265" s="149">
        <v>78065374</v>
      </c>
      <c r="C265" s="149"/>
      <c r="D265" s="149"/>
      <c r="E265" s="149">
        <v>79646455</v>
      </c>
      <c r="F265" s="149">
        <v>-1581081</v>
      </c>
      <c r="G265" s="149"/>
    </row>
    <row r="266" spans="1:7">
      <c r="A266" s="146" t="s">
        <v>585</v>
      </c>
      <c r="B266" s="149">
        <v>28240385</v>
      </c>
      <c r="C266" s="149"/>
      <c r="D266" s="149"/>
      <c r="E266" s="149">
        <v>25235754</v>
      </c>
      <c r="F266" s="149">
        <v>3004631</v>
      </c>
      <c r="G266" s="149"/>
    </row>
    <row r="267" spans="1:7">
      <c r="A267" s="146" t="s">
        <v>586</v>
      </c>
      <c r="B267" s="149">
        <v>-199022</v>
      </c>
      <c r="C267" s="149"/>
      <c r="D267" s="149"/>
      <c r="E267" s="149">
        <v>-153548</v>
      </c>
      <c r="F267" s="149">
        <v>-45474</v>
      </c>
      <c r="G267" s="149"/>
    </row>
    <row r="268" spans="1:7">
      <c r="A268" s="146" t="s">
        <v>587</v>
      </c>
      <c r="B268" s="149">
        <v>6680762</v>
      </c>
      <c r="C268" s="149"/>
      <c r="D268" s="149"/>
      <c r="E268" s="149">
        <v>5490010</v>
      </c>
      <c r="F268" s="149">
        <v>1190752</v>
      </c>
      <c r="G268" s="149"/>
    </row>
    <row r="269" spans="1:7">
      <c r="A269" s="146" t="s">
        <v>588</v>
      </c>
      <c r="B269" s="149">
        <v>1311757</v>
      </c>
      <c r="C269" s="149"/>
      <c r="D269" s="149"/>
      <c r="E269" s="149">
        <v>2757035</v>
      </c>
      <c r="F269" s="149">
        <v>-1445278</v>
      </c>
      <c r="G269" s="149"/>
    </row>
    <row r="270" spans="1:7">
      <c r="A270" s="146" t="s">
        <v>589</v>
      </c>
      <c r="B270" s="149">
        <v>-39927298</v>
      </c>
      <c r="C270" s="149"/>
      <c r="D270" s="149"/>
      <c r="E270" s="149">
        <v>-33426812</v>
      </c>
      <c r="F270" s="149">
        <v>-6500486</v>
      </c>
      <c r="G270" s="149"/>
    </row>
    <row r="271" spans="1:7">
      <c r="A271" s="146" t="s">
        <v>590</v>
      </c>
      <c r="B271" s="149">
        <v>45493947</v>
      </c>
      <c r="C271" s="149"/>
      <c r="D271" s="149"/>
      <c r="E271" s="149">
        <v>38431001</v>
      </c>
      <c r="F271" s="149">
        <v>7062946</v>
      </c>
      <c r="G271" s="149"/>
    </row>
    <row r="272" spans="1:7" ht="27" customHeight="1">
      <c r="A272" s="141" t="s">
        <v>591</v>
      </c>
      <c r="B272" s="149"/>
      <c r="C272" s="149"/>
      <c r="D272" s="149"/>
      <c r="E272" s="149"/>
      <c r="F272" s="149"/>
      <c r="G272" s="149"/>
    </row>
    <row r="273" spans="1:7">
      <c r="A273" s="146" t="s">
        <v>592</v>
      </c>
      <c r="B273" s="149">
        <v>75825350</v>
      </c>
      <c r="C273" s="149"/>
      <c r="D273" s="149"/>
      <c r="E273" s="149">
        <v>75012804</v>
      </c>
      <c r="F273" s="149">
        <v>812546</v>
      </c>
      <c r="G273" s="149"/>
    </row>
    <row r="274" spans="1:7">
      <c r="A274" s="146" t="s">
        <v>593</v>
      </c>
      <c r="B274" s="149">
        <v>53700081</v>
      </c>
      <c r="C274" s="149"/>
      <c r="D274" s="149"/>
      <c r="E274" s="149">
        <v>50718137</v>
      </c>
      <c r="F274" s="149">
        <v>2981944</v>
      </c>
      <c r="G274" s="149"/>
    </row>
    <row r="275" spans="1:7">
      <c r="A275" s="146" t="s">
        <v>594</v>
      </c>
      <c r="B275" s="149">
        <v>25041178</v>
      </c>
      <c r="C275" s="149"/>
      <c r="D275" s="149"/>
      <c r="E275" s="149">
        <v>30591777</v>
      </c>
      <c r="F275" s="149">
        <v>-5550599</v>
      </c>
      <c r="G275" s="149"/>
    </row>
    <row r="276" spans="1:7">
      <c r="A276" s="146" t="s">
        <v>595</v>
      </c>
      <c r="B276" s="149">
        <v>45053758</v>
      </c>
      <c r="C276" s="149"/>
      <c r="D276" s="149"/>
      <c r="E276" s="149">
        <v>30828007</v>
      </c>
      <c r="F276" s="149">
        <v>14225751</v>
      </c>
      <c r="G276" s="149"/>
    </row>
    <row r="277" spans="1:7">
      <c r="A277" s="146" t="s">
        <v>596</v>
      </c>
      <c r="B277" s="149">
        <v>-12805502</v>
      </c>
      <c r="C277" s="149"/>
      <c r="D277" s="149"/>
      <c r="E277" s="149">
        <v>-14169412</v>
      </c>
      <c r="F277" s="149">
        <v>1363910</v>
      </c>
      <c r="G277" s="149"/>
    </row>
    <row r="278" spans="1:7">
      <c r="A278" s="146" t="s">
        <v>597</v>
      </c>
      <c r="B278" s="149">
        <v>5428203</v>
      </c>
      <c r="C278" s="149"/>
      <c r="D278" s="149"/>
      <c r="E278" s="149">
        <v>6950777</v>
      </c>
      <c r="F278" s="149">
        <v>-1522574</v>
      </c>
      <c r="G278" s="149"/>
    </row>
    <row r="279" spans="1:7">
      <c r="A279" s="146" t="s">
        <v>598</v>
      </c>
      <c r="B279" s="149">
        <v>58490393</v>
      </c>
      <c r="C279" s="149"/>
      <c r="D279" s="149"/>
      <c r="E279" s="149">
        <v>65066987</v>
      </c>
      <c r="F279" s="149">
        <v>-6576594</v>
      </c>
      <c r="G279" s="149"/>
    </row>
    <row r="280" spans="1:7" ht="27" customHeight="1">
      <c r="A280" s="141" t="s">
        <v>599</v>
      </c>
      <c r="B280" s="149"/>
      <c r="C280" s="149"/>
      <c r="D280" s="149"/>
      <c r="E280" s="149"/>
      <c r="F280" s="149"/>
      <c r="G280" s="149"/>
    </row>
    <row r="281" spans="1:7">
      <c r="A281" s="146" t="s">
        <v>600</v>
      </c>
      <c r="B281" s="149">
        <v>5547860</v>
      </c>
      <c r="C281" s="149"/>
      <c r="D281" s="149"/>
      <c r="E281" s="149">
        <v>10090974</v>
      </c>
      <c r="F281" s="149">
        <v>-4543114</v>
      </c>
      <c r="G281" s="149"/>
    </row>
    <row r="282" spans="1:7">
      <c r="A282" s="146" t="s">
        <v>601</v>
      </c>
      <c r="B282" s="149">
        <v>-8687588</v>
      </c>
      <c r="C282" s="149"/>
      <c r="D282" s="149"/>
      <c r="E282" s="149">
        <v>-6047832</v>
      </c>
      <c r="F282" s="149">
        <v>-2639756</v>
      </c>
      <c r="G282" s="149"/>
    </row>
    <row r="283" spans="1:7">
      <c r="A283" s="146" t="s">
        <v>602</v>
      </c>
      <c r="B283" s="149">
        <v>5398345</v>
      </c>
      <c r="C283" s="149"/>
      <c r="D283" s="149"/>
      <c r="E283" s="149">
        <v>1647445</v>
      </c>
      <c r="F283" s="149">
        <v>3750900</v>
      </c>
      <c r="G283" s="149"/>
    </row>
    <row r="284" spans="1:7">
      <c r="A284" s="146" t="s">
        <v>603</v>
      </c>
      <c r="B284" s="149">
        <v>10900180</v>
      </c>
      <c r="C284" s="149"/>
      <c r="D284" s="149"/>
      <c r="E284" s="149">
        <v>12847866</v>
      </c>
      <c r="F284" s="149">
        <v>-1947686</v>
      </c>
      <c r="G284" s="149"/>
    </row>
    <row r="285" spans="1:7">
      <c r="A285" s="146" t="s">
        <v>604</v>
      </c>
      <c r="B285" s="149">
        <v>-30154169</v>
      </c>
      <c r="C285" s="149"/>
      <c r="D285" s="149"/>
      <c r="E285" s="149">
        <v>-28469574</v>
      </c>
      <c r="F285" s="149">
        <v>-1684595</v>
      </c>
      <c r="G285" s="149"/>
    </row>
    <row r="286" spans="1:7">
      <c r="A286" s="146" t="s">
        <v>605</v>
      </c>
      <c r="B286" s="149">
        <v>15472464</v>
      </c>
      <c r="C286" s="149"/>
      <c r="D286" s="149"/>
      <c r="E286" s="149">
        <v>11519051</v>
      </c>
      <c r="F286" s="149">
        <v>3953413</v>
      </c>
      <c r="G286" s="149"/>
    </row>
    <row r="287" spans="1:7">
      <c r="A287" s="146" t="s">
        <v>606</v>
      </c>
      <c r="B287" s="149">
        <v>-38543260</v>
      </c>
      <c r="C287" s="149"/>
      <c r="D287" s="149"/>
      <c r="E287" s="149">
        <v>-40533929</v>
      </c>
      <c r="F287" s="149">
        <v>1990669</v>
      </c>
      <c r="G287" s="149"/>
    </row>
    <row r="288" spans="1:7">
      <c r="A288" s="146" t="s">
        <v>607</v>
      </c>
      <c r="B288" s="149">
        <v>484592176</v>
      </c>
      <c r="C288" s="149"/>
      <c r="D288" s="149"/>
      <c r="E288" s="149">
        <v>452018047</v>
      </c>
      <c r="F288" s="149">
        <v>32574129</v>
      </c>
      <c r="G288" s="149"/>
    </row>
    <row r="289" spans="1:7" ht="27" customHeight="1">
      <c r="A289" s="141" t="s">
        <v>608</v>
      </c>
      <c r="B289" s="149"/>
      <c r="C289" s="149"/>
      <c r="D289" s="149"/>
      <c r="E289" s="149"/>
      <c r="F289" s="149"/>
      <c r="G289" s="149"/>
    </row>
    <row r="290" spans="1:7">
      <c r="A290" s="146" t="s">
        <v>609</v>
      </c>
      <c r="B290" s="149">
        <v>-12835732</v>
      </c>
      <c r="C290" s="149"/>
      <c r="D290" s="149"/>
      <c r="E290" s="149">
        <v>-12211259</v>
      </c>
      <c r="F290" s="149">
        <v>-624473</v>
      </c>
      <c r="G290" s="149"/>
    </row>
    <row r="291" spans="1:7">
      <c r="A291" s="146" t="s">
        <v>610</v>
      </c>
      <c r="B291" s="149">
        <v>-1586148</v>
      </c>
      <c r="C291" s="149"/>
      <c r="D291" s="149"/>
      <c r="E291" s="149">
        <v>-1265255</v>
      </c>
      <c r="F291" s="149">
        <v>-320893</v>
      </c>
      <c r="G291" s="149"/>
    </row>
    <row r="292" spans="1:7">
      <c r="A292" s="146" t="s">
        <v>611</v>
      </c>
      <c r="B292" s="149">
        <v>67674513</v>
      </c>
      <c r="C292" s="149"/>
      <c r="D292" s="149"/>
      <c r="E292" s="149">
        <v>66707595</v>
      </c>
      <c r="F292" s="149">
        <v>966918</v>
      </c>
      <c r="G292" s="149"/>
    </row>
    <row r="293" spans="1:7">
      <c r="A293" s="146" t="s">
        <v>612</v>
      </c>
      <c r="B293" s="149">
        <v>-8194763</v>
      </c>
      <c r="C293" s="149"/>
      <c r="D293" s="149"/>
      <c r="E293" s="149">
        <v>-7391494</v>
      </c>
      <c r="F293" s="149">
        <v>-803269</v>
      </c>
      <c r="G293" s="149"/>
    </row>
    <row r="294" spans="1:7">
      <c r="A294" s="146" t="s">
        <v>613</v>
      </c>
      <c r="B294" s="149">
        <v>3401949</v>
      </c>
      <c r="C294" s="149"/>
      <c r="D294" s="149"/>
      <c r="E294" s="149">
        <v>7670676</v>
      </c>
      <c r="F294" s="149">
        <v>-4268727</v>
      </c>
      <c r="G294" s="149"/>
    </row>
    <row r="295" spans="1:7">
      <c r="A295" s="146" t="s">
        <v>614</v>
      </c>
      <c r="B295" s="149">
        <v>2726594</v>
      </c>
      <c r="C295" s="149"/>
      <c r="D295" s="149"/>
      <c r="E295" s="149">
        <v>5290954</v>
      </c>
      <c r="F295" s="149">
        <v>-2564360</v>
      </c>
      <c r="G295" s="149"/>
    </row>
    <row r="296" spans="1:7">
      <c r="A296" s="146" t="s">
        <v>615</v>
      </c>
      <c r="B296" s="149">
        <v>-9815706</v>
      </c>
      <c r="C296" s="149"/>
      <c r="D296" s="149"/>
      <c r="E296" s="149">
        <v>-9496832</v>
      </c>
      <c r="F296" s="149">
        <v>-318874</v>
      </c>
      <c r="G296" s="149"/>
    </row>
    <row r="297" spans="1:7">
      <c r="A297" s="146" t="s">
        <v>616</v>
      </c>
      <c r="B297" s="149">
        <v>194500922</v>
      </c>
      <c r="C297" s="149"/>
      <c r="D297" s="149"/>
      <c r="E297" s="149">
        <v>179308190</v>
      </c>
      <c r="F297" s="149">
        <v>15192732</v>
      </c>
      <c r="G297" s="149"/>
    </row>
    <row r="298" spans="1:7">
      <c r="A298" s="146" t="s">
        <v>617</v>
      </c>
      <c r="B298" s="149">
        <v>-2582166</v>
      </c>
      <c r="C298" s="149"/>
      <c r="D298" s="149"/>
      <c r="E298" s="149">
        <v>-2734575</v>
      </c>
      <c r="F298" s="149">
        <v>152409</v>
      </c>
      <c r="G298" s="149"/>
    </row>
    <row r="299" spans="1:7">
      <c r="A299" s="146" t="s">
        <v>618</v>
      </c>
      <c r="B299" s="149">
        <v>-3524873</v>
      </c>
      <c r="C299" s="149"/>
      <c r="D299" s="149"/>
      <c r="E299" s="149">
        <v>-5521879</v>
      </c>
      <c r="F299" s="149">
        <v>1997006</v>
      </c>
      <c r="G299" s="149"/>
    </row>
    <row r="300" spans="1:7">
      <c r="A300" s="146" t="s">
        <v>619</v>
      </c>
      <c r="B300" s="149">
        <v>225390689</v>
      </c>
      <c r="C300" s="149"/>
      <c r="D300" s="149"/>
      <c r="E300" s="149">
        <v>213722018</v>
      </c>
      <c r="F300" s="149">
        <v>11668671</v>
      </c>
      <c r="G300" s="149"/>
    </row>
    <row r="301" spans="1:7">
      <c r="A301" s="146" t="s">
        <v>620</v>
      </c>
      <c r="B301" s="149">
        <v>23653534</v>
      </c>
      <c r="C301" s="149"/>
      <c r="D301" s="149"/>
      <c r="E301" s="149">
        <v>20673720</v>
      </c>
      <c r="F301" s="149">
        <v>2979814</v>
      </c>
      <c r="G301" s="149"/>
    </row>
    <row r="302" spans="1:7">
      <c r="A302" s="146" t="s">
        <v>621</v>
      </c>
      <c r="B302" s="149">
        <v>3223233</v>
      </c>
      <c r="C302" s="149"/>
      <c r="D302" s="149"/>
      <c r="E302" s="149">
        <v>4312646</v>
      </c>
      <c r="F302" s="149">
        <v>-1089413</v>
      </c>
      <c r="G302" s="149"/>
    </row>
    <row r="303" spans="1:7">
      <c r="A303" s="146" t="s">
        <v>622</v>
      </c>
      <c r="B303" s="149">
        <v>41627654</v>
      </c>
      <c r="C303" s="149"/>
      <c r="D303" s="149"/>
      <c r="E303" s="149">
        <v>40665428</v>
      </c>
      <c r="F303" s="149">
        <v>962226</v>
      </c>
      <c r="G303" s="149"/>
    </row>
    <row r="304" spans="1:7">
      <c r="A304" s="146" t="s">
        <v>623</v>
      </c>
      <c r="B304" s="149">
        <v>2900361</v>
      </c>
      <c r="C304" s="149"/>
      <c r="D304" s="149"/>
      <c r="E304" s="149">
        <v>2653096</v>
      </c>
      <c r="F304" s="149">
        <v>247265</v>
      </c>
      <c r="G304" s="149"/>
    </row>
    <row r="305" spans="1:7" ht="27" customHeight="1">
      <c r="A305" s="141" t="s">
        <v>624</v>
      </c>
      <c r="B305" s="149"/>
      <c r="C305" s="149"/>
      <c r="D305" s="149"/>
      <c r="E305" s="149"/>
      <c r="F305" s="149"/>
      <c r="G305" s="149"/>
    </row>
    <row r="306" spans="1:7">
      <c r="A306" s="146" t="s">
        <v>625</v>
      </c>
      <c r="B306" s="149">
        <v>-2092414</v>
      </c>
      <c r="C306" s="149"/>
      <c r="D306" s="149"/>
      <c r="E306" s="149">
        <v>669650</v>
      </c>
      <c r="F306" s="149">
        <v>-2762064</v>
      </c>
      <c r="G306" s="149"/>
    </row>
    <row r="307" spans="1:7">
      <c r="A307" s="146" t="s">
        <v>626</v>
      </c>
      <c r="B307" s="149">
        <v>6243854</v>
      </c>
      <c r="C307" s="149"/>
      <c r="D307" s="149"/>
      <c r="E307" s="149">
        <v>6905487</v>
      </c>
      <c r="F307" s="149">
        <v>-661633</v>
      </c>
      <c r="G307" s="149"/>
    </row>
    <row r="308" spans="1:7">
      <c r="A308" s="146" t="s">
        <v>627</v>
      </c>
      <c r="B308" s="149">
        <v>88554001</v>
      </c>
      <c r="C308" s="149"/>
      <c r="D308" s="149"/>
      <c r="E308" s="149">
        <v>84035587</v>
      </c>
      <c r="F308" s="149">
        <v>4518414</v>
      </c>
      <c r="G308" s="149"/>
    </row>
    <row r="309" spans="1:7">
      <c r="A309" s="146" t="s">
        <v>628</v>
      </c>
      <c r="B309" s="149">
        <v>3008974</v>
      </c>
      <c r="C309" s="149"/>
      <c r="D309" s="149"/>
      <c r="E309" s="149">
        <v>12773665</v>
      </c>
      <c r="F309" s="149">
        <v>-9764691</v>
      </c>
      <c r="G309" s="149"/>
    </row>
    <row r="310" spans="1:7">
      <c r="A310" s="146" t="s">
        <v>629</v>
      </c>
      <c r="B310" s="149">
        <v>26746135</v>
      </c>
      <c r="C310" s="149"/>
      <c r="D310" s="149"/>
      <c r="E310" s="149">
        <v>19830771</v>
      </c>
      <c r="F310" s="149">
        <v>6915364</v>
      </c>
      <c r="G310" s="149"/>
    </row>
    <row r="311" spans="1:7">
      <c r="A311" s="146" t="s">
        <v>630</v>
      </c>
      <c r="B311" s="149">
        <v>-10987408</v>
      </c>
      <c r="C311" s="149"/>
      <c r="D311" s="149"/>
      <c r="E311" s="149">
        <v>-8699366</v>
      </c>
      <c r="F311" s="149">
        <v>-2288042</v>
      </c>
      <c r="G311" s="149"/>
    </row>
    <row r="312" spans="1:7">
      <c r="A312" s="146" t="s">
        <v>631</v>
      </c>
      <c r="B312" s="149">
        <v>1877207</v>
      </c>
      <c r="C312" s="149"/>
      <c r="D312" s="149"/>
      <c r="E312" s="149">
        <v>4936482</v>
      </c>
      <c r="F312" s="149">
        <v>-3059275</v>
      </c>
      <c r="G312" s="149"/>
    </row>
    <row r="313" spans="1:7">
      <c r="A313" s="146" t="s">
        <v>632</v>
      </c>
      <c r="B313" s="149">
        <v>-2075360</v>
      </c>
      <c r="C313" s="149"/>
      <c r="D313" s="149"/>
      <c r="E313" s="149">
        <v>-4430561</v>
      </c>
      <c r="F313" s="149">
        <v>2355201</v>
      </c>
      <c r="G313" s="149"/>
    </row>
    <row r="314" spans="1:7">
      <c r="A314" s="146" t="s">
        <v>633</v>
      </c>
      <c r="B314" s="149">
        <v>40371525</v>
      </c>
      <c r="C314" s="149"/>
      <c r="D314" s="149"/>
      <c r="E314" s="149">
        <v>54149901</v>
      </c>
      <c r="F314" s="149">
        <v>-13778376</v>
      </c>
      <c r="G314" s="149"/>
    </row>
    <row r="315" spans="1:7">
      <c r="A315" s="146" t="s">
        <v>634</v>
      </c>
      <c r="B315" s="149">
        <v>-68056</v>
      </c>
      <c r="C315" s="149"/>
      <c r="D315" s="149"/>
      <c r="E315" s="149">
        <v>1815363</v>
      </c>
      <c r="F315" s="149">
        <v>-1883419</v>
      </c>
      <c r="G315" s="149"/>
    </row>
    <row r="316" spans="1:7">
      <c r="A316" s="146" t="s">
        <v>635</v>
      </c>
      <c r="B316" s="149">
        <v>30017397</v>
      </c>
      <c r="C316" s="149"/>
      <c r="D316" s="149"/>
      <c r="E316" s="149">
        <v>26413246</v>
      </c>
      <c r="F316" s="149">
        <v>3604151</v>
      </c>
      <c r="G316" s="149"/>
    </row>
    <row r="317" spans="1:7">
      <c r="A317" s="146" t="s">
        <v>636</v>
      </c>
      <c r="B317" s="149">
        <v>17057934</v>
      </c>
      <c r="C317" s="149"/>
      <c r="D317" s="149"/>
      <c r="E317" s="149">
        <v>18200855</v>
      </c>
      <c r="F317" s="149">
        <v>-1142921</v>
      </c>
      <c r="G317" s="149"/>
    </row>
    <row r="318" spans="1:7">
      <c r="A318" s="146" t="s">
        <v>637</v>
      </c>
      <c r="B318" s="149">
        <v>3469981</v>
      </c>
      <c r="C318" s="149"/>
      <c r="D318" s="149"/>
      <c r="E318" s="149">
        <v>3680450</v>
      </c>
      <c r="F318" s="149">
        <v>-210469</v>
      </c>
      <c r="G318" s="149"/>
    </row>
    <row r="319" spans="1:7" ht="13.8" thickBot="1">
      <c r="A319" s="148" t="s">
        <v>638</v>
      </c>
      <c r="B319" s="151">
        <v>11532454</v>
      </c>
      <c r="C319" s="151"/>
      <c r="D319" s="151"/>
      <c r="E319" s="151">
        <v>12043721</v>
      </c>
      <c r="F319" s="151">
        <v>-511267</v>
      </c>
      <c r="G319" s="149"/>
    </row>
    <row r="320" spans="1:7">
      <c r="A320" s="146"/>
      <c r="B320" s="149"/>
      <c r="C320" s="149"/>
      <c r="D320" s="150"/>
      <c r="E320" s="149"/>
      <c r="F320" s="149"/>
      <c r="G320" s="149"/>
    </row>
    <row r="321" spans="1:7">
      <c r="A321" s="146"/>
      <c r="B321" s="149"/>
      <c r="C321" s="149"/>
      <c r="D321" s="150"/>
      <c r="E321" s="149"/>
      <c r="F321" s="149"/>
      <c r="G321" s="149"/>
    </row>
    <row r="322" spans="1:7">
      <c r="A322" s="146"/>
      <c r="B322" s="149"/>
      <c r="C322" s="149"/>
      <c r="D322" s="150"/>
      <c r="E322" s="149"/>
      <c r="F322" s="149"/>
      <c r="G322" s="149"/>
    </row>
    <row r="323" spans="1:7">
      <c r="A323" s="146"/>
      <c r="B323" s="149"/>
      <c r="C323" s="149"/>
      <c r="D323" s="150"/>
      <c r="E323" s="149"/>
      <c r="F323" s="149"/>
      <c r="G323" s="149"/>
    </row>
    <row r="324" spans="1:7">
      <c r="A324" s="146"/>
      <c r="B324" s="149"/>
      <c r="C324" s="149"/>
      <c r="D324" s="150"/>
      <c r="E324" s="149"/>
      <c r="F324" s="149"/>
      <c r="G324" s="149"/>
    </row>
    <row r="325" spans="1:7">
      <c r="A325" s="146"/>
      <c r="B325" s="149"/>
      <c r="C325" s="149"/>
      <c r="D325" s="150"/>
      <c r="E325" s="149"/>
      <c r="F325" s="149"/>
      <c r="G325" s="149"/>
    </row>
    <row r="326" spans="1:7">
      <c r="A326" s="146"/>
      <c r="B326" s="149"/>
      <c r="C326" s="149"/>
      <c r="D326" s="150"/>
      <c r="E326" s="149"/>
      <c r="F326" s="149"/>
      <c r="G326" s="149"/>
    </row>
    <row r="327" spans="1:7">
      <c r="A327" s="146"/>
      <c r="B327" s="149"/>
      <c r="C327" s="149"/>
      <c r="D327" s="150"/>
      <c r="E327" s="149"/>
      <c r="F327" s="149"/>
      <c r="G327" s="149"/>
    </row>
    <row r="328" spans="1:7">
      <c r="A328" s="146"/>
      <c r="B328" s="149"/>
      <c r="C328" s="149"/>
      <c r="D328" s="150"/>
      <c r="E328" s="149"/>
      <c r="F328" s="149"/>
      <c r="G328" s="149"/>
    </row>
    <row r="329" spans="1:7">
      <c r="A329" s="146"/>
      <c r="B329" s="149"/>
      <c r="C329" s="149"/>
      <c r="D329" s="150"/>
      <c r="E329" s="149"/>
      <c r="F329" s="149"/>
      <c r="G329" s="149"/>
    </row>
    <row r="330" spans="1:7">
      <c r="A330" s="146"/>
      <c r="B330" s="149"/>
      <c r="C330" s="149"/>
      <c r="D330" s="150"/>
      <c r="E330" s="149"/>
      <c r="F330" s="149"/>
      <c r="G330" s="149"/>
    </row>
    <row r="331" spans="1:7">
      <c r="A331" s="146"/>
      <c r="B331" s="149"/>
      <c r="C331" s="149"/>
      <c r="D331" s="150"/>
      <c r="E331" s="149"/>
      <c r="F331" s="149"/>
      <c r="G331" s="149"/>
    </row>
    <row r="332" spans="1:7">
      <c r="A332" s="146"/>
      <c r="B332" s="149"/>
      <c r="C332" s="149"/>
      <c r="D332" s="150"/>
      <c r="E332" s="149"/>
      <c r="F332" s="149"/>
      <c r="G332" s="149"/>
    </row>
    <row r="333" spans="1:7">
      <c r="A333" s="146"/>
      <c r="B333" s="149"/>
      <c r="C333" s="149"/>
      <c r="D333" s="150"/>
      <c r="E333" s="149"/>
      <c r="F333" s="149"/>
      <c r="G333" s="149"/>
    </row>
    <row r="334" spans="1:7">
      <c r="A334" s="146"/>
      <c r="B334" s="149"/>
      <c r="C334" s="149"/>
      <c r="D334" s="150"/>
      <c r="E334" s="149"/>
      <c r="F334" s="149"/>
      <c r="G334" s="149"/>
    </row>
    <row r="335" spans="1:7">
      <c r="A335" s="146"/>
      <c r="B335" s="149"/>
      <c r="C335" s="149"/>
      <c r="D335" s="150"/>
      <c r="E335" s="149"/>
      <c r="F335" s="149"/>
      <c r="G335" s="149"/>
    </row>
    <row r="336" spans="1:7">
      <c r="A336" s="146"/>
      <c r="B336" s="149"/>
      <c r="C336" s="149"/>
      <c r="D336" s="150"/>
      <c r="E336" s="149"/>
      <c r="F336" s="149"/>
      <c r="G336" s="149"/>
    </row>
    <row r="337" spans="1:7">
      <c r="A337" s="146"/>
      <c r="B337" s="149"/>
      <c r="C337" s="149"/>
      <c r="D337" s="150"/>
      <c r="E337" s="149"/>
      <c r="F337" s="149"/>
      <c r="G337" s="149"/>
    </row>
    <row r="338" spans="1:7">
      <c r="A338" s="146"/>
      <c r="B338" s="149"/>
      <c r="C338" s="149"/>
      <c r="D338" s="150"/>
      <c r="E338" s="149"/>
      <c r="F338" s="149"/>
      <c r="G338" s="149"/>
    </row>
    <row r="339" spans="1:7">
      <c r="A339" s="146"/>
      <c r="B339" s="149"/>
      <c r="C339" s="149"/>
      <c r="D339" s="150"/>
      <c r="E339" s="149"/>
      <c r="F339" s="149"/>
      <c r="G339" s="149"/>
    </row>
    <row r="340" spans="1:7">
      <c r="A340" s="146"/>
      <c r="B340" s="149"/>
      <c r="C340" s="149"/>
      <c r="D340" s="150"/>
      <c r="E340" s="149"/>
      <c r="F340" s="149"/>
      <c r="G340" s="149"/>
    </row>
    <row r="341" spans="1:7">
      <c r="A341" s="146"/>
      <c r="B341" s="149"/>
      <c r="C341" s="149"/>
      <c r="D341" s="150"/>
      <c r="E341" s="149"/>
      <c r="F341" s="149"/>
      <c r="G341" s="149"/>
    </row>
    <row r="342" spans="1:7">
      <c r="A342" s="146"/>
      <c r="B342" s="149"/>
      <c r="C342" s="149"/>
      <c r="D342" s="150"/>
      <c r="E342" s="149"/>
      <c r="F342" s="149"/>
      <c r="G342" s="149"/>
    </row>
    <row r="343" spans="1:7">
      <c r="A343" s="146"/>
      <c r="B343" s="149"/>
      <c r="C343" s="149"/>
      <c r="D343" s="150"/>
      <c r="E343" s="149"/>
      <c r="F343" s="149"/>
      <c r="G343" s="149"/>
    </row>
    <row r="344" spans="1:7">
      <c r="A344" s="146"/>
      <c r="B344" s="149"/>
      <c r="C344" s="149"/>
      <c r="D344" s="150"/>
      <c r="E344" s="149"/>
      <c r="F344" s="149"/>
      <c r="G344" s="149"/>
    </row>
    <row r="345" spans="1:7">
      <c r="A345" s="146"/>
      <c r="B345" s="149"/>
      <c r="C345" s="149"/>
      <c r="D345" s="150"/>
      <c r="E345" s="149"/>
      <c r="F345" s="149"/>
      <c r="G345" s="149"/>
    </row>
    <row r="346" spans="1:7">
      <c r="A346" s="146"/>
      <c r="B346" s="149"/>
      <c r="C346" s="149"/>
      <c r="D346" s="150"/>
      <c r="E346" s="149"/>
      <c r="F346" s="149"/>
      <c r="G346" s="149"/>
    </row>
    <row r="347" spans="1:7">
      <c r="A347" s="146"/>
      <c r="B347" s="149"/>
      <c r="C347" s="149"/>
      <c r="D347" s="150"/>
      <c r="E347" s="149"/>
      <c r="F347" s="149"/>
      <c r="G347" s="149"/>
    </row>
    <row r="348" spans="1:7">
      <c r="A348" s="146"/>
      <c r="B348" s="149"/>
      <c r="C348" s="149"/>
      <c r="D348" s="150"/>
      <c r="E348" s="149"/>
      <c r="F348" s="149"/>
      <c r="G348" s="149"/>
    </row>
    <row r="349" spans="1:7">
      <c r="A349" s="146"/>
      <c r="B349" s="149"/>
      <c r="C349" s="149"/>
      <c r="D349" s="150"/>
      <c r="E349" s="149"/>
      <c r="F349" s="149"/>
      <c r="G349" s="149"/>
    </row>
    <row r="350" spans="1:7">
      <c r="A350" s="146"/>
      <c r="B350" s="149"/>
      <c r="C350" s="149"/>
      <c r="D350" s="150"/>
      <c r="E350" s="149"/>
      <c r="F350" s="149"/>
      <c r="G350" s="149"/>
    </row>
    <row r="351" spans="1:7">
      <c r="A351" s="146"/>
      <c r="B351" s="149"/>
      <c r="C351" s="149"/>
      <c r="D351" s="150"/>
      <c r="E351" s="149"/>
      <c r="F351" s="149"/>
      <c r="G351" s="149"/>
    </row>
    <row r="352" spans="1:7">
      <c r="A352" s="146"/>
      <c r="B352" s="149"/>
      <c r="C352" s="149"/>
      <c r="D352" s="150"/>
      <c r="E352" s="149"/>
      <c r="F352" s="149"/>
      <c r="G352" s="149"/>
    </row>
    <row r="353" spans="1:7">
      <c r="A353" s="146"/>
      <c r="B353" s="149"/>
      <c r="C353" s="149"/>
      <c r="D353" s="150"/>
      <c r="E353" s="149"/>
      <c r="F353" s="149"/>
      <c r="G353" s="149"/>
    </row>
    <row r="354" spans="1:7">
      <c r="A354" s="146"/>
      <c r="B354" s="149"/>
      <c r="C354" s="149"/>
      <c r="D354" s="150"/>
      <c r="E354" s="149"/>
      <c r="F354" s="149"/>
      <c r="G354" s="149"/>
    </row>
    <row r="355" spans="1:7">
      <c r="A355" s="146"/>
      <c r="B355" s="149"/>
      <c r="C355" s="149"/>
      <c r="D355" s="150"/>
      <c r="E355" s="149"/>
      <c r="F355" s="149"/>
      <c r="G355" s="149"/>
    </row>
    <row r="356" spans="1:7">
      <c r="A356" s="146"/>
      <c r="B356" s="149"/>
      <c r="C356" s="149"/>
      <c r="D356" s="150"/>
      <c r="E356" s="149"/>
      <c r="F356" s="149"/>
      <c r="G356" s="149"/>
    </row>
    <row r="357" spans="1:7">
      <c r="A357" s="146"/>
      <c r="B357" s="149"/>
      <c r="C357" s="149"/>
      <c r="D357" s="150"/>
      <c r="E357" s="149"/>
      <c r="F357" s="149"/>
      <c r="G357" s="149"/>
    </row>
    <row r="358" spans="1:7">
      <c r="A358" s="146"/>
      <c r="B358" s="149"/>
      <c r="C358" s="149"/>
      <c r="D358" s="150"/>
      <c r="E358" s="149"/>
      <c r="F358" s="149"/>
      <c r="G358" s="149"/>
    </row>
    <row r="359" spans="1:7">
      <c r="A359" s="146"/>
      <c r="B359" s="149"/>
      <c r="C359" s="149"/>
      <c r="D359" s="150"/>
      <c r="E359" s="149"/>
      <c r="F359" s="149"/>
      <c r="G359" s="149"/>
    </row>
    <row r="360" spans="1:7">
      <c r="A360" s="146"/>
      <c r="B360" s="149"/>
      <c r="C360" s="149"/>
      <c r="D360" s="150"/>
      <c r="E360" s="149"/>
      <c r="F360" s="149"/>
      <c r="G360" s="149"/>
    </row>
    <row r="361" spans="1:7">
      <c r="A361" s="146"/>
      <c r="B361" s="149"/>
      <c r="C361" s="149"/>
      <c r="D361" s="150"/>
      <c r="E361" s="149"/>
      <c r="F361" s="149"/>
      <c r="G361" s="149"/>
    </row>
    <row r="362" spans="1:7">
      <c r="A362" s="146"/>
      <c r="B362" s="149"/>
      <c r="C362" s="149"/>
      <c r="D362" s="150"/>
      <c r="E362" s="149"/>
      <c r="F362" s="149"/>
      <c r="G362" s="149"/>
    </row>
    <row r="363" spans="1:7">
      <c r="A363" s="146"/>
      <c r="B363" s="149"/>
      <c r="C363" s="149"/>
      <c r="D363" s="150"/>
      <c r="E363" s="149"/>
      <c r="F363" s="149"/>
      <c r="G363" s="149"/>
    </row>
    <row r="364" spans="1:7">
      <c r="A364" s="146"/>
      <c r="B364" s="149"/>
      <c r="C364" s="149"/>
      <c r="D364" s="150"/>
      <c r="E364" s="149"/>
      <c r="F364" s="149"/>
      <c r="G364" s="149"/>
    </row>
    <row r="365" spans="1:7">
      <c r="A365" s="146"/>
      <c r="B365" s="149"/>
      <c r="C365" s="149"/>
      <c r="D365" s="150"/>
      <c r="E365" s="149"/>
      <c r="F365" s="149"/>
      <c r="G365" s="149"/>
    </row>
    <row r="366" spans="1:7">
      <c r="A366" s="146"/>
      <c r="B366" s="149"/>
      <c r="C366" s="149"/>
      <c r="D366" s="150"/>
      <c r="E366" s="149"/>
      <c r="F366" s="149"/>
      <c r="G366" s="149"/>
    </row>
    <row r="367" spans="1:7">
      <c r="A367" s="146"/>
      <c r="B367" s="149"/>
      <c r="C367" s="149"/>
      <c r="D367" s="150"/>
      <c r="E367" s="149"/>
      <c r="F367" s="149"/>
      <c r="G367" s="149"/>
    </row>
    <row r="368" spans="1:7">
      <c r="A368" s="146"/>
      <c r="B368" s="149"/>
      <c r="C368" s="149"/>
      <c r="D368" s="150"/>
      <c r="E368" s="149"/>
      <c r="F368" s="149"/>
      <c r="G368" s="149"/>
    </row>
    <row r="369" spans="1:7">
      <c r="A369" s="146"/>
      <c r="B369" s="149"/>
      <c r="C369" s="149"/>
      <c r="D369" s="150"/>
      <c r="E369" s="149"/>
      <c r="F369" s="149"/>
      <c r="G369" s="149"/>
    </row>
    <row r="370" spans="1:7">
      <c r="A370" s="146"/>
      <c r="B370" s="149"/>
      <c r="C370" s="149"/>
      <c r="D370" s="150"/>
      <c r="E370" s="149"/>
      <c r="F370" s="149"/>
      <c r="G370" s="149"/>
    </row>
    <row r="371" spans="1:7">
      <c r="A371" s="146"/>
      <c r="B371" s="149"/>
      <c r="C371" s="149"/>
      <c r="D371" s="150"/>
      <c r="E371" s="149"/>
      <c r="F371" s="149"/>
      <c r="G371" s="149"/>
    </row>
    <row r="372" spans="1:7">
      <c r="A372" s="146"/>
      <c r="B372" s="149"/>
      <c r="C372" s="149"/>
      <c r="D372" s="150"/>
      <c r="E372" s="149"/>
      <c r="F372" s="149"/>
      <c r="G372" s="149"/>
    </row>
    <row r="373" spans="1:7">
      <c r="A373" s="146"/>
      <c r="B373" s="149"/>
      <c r="C373" s="149"/>
      <c r="D373" s="150"/>
      <c r="E373" s="149"/>
      <c r="F373" s="149"/>
      <c r="G373" s="149"/>
    </row>
    <row r="374" spans="1:7">
      <c r="A374" s="146"/>
      <c r="B374" s="149"/>
      <c r="C374" s="149"/>
      <c r="D374" s="150"/>
      <c r="E374" s="149"/>
      <c r="F374" s="149"/>
      <c r="G374" s="149"/>
    </row>
    <row r="375" spans="1:7">
      <c r="A375" s="146"/>
      <c r="B375" s="149"/>
      <c r="C375" s="149"/>
      <c r="D375" s="150"/>
      <c r="E375" s="149"/>
      <c r="F375" s="149"/>
      <c r="G375" s="149"/>
    </row>
    <row r="376" spans="1:7">
      <c r="A376" s="146"/>
      <c r="B376" s="149"/>
      <c r="C376" s="149"/>
      <c r="D376" s="150"/>
      <c r="E376" s="149"/>
      <c r="F376" s="149"/>
      <c r="G376" s="149"/>
    </row>
    <row r="377" spans="1:7">
      <c r="A377" s="146"/>
      <c r="B377" s="149"/>
      <c r="C377" s="149"/>
      <c r="D377" s="150"/>
      <c r="E377" s="149"/>
      <c r="F377" s="149"/>
      <c r="G377" s="149"/>
    </row>
    <row r="378" spans="1:7">
      <c r="A378" s="146"/>
      <c r="B378" s="149"/>
      <c r="C378" s="149"/>
      <c r="D378" s="150"/>
      <c r="E378" s="149"/>
      <c r="F378" s="149"/>
      <c r="G378" s="149"/>
    </row>
    <row r="379" spans="1:7">
      <c r="A379" s="146"/>
      <c r="B379" s="149"/>
      <c r="C379" s="149"/>
      <c r="D379" s="150"/>
      <c r="E379" s="149"/>
      <c r="F379" s="149"/>
      <c r="G379" s="149"/>
    </row>
    <row r="380" spans="1:7">
      <c r="A380" s="146"/>
      <c r="B380" s="149"/>
      <c r="C380" s="149"/>
      <c r="D380" s="150"/>
      <c r="E380" s="149"/>
      <c r="F380" s="149"/>
      <c r="G380" s="149"/>
    </row>
    <row r="381" spans="1:7">
      <c r="A381" s="146"/>
      <c r="B381" s="149"/>
      <c r="C381" s="149"/>
      <c r="D381" s="150"/>
      <c r="E381" s="149"/>
      <c r="F381" s="149"/>
      <c r="G381" s="149"/>
    </row>
    <row r="382" spans="1:7">
      <c r="A382" s="146"/>
      <c r="B382" s="149"/>
      <c r="C382" s="149"/>
      <c r="D382" s="150"/>
      <c r="E382" s="149"/>
      <c r="F382" s="149"/>
      <c r="G382" s="149"/>
    </row>
    <row r="383" spans="1:7">
      <c r="A383" s="146"/>
      <c r="B383" s="149"/>
      <c r="C383" s="149"/>
      <c r="D383" s="150"/>
      <c r="E383" s="149"/>
      <c r="F383" s="149"/>
      <c r="G383" s="149"/>
    </row>
    <row r="384" spans="1:7">
      <c r="A384" s="146"/>
      <c r="B384" s="149"/>
      <c r="C384" s="149"/>
      <c r="D384" s="150"/>
      <c r="E384" s="149"/>
      <c r="F384" s="149"/>
      <c r="G384" s="149"/>
    </row>
    <row r="385" spans="1:7">
      <c r="A385" s="146"/>
      <c r="B385" s="149"/>
      <c r="C385" s="149"/>
      <c r="D385" s="150"/>
      <c r="E385" s="149"/>
      <c r="F385" s="149"/>
      <c r="G385" s="149"/>
    </row>
    <row r="386" spans="1:7">
      <c r="A386" s="146"/>
      <c r="B386" s="149"/>
      <c r="C386" s="149"/>
      <c r="D386" s="150"/>
      <c r="E386" s="149"/>
      <c r="F386" s="149"/>
      <c r="G386" s="149"/>
    </row>
    <row r="387" spans="1:7">
      <c r="A387" s="146"/>
      <c r="B387" s="149"/>
      <c r="C387" s="149"/>
      <c r="D387" s="150"/>
      <c r="E387" s="149"/>
      <c r="F387" s="149"/>
      <c r="G387" s="149"/>
    </row>
    <row r="388" spans="1:7">
      <c r="A388" s="146"/>
      <c r="B388" s="149"/>
      <c r="C388" s="149"/>
      <c r="D388" s="150"/>
      <c r="E388" s="149"/>
      <c r="F388" s="149"/>
      <c r="G388" s="149"/>
    </row>
    <row r="389" spans="1:7">
      <c r="A389" s="146"/>
      <c r="B389" s="149"/>
      <c r="C389" s="149"/>
      <c r="D389" s="150"/>
      <c r="E389" s="149"/>
      <c r="F389" s="149"/>
      <c r="G389" s="149"/>
    </row>
    <row r="390" spans="1:7">
      <c r="A390" s="146"/>
      <c r="B390" s="149"/>
      <c r="C390" s="149"/>
      <c r="D390" s="150"/>
      <c r="E390" s="149"/>
      <c r="F390" s="149"/>
      <c r="G390" s="149"/>
    </row>
    <row r="391" spans="1:7">
      <c r="A391" s="146"/>
      <c r="B391" s="149"/>
      <c r="C391" s="149"/>
      <c r="D391" s="150"/>
      <c r="E391" s="149"/>
      <c r="F391" s="149"/>
      <c r="G391" s="149"/>
    </row>
    <row r="392" spans="1:7">
      <c r="A392" s="146"/>
      <c r="B392" s="149"/>
      <c r="C392" s="149"/>
      <c r="D392" s="150"/>
      <c r="E392" s="149"/>
      <c r="F392" s="149"/>
      <c r="G392" s="149"/>
    </row>
    <row r="393" spans="1:7">
      <c r="A393" s="146"/>
      <c r="B393" s="149"/>
      <c r="C393" s="149"/>
      <c r="D393" s="150"/>
      <c r="E393" s="149"/>
      <c r="F393" s="149"/>
      <c r="G393" s="149"/>
    </row>
    <row r="394" spans="1:7">
      <c r="A394" s="146"/>
      <c r="B394" s="149"/>
      <c r="C394" s="149"/>
      <c r="D394" s="150"/>
      <c r="E394" s="149"/>
      <c r="F394" s="149"/>
      <c r="G394" s="149"/>
    </row>
    <row r="395" spans="1:7">
      <c r="A395" s="146"/>
      <c r="B395" s="149"/>
      <c r="C395" s="149"/>
      <c r="D395" s="150"/>
      <c r="E395" s="149"/>
      <c r="F395" s="149"/>
      <c r="G395" s="149"/>
    </row>
    <row r="396" spans="1:7">
      <c r="A396" s="146"/>
      <c r="B396" s="149"/>
      <c r="C396" s="149"/>
      <c r="D396" s="150"/>
      <c r="E396" s="149"/>
      <c r="F396" s="149"/>
      <c r="G396" s="149"/>
    </row>
    <row r="397" spans="1:7">
      <c r="A397" s="146"/>
      <c r="B397" s="149"/>
      <c r="C397" s="149"/>
      <c r="D397" s="150"/>
      <c r="E397" s="149"/>
      <c r="F397" s="149"/>
      <c r="G397" s="149"/>
    </row>
    <row r="398" spans="1:7">
      <c r="A398" s="146"/>
      <c r="B398" s="149"/>
      <c r="C398" s="149"/>
      <c r="D398" s="150"/>
      <c r="E398" s="149"/>
      <c r="F398" s="149"/>
      <c r="G398" s="149"/>
    </row>
    <row r="399" spans="1:7">
      <c r="A399" s="146"/>
      <c r="B399" s="149"/>
      <c r="C399" s="149"/>
      <c r="D399" s="150"/>
      <c r="E399" s="149"/>
      <c r="F399" s="149"/>
      <c r="G399" s="149"/>
    </row>
    <row r="400" spans="1:7">
      <c r="A400" s="146"/>
      <c r="B400" s="149"/>
      <c r="C400" s="149"/>
      <c r="D400" s="150"/>
      <c r="E400" s="149"/>
      <c r="F400" s="149"/>
      <c r="G400" s="149"/>
    </row>
    <row r="401" spans="1:7">
      <c r="A401" s="146"/>
      <c r="B401" s="149"/>
      <c r="C401" s="149"/>
      <c r="D401" s="150"/>
      <c r="E401" s="149"/>
      <c r="F401" s="149"/>
      <c r="G401" s="149"/>
    </row>
    <row r="402" spans="1:7">
      <c r="A402" s="146"/>
      <c r="B402" s="149"/>
      <c r="C402" s="149"/>
      <c r="D402" s="150"/>
      <c r="E402" s="149"/>
      <c r="F402" s="149"/>
      <c r="G402" s="149"/>
    </row>
    <row r="403" spans="1:7">
      <c r="A403" s="146"/>
      <c r="B403" s="149"/>
      <c r="C403" s="149"/>
      <c r="D403" s="150"/>
      <c r="E403" s="149"/>
      <c r="F403" s="149"/>
      <c r="G403" s="149"/>
    </row>
    <row r="404" spans="1:7">
      <c r="A404" s="146"/>
      <c r="B404" s="149"/>
      <c r="C404" s="149"/>
      <c r="D404" s="150"/>
      <c r="E404" s="149"/>
      <c r="F404" s="149"/>
      <c r="G404" s="149"/>
    </row>
    <row r="405" spans="1:7">
      <c r="A405" s="146"/>
      <c r="B405" s="149"/>
      <c r="C405" s="149"/>
      <c r="D405" s="150"/>
      <c r="E405" s="149"/>
      <c r="F405" s="149"/>
      <c r="G405" s="149"/>
    </row>
    <row r="406" spans="1:7">
      <c r="A406" s="146"/>
      <c r="B406" s="149"/>
      <c r="C406" s="149"/>
      <c r="D406" s="150"/>
      <c r="E406" s="149"/>
      <c r="F406" s="149"/>
      <c r="G406" s="149"/>
    </row>
    <row r="407" spans="1:7">
      <c r="A407" s="146"/>
      <c r="B407" s="149"/>
      <c r="C407" s="149"/>
      <c r="D407" s="150"/>
      <c r="E407" s="149"/>
      <c r="F407" s="149"/>
      <c r="G407" s="149"/>
    </row>
    <row r="408" spans="1:7">
      <c r="A408" s="146"/>
      <c r="B408" s="149"/>
      <c r="C408" s="149"/>
      <c r="D408" s="150"/>
      <c r="E408" s="149"/>
      <c r="F408" s="149"/>
      <c r="G408" s="149"/>
    </row>
    <row r="409" spans="1:7">
      <c r="A409" s="146"/>
      <c r="B409" s="149"/>
      <c r="C409" s="149"/>
      <c r="D409" s="150"/>
      <c r="E409" s="149"/>
      <c r="F409" s="149"/>
      <c r="G409" s="149"/>
    </row>
    <row r="410" spans="1:7">
      <c r="A410" s="146"/>
      <c r="B410" s="149"/>
      <c r="C410" s="149"/>
      <c r="D410" s="150"/>
      <c r="E410" s="149"/>
      <c r="F410" s="149"/>
      <c r="G410" s="149"/>
    </row>
    <row r="411" spans="1:7">
      <c r="A411" s="146"/>
      <c r="B411" s="149"/>
      <c r="C411" s="149"/>
      <c r="D411" s="150"/>
      <c r="E411" s="149"/>
      <c r="F411" s="149"/>
      <c r="G411" s="149"/>
    </row>
    <row r="412" spans="1:7">
      <c r="B412" s="182"/>
      <c r="C412" s="183"/>
      <c r="D412" s="184"/>
      <c r="E412" s="185"/>
      <c r="F412" s="186"/>
    </row>
    <row r="413" spans="1:7">
      <c r="B413" s="182"/>
      <c r="C413" s="183"/>
      <c r="D413" s="184"/>
      <c r="E413" s="185"/>
      <c r="F413" s="186"/>
    </row>
    <row r="414" spans="1:7">
      <c r="B414" s="182"/>
      <c r="C414" s="183"/>
      <c r="D414" s="184"/>
      <c r="E414" s="185"/>
      <c r="F414" s="186"/>
    </row>
    <row r="415" spans="1:7">
      <c r="B415" s="182"/>
      <c r="C415" s="183"/>
      <c r="D415" s="184"/>
      <c r="E415" s="185"/>
      <c r="F415" s="186"/>
    </row>
    <row r="416" spans="1:7">
      <c r="B416" s="182"/>
      <c r="C416" s="183"/>
      <c r="D416" s="184"/>
      <c r="E416" s="185"/>
      <c r="F416" s="186"/>
    </row>
    <row r="417" spans="2:6">
      <c r="B417" s="182"/>
      <c r="C417" s="183"/>
      <c r="D417" s="184"/>
      <c r="E417" s="185"/>
      <c r="F417" s="186"/>
    </row>
    <row r="418" spans="2:6">
      <c r="B418" s="182"/>
      <c r="C418" s="183"/>
      <c r="D418" s="184"/>
      <c r="E418" s="185"/>
      <c r="F418" s="186"/>
    </row>
    <row r="419" spans="2:6">
      <c r="B419" s="182"/>
      <c r="C419" s="183"/>
      <c r="D419" s="184"/>
      <c r="E419" s="185"/>
      <c r="F419" s="186"/>
    </row>
    <row r="420" spans="2:6">
      <c r="B420" s="182"/>
      <c r="C420" s="183"/>
      <c r="D420" s="184"/>
      <c r="E420" s="185"/>
      <c r="F420" s="186"/>
    </row>
    <row r="421" spans="2:6">
      <c r="B421" s="182"/>
      <c r="C421" s="183"/>
      <c r="D421" s="184"/>
      <c r="E421" s="185"/>
      <c r="F421" s="186"/>
    </row>
    <row r="422" spans="2:6">
      <c r="B422" s="182"/>
      <c r="C422" s="183"/>
      <c r="D422" s="184"/>
      <c r="E422" s="185"/>
      <c r="F422" s="186"/>
    </row>
    <row r="423" spans="2:6">
      <c r="B423" s="182"/>
      <c r="C423" s="183"/>
      <c r="D423" s="184"/>
      <c r="E423" s="185"/>
      <c r="F423" s="186"/>
    </row>
    <row r="424" spans="2:6">
      <c r="B424" s="182"/>
      <c r="C424" s="183"/>
      <c r="D424" s="184"/>
      <c r="E424" s="185"/>
      <c r="F424" s="186"/>
    </row>
    <row r="425" spans="2:6">
      <c r="B425" s="182"/>
      <c r="C425" s="183"/>
      <c r="D425" s="184"/>
      <c r="E425" s="185"/>
      <c r="F425" s="186"/>
    </row>
    <row r="426" spans="2:6">
      <c r="B426" s="182"/>
      <c r="C426" s="183"/>
      <c r="D426" s="184"/>
      <c r="E426" s="185"/>
      <c r="F426" s="186"/>
    </row>
    <row r="427" spans="2:6">
      <c r="B427" s="182"/>
      <c r="C427" s="183"/>
      <c r="D427" s="184"/>
      <c r="E427" s="185"/>
      <c r="F427" s="186"/>
    </row>
    <row r="428" spans="2:6">
      <c r="B428" s="182"/>
      <c r="C428" s="183"/>
      <c r="D428" s="184"/>
      <c r="E428" s="185"/>
      <c r="F428" s="186"/>
    </row>
    <row r="429" spans="2:6">
      <c r="B429" s="182"/>
      <c r="C429" s="183"/>
      <c r="D429" s="184"/>
      <c r="E429" s="185"/>
      <c r="F429" s="186"/>
    </row>
    <row r="430" spans="2:6">
      <c r="B430" s="182"/>
      <c r="C430" s="183"/>
      <c r="D430" s="184"/>
      <c r="E430" s="185"/>
      <c r="F430" s="186"/>
    </row>
    <row r="431" spans="2:6">
      <c r="B431" s="182"/>
      <c r="C431" s="183"/>
      <c r="D431" s="184"/>
      <c r="E431" s="185"/>
      <c r="F431" s="186"/>
    </row>
    <row r="432" spans="2:6">
      <c r="B432" s="182"/>
      <c r="C432" s="183"/>
      <c r="D432" s="184"/>
      <c r="E432" s="185"/>
      <c r="F432" s="186"/>
    </row>
    <row r="433" spans="2:6">
      <c r="B433" s="182"/>
      <c r="C433" s="183"/>
      <c r="D433" s="184"/>
      <c r="E433" s="185"/>
      <c r="F433" s="186"/>
    </row>
    <row r="434" spans="2:6">
      <c r="B434" s="182"/>
      <c r="C434" s="183"/>
      <c r="D434" s="184"/>
      <c r="E434" s="185"/>
      <c r="F434" s="186"/>
    </row>
    <row r="435" spans="2:6">
      <c r="B435" s="182"/>
      <c r="C435" s="183"/>
      <c r="D435" s="184"/>
      <c r="E435" s="185"/>
      <c r="F435" s="186"/>
    </row>
    <row r="436" spans="2:6">
      <c r="B436" s="182"/>
      <c r="C436" s="183"/>
      <c r="D436" s="184"/>
      <c r="E436" s="185"/>
      <c r="F436" s="186"/>
    </row>
    <row r="437" spans="2:6">
      <c r="B437" s="182"/>
      <c r="C437" s="183"/>
      <c r="D437" s="184"/>
      <c r="E437" s="185"/>
      <c r="F437" s="186"/>
    </row>
    <row r="438" spans="2:6">
      <c r="B438" s="182"/>
      <c r="C438" s="183"/>
      <c r="D438" s="184"/>
      <c r="E438" s="185"/>
      <c r="F438" s="186"/>
    </row>
    <row r="439" spans="2:6">
      <c r="B439" s="182"/>
      <c r="C439" s="183"/>
      <c r="D439" s="184"/>
      <c r="E439" s="185"/>
      <c r="F439" s="186"/>
    </row>
    <row r="440" spans="2:6">
      <c r="B440" s="182"/>
      <c r="C440" s="183"/>
      <c r="D440" s="184"/>
      <c r="E440" s="185"/>
      <c r="F440" s="186"/>
    </row>
    <row r="441" spans="2:6">
      <c r="B441" s="182"/>
      <c r="C441" s="183"/>
      <c r="D441" s="184"/>
      <c r="E441" s="185"/>
      <c r="F441" s="186"/>
    </row>
    <row r="442" spans="2:6">
      <c r="B442" s="182"/>
      <c r="C442" s="183"/>
      <c r="D442" s="184"/>
      <c r="E442" s="185"/>
      <c r="F442" s="186"/>
    </row>
    <row r="443" spans="2:6">
      <c r="B443" s="182"/>
      <c r="C443" s="183"/>
      <c r="D443" s="184"/>
      <c r="E443" s="185"/>
      <c r="F443" s="186"/>
    </row>
    <row r="444" spans="2:6">
      <c r="B444" s="182"/>
      <c r="C444" s="183"/>
      <c r="D444" s="184"/>
      <c r="E444" s="185"/>
      <c r="F444" s="186"/>
    </row>
    <row r="445" spans="2:6">
      <c r="B445" s="182"/>
      <c r="C445" s="183"/>
      <c r="D445" s="184"/>
      <c r="E445" s="185"/>
      <c r="F445" s="186"/>
    </row>
    <row r="446" spans="2:6">
      <c r="B446" s="182"/>
      <c r="C446" s="183"/>
      <c r="D446" s="184"/>
      <c r="E446" s="185"/>
      <c r="F446" s="186"/>
    </row>
    <row r="447" spans="2:6">
      <c r="B447" s="182"/>
      <c r="C447" s="183"/>
      <c r="D447" s="184"/>
      <c r="E447" s="185"/>
      <c r="F447" s="186"/>
    </row>
    <row r="448" spans="2:6">
      <c r="B448" s="182"/>
      <c r="C448" s="183"/>
      <c r="D448" s="184"/>
      <c r="E448" s="185"/>
      <c r="F448" s="186"/>
    </row>
    <row r="449" spans="2:6">
      <c r="B449" s="182"/>
      <c r="C449" s="183"/>
      <c r="D449" s="184"/>
      <c r="E449" s="185"/>
      <c r="F449" s="186"/>
    </row>
    <row r="450" spans="2:6">
      <c r="B450" s="182"/>
      <c r="C450" s="183"/>
      <c r="D450" s="184"/>
      <c r="E450" s="185"/>
      <c r="F450" s="186"/>
    </row>
    <row r="451" spans="2:6">
      <c r="B451" s="182"/>
      <c r="C451" s="183"/>
      <c r="D451" s="184"/>
      <c r="E451" s="185"/>
      <c r="F451" s="186"/>
    </row>
    <row r="452" spans="2:6">
      <c r="B452" s="182"/>
      <c r="C452" s="183"/>
      <c r="D452" s="184"/>
      <c r="E452" s="185"/>
      <c r="F452" s="186"/>
    </row>
    <row r="453" spans="2:6">
      <c r="B453" s="182"/>
      <c r="C453" s="183"/>
      <c r="D453" s="184"/>
      <c r="E453" s="185"/>
      <c r="F453" s="186"/>
    </row>
    <row r="454" spans="2:6">
      <c r="B454" s="182"/>
      <c r="C454" s="183"/>
      <c r="D454" s="184"/>
      <c r="E454" s="185"/>
      <c r="F454" s="186"/>
    </row>
    <row r="455" spans="2:6">
      <c r="B455" s="182"/>
      <c r="C455" s="183"/>
      <c r="D455" s="184"/>
      <c r="E455" s="185"/>
      <c r="F455" s="186"/>
    </row>
    <row r="456" spans="2:6">
      <c r="B456" s="182"/>
      <c r="C456" s="183"/>
      <c r="D456" s="184"/>
      <c r="E456" s="185"/>
      <c r="F456" s="186"/>
    </row>
    <row r="457" spans="2:6">
      <c r="B457" s="182"/>
      <c r="C457" s="183"/>
      <c r="D457" s="184"/>
      <c r="E457" s="185"/>
      <c r="F457" s="186"/>
    </row>
    <row r="458" spans="2:6">
      <c r="B458" s="182"/>
      <c r="C458" s="183"/>
      <c r="D458" s="184"/>
      <c r="E458" s="185"/>
      <c r="F458" s="186"/>
    </row>
    <row r="459" spans="2:6">
      <c r="B459" s="182"/>
      <c r="C459" s="183"/>
      <c r="D459" s="184"/>
      <c r="E459" s="185"/>
      <c r="F459" s="186"/>
    </row>
    <row r="460" spans="2:6">
      <c r="B460" s="182"/>
      <c r="C460" s="183"/>
      <c r="D460" s="184"/>
      <c r="E460" s="185"/>
      <c r="F460" s="186"/>
    </row>
    <row r="461" spans="2:6">
      <c r="B461" s="182"/>
      <c r="C461" s="183"/>
      <c r="D461" s="184"/>
      <c r="E461" s="185"/>
      <c r="F461" s="186"/>
    </row>
    <row r="462" spans="2:6">
      <c r="B462" s="182"/>
      <c r="C462" s="183"/>
      <c r="D462" s="184"/>
      <c r="E462" s="185"/>
      <c r="F462" s="186"/>
    </row>
    <row r="463" spans="2:6">
      <c r="B463" s="182"/>
      <c r="C463" s="183"/>
      <c r="D463" s="184"/>
      <c r="E463" s="185"/>
      <c r="F463" s="186"/>
    </row>
    <row r="464" spans="2:6">
      <c r="B464" s="182"/>
      <c r="C464" s="183"/>
      <c r="D464" s="184"/>
      <c r="E464" s="185"/>
      <c r="F464" s="186"/>
    </row>
    <row r="465" spans="2:6">
      <c r="B465" s="182"/>
      <c r="C465" s="183"/>
      <c r="D465" s="184"/>
      <c r="E465" s="185"/>
      <c r="F465" s="186"/>
    </row>
    <row r="466" spans="2:6">
      <c r="B466" s="182"/>
      <c r="C466" s="183"/>
      <c r="D466" s="184"/>
      <c r="E466" s="185"/>
      <c r="F466" s="186"/>
    </row>
    <row r="467" spans="2:6">
      <c r="B467" s="182"/>
      <c r="C467" s="183"/>
      <c r="D467" s="184"/>
      <c r="E467" s="185"/>
      <c r="F467" s="186"/>
    </row>
    <row r="468" spans="2:6">
      <c r="B468" s="182"/>
      <c r="C468" s="183"/>
      <c r="D468" s="184"/>
      <c r="E468" s="185"/>
      <c r="F468" s="186"/>
    </row>
    <row r="469" spans="2:6">
      <c r="B469" s="182"/>
      <c r="C469" s="183"/>
      <c r="D469" s="184"/>
      <c r="E469" s="185"/>
      <c r="F469" s="186"/>
    </row>
    <row r="470" spans="2:6">
      <c r="B470" s="182"/>
      <c r="C470" s="183"/>
      <c r="D470" s="184"/>
      <c r="E470" s="185"/>
      <c r="F470" s="186"/>
    </row>
    <row r="471" spans="2:6">
      <c r="B471" s="182"/>
      <c r="C471" s="183"/>
      <c r="D471" s="184"/>
      <c r="E471" s="185"/>
      <c r="F471" s="186"/>
    </row>
    <row r="472" spans="2:6">
      <c r="B472" s="182"/>
      <c r="C472" s="183"/>
      <c r="D472" s="184"/>
      <c r="E472" s="185"/>
      <c r="F472" s="186"/>
    </row>
    <row r="473" spans="2:6">
      <c r="B473" s="182"/>
      <c r="C473" s="183"/>
      <c r="D473" s="184"/>
      <c r="E473" s="185"/>
      <c r="F473" s="186"/>
    </row>
    <row r="474" spans="2:6">
      <c r="B474" s="182"/>
      <c r="C474" s="183"/>
      <c r="D474" s="184"/>
      <c r="E474" s="185"/>
      <c r="F474" s="186"/>
    </row>
    <row r="475" spans="2:6">
      <c r="B475" s="182"/>
      <c r="C475" s="183"/>
      <c r="D475" s="184"/>
      <c r="E475" s="185"/>
      <c r="F475" s="186"/>
    </row>
    <row r="476" spans="2:6">
      <c r="B476" s="182"/>
      <c r="C476" s="183"/>
      <c r="D476" s="184"/>
      <c r="E476" s="185"/>
      <c r="F476" s="186"/>
    </row>
    <row r="477" spans="2:6">
      <c r="B477" s="182"/>
      <c r="C477" s="183"/>
      <c r="D477" s="184"/>
      <c r="E477" s="185"/>
      <c r="F477" s="186"/>
    </row>
    <row r="478" spans="2:6">
      <c r="B478" s="182"/>
      <c r="C478" s="183"/>
      <c r="D478" s="184"/>
      <c r="E478" s="185"/>
      <c r="F478" s="186"/>
    </row>
    <row r="479" spans="2:6">
      <c r="B479" s="182"/>
      <c r="C479" s="183"/>
      <c r="D479" s="184"/>
      <c r="E479" s="185"/>
      <c r="F479" s="186"/>
    </row>
    <row r="480" spans="2:6">
      <c r="B480" s="182"/>
      <c r="C480" s="183"/>
      <c r="D480" s="184"/>
      <c r="E480" s="185"/>
      <c r="F480" s="186"/>
    </row>
    <row r="481" spans="2:6">
      <c r="B481" s="182"/>
      <c r="C481" s="183"/>
      <c r="D481" s="184"/>
      <c r="E481" s="185"/>
      <c r="F481" s="186"/>
    </row>
    <row r="482" spans="2:6">
      <c r="B482" s="182"/>
      <c r="C482" s="183"/>
      <c r="D482" s="184"/>
      <c r="E482" s="185"/>
      <c r="F482" s="186"/>
    </row>
    <row r="483" spans="2:6">
      <c r="B483" s="182"/>
      <c r="C483" s="183"/>
      <c r="D483" s="184"/>
      <c r="E483" s="185"/>
      <c r="F483" s="186"/>
    </row>
    <row r="484" spans="2:6">
      <c r="B484" s="182"/>
      <c r="C484" s="183"/>
      <c r="D484" s="184"/>
      <c r="E484" s="185"/>
      <c r="F484" s="186"/>
    </row>
    <row r="485" spans="2:6">
      <c r="B485" s="182"/>
      <c r="C485" s="183"/>
      <c r="D485" s="184"/>
      <c r="E485" s="185"/>
      <c r="F485" s="186"/>
    </row>
    <row r="486" spans="2:6">
      <c r="B486" s="182"/>
      <c r="C486" s="183"/>
      <c r="D486" s="184"/>
      <c r="E486" s="185"/>
      <c r="F486" s="186"/>
    </row>
    <row r="487" spans="2:6">
      <c r="B487" s="182"/>
      <c r="C487" s="183"/>
      <c r="D487" s="184"/>
      <c r="E487" s="185"/>
      <c r="F487" s="186"/>
    </row>
    <row r="488" spans="2:6">
      <c r="B488" s="182"/>
      <c r="C488" s="183"/>
      <c r="D488" s="184"/>
      <c r="E488" s="185"/>
      <c r="F488" s="186"/>
    </row>
    <row r="489" spans="2:6">
      <c r="B489" s="182"/>
      <c r="C489" s="183"/>
      <c r="D489" s="184"/>
      <c r="E489" s="185"/>
      <c r="F489" s="186"/>
    </row>
    <row r="490" spans="2:6">
      <c r="B490" s="182"/>
      <c r="C490" s="183"/>
      <c r="D490" s="184"/>
      <c r="E490" s="185"/>
      <c r="F490" s="186"/>
    </row>
    <row r="491" spans="2:6">
      <c r="B491" s="182"/>
      <c r="C491" s="183"/>
      <c r="D491" s="184"/>
      <c r="E491" s="185"/>
      <c r="F491" s="186"/>
    </row>
    <row r="492" spans="2:6">
      <c r="B492" s="182"/>
      <c r="C492" s="183"/>
      <c r="D492" s="184"/>
      <c r="E492" s="185"/>
      <c r="F492" s="186"/>
    </row>
    <row r="493" spans="2:6">
      <c r="B493" s="182"/>
      <c r="C493" s="183"/>
      <c r="D493" s="184"/>
      <c r="E493" s="185"/>
      <c r="F493" s="186"/>
    </row>
    <row r="494" spans="2:6">
      <c r="B494" s="182"/>
      <c r="C494" s="183"/>
      <c r="D494" s="184"/>
      <c r="E494" s="185"/>
      <c r="F494" s="186"/>
    </row>
    <row r="495" spans="2:6">
      <c r="B495" s="182"/>
      <c r="C495" s="183"/>
      <c r="D495" s="184"/>
      <c r="E495" s="185"/>
      <c r="F495" s="186"/>
    </row>
    <row r="496" spans="2:6">
      <c r="B496" s="182"/>
      <c r="C496" s="183"/>
      <c r="D496" s="184"/>
      <c r="E496" s="185"/>
      <c r="F496" s="186"/>
    </row>
    <row r="497" spans="2:6">
      <c r="B497" s="182"/>
      <c r="C497" s="183"/>
      <c r="D497" s="184"/>
      <c r="E497" s="185"/>
      <c r="F497" s="186"/>
    </row>
    <row r="498" spans="2:6">
      <c r="B498" s="182"/>
      <c r="C498" s="183"/>
      <c r="D498" s="184"/>
      <c r="E498" s="185"/>
      <c r="F498" s="186"/>
    </row>
    <row r="499" spans="2:6">
      <c r="B499" s="182"/>
      <c r="C499" s="183"/>
      <c r="D499" s="184"/>
      <c r="E499" s="185"/>
      <c r="F499" s="186"/>
    </row>
    <row r="500" spans="2:6">
      <c r="B500" s="182"/>
      <c r="C500" s="183"/>
      <c r="D500" s="184"/>
      <c r="E500" s="185"/>
      <c r="F500" s="186"/>
    </row>
    <row r="501" spans="2:6">
      <c r="B501" s="182"/>
      <c r="C501" s="183"/>
      <c r="D501" s="184"/>
      <c r="E501" s="185"/>
      <c r="F501" s="186"/>
    </row>
    <row r="502" spans="2:6">
      <c r="B502" s="182"/>
      <c r="C502" s="183"/>
      <c r="D502" s="184"/>
      <c r="E502" s="185"/>
      <c r="F502" s="186"/>
    </row>
    <row r="503" spans="2:6">
      <c r="B503" s="182"/>
      <c r="C503" s="183"/>
      <c r="D503" s="184"/>
      <c r="E503" s="185"/>
      <c r="F503" s="186"/>
    </row>
    <row r="504" spans="2:6">
      <c r="B504" s="182"/>
      <c r="C504" s="183"/>
      <c r="D504" s="184"/>
      <c r="E504" s="185"/>
      <c r="F504" s="186"/>
    </row>
    <row r="505" spans="2:6">
      <c r="B505" s="182"/>
      <c r="C505" s="183"/>
      <c r="D505" s="184"/>
      <c r="E505" s="185"/>
      <c r="F505" s="186"/>
    </row>
    <row r="506" spans="2:6">
      <c r="B506" s="182"/>
      <c r="C506" s="183"/>
      <c r="D506" s="184"/>
      <c r="E506" s="185"/>
      <c r="F506" s="186"/>
    </row>
    <row r="507" spans="2:6">
      <c r="B507" s="182"/>
      <c r="C507" s="183"/>
      <c r="D507" s="184"/>
      <c r="E507" s="185"/>
      <c r="F507" s="186"/>
    </row>
    <row r="508" spans="2:6">
      <c r="B508" s="182"/>
      <c r="C508" s="183"/>
      <c r="D508" s="184"/>
      <c r="E508" s="185"/>
      <c r="F508" s="186"/>
    </row>
    <row r="509" spans="2:6">
      <c r="B509" s="182"/>
      <c r="C509" s="183"/>
      <c r="D509" s="184"/>
      <c r="E509" s="185"/>
      <c r="F509" s="186"/>
    </row>
    <row r="510" spans="2:6">
      <c r="B510" s="182"/>
      <c r="C510" s="183"/>
      <c r="D510" s="184"/>
      <c r="E510" s="185"/>
      <c r="F510" s="186"/>
    </row>
    <row r="511" spans="2:6">
      <c r="B511" s="182"/>
      <c r="C511" s="183"/>
      <c r="D511" s="184"/>
      <c r="E511" s="185"/>
      <c r="F511" s="186"/>
    </row>
    <row r="512" spans="2:6">
      <c r="B512" s="182"/>
      <c r="C512" s="183"/>
      <c r="D512" s="184"/>
      <c r="E512" s="185"/>
      <c r="F512" s="186"/>
    </row>
    <row r="513" spans="2:6">
      <c r="B513" s="182"/>
      <c r="C513" s="183"/>
      <c r="D513" s="184"/>
      <c r="E513" s="185"/>
      <c r="F513" s="186"/>
    </row>
    <row r="514" spans="2:6">
      <c r="B514" s="182"/>
      <c r="C514" s="183"/>
      <c r="D514" s="184"/>
      <c r="E514" s="185"/>
      <c r="F514" s="186"/>
    </row>
    <row r="515" spans="2:6">
      <c r="B515" s="182"/>
      <c r="C515" s="183"/>
      <c r="D515" s="184"/>
      <c r="E515" s="185"/>
      <c r="F515" s="186"/>
    </row>
    <row r="516" spans="2:6">
      <c r="B516" s="182"/>
      <c r="C516" s="183"/>
      <c r="D516" s="184"/>
      <c r="E516" s="185"/>
      <c r="F516" s="186"/>
    </row>
    <row r="517" spans="2:6">
      <c r="B517" s="182"/>
      <c r="C517" s="183"/>
      <c r="D517" s="184"/>
      <c r="E517" s="185"/>
      <c r="F517" s="186"/>
    </row>
    <row r="518" spans="2:6">
      <c r="B518" s="182"/>
      <c r="C518" s="183"/>
      <c r="D518" s="184"/>
      <c r="E518" s="185"/>
      <c r="F518" s="186"/>
    </row>
    <row r="519" spans="2:6">
      <c r="B519" s="182"/>
      <c r="C519" s="183"/>
      <c r="D519" s="184"/>
      <c r="E519" s="185"/>
      <c r="F519" s="186"/>
    </row>
    <row r="520" spans="2:6">
      <c r="B520" s="182"/>
      <c r="C520" s="183"/>
      <c r="D520" s="184"/>
      <c r="E520" s="185"/>
      <c r="F520" s="186"/>
    </row>
    <row r="521" spans="2:6">
      <c r="B521" s="182"/>
      <c r="C521" s="183"/>
      <c r="D521" s="184"/>
      <c r="E521" s="185"/>
      <c r="F521" s="186"/>
    </row>
    <row r="522" spans="2:6">
      <c r="B522" s="182"/>
      <c r="C522" s="183"/>
      <c r="D522" s="184"/>
      <c r="E522" s="185"/>
      <c r="F522" s="186"/>
    </row>
    <row r="523" spans="2:6">
      <c r="B523" s="182"/>
      <c r="C523" s="183"/>
      <c r="D523" s="184"/>
      <c r="E523" s="185"/>
      <c r="F523" s="186"/>
    </row>
    <row r="524" spans="2:6">
      <c r="B524" s="182"/>
      <c r="C524" s="183"/>
      <c r="D524" s="184"/>
      <c r="E524" s="185"/>
      <c r="F524" s="186"/>
    </row>
    <row r="525" spans="2:6">
      <c r="B525" s="182"/>
      <c r="C525" s="183"/>
      <c r="D525" s="184"/>
      <c r="E525" s="185"/>
      <c r="F525" s="186"/>
    </row>
    <row r="526" spans="2:6">
      <c r="B526" s="182"/>
      <c r="C526" s="183"/>
      <c r="D526" s="184"/>
      <c r="E526" s="185"/>
      <c r="F526" s="186"/>
    </row>
    <row r="527" spans="2:6">
      <c r="B527" s="182"/>
      <c r="C527" s="183"/>
      <c r="D527" s="184"/>
      <c r="E527" s="185"/>
      <c r="F527" s="186"/>
    </row>
    <row r="528" spans="2:6">
      <c r="B528" s="182"/>
      <c r="C528" s="183"/>
      <c r="D528" s="184"/>
      <c r="E528" s="185"/>
      <c r="F528" s="186"/>
    </row>
    <row r="529" spans="2:6">
      <c r="B529" s="182"/>
      <c r="C529" s="183"/>
      <c r="D529" s="184"/>
      <c r="E529" s="185"/>
      <c r="F529" s="186"/>
    </row>
    <row r="530" spans="2:6">
      <c r="B530" s="182"/>
      <c r="C530" s="183"/>
      <c r="D530" s="184"/>
      <c r="E530" s="185"/>
      <c r="F530" s="186"/>
    </row>
    <row r="531" spans="2:6">
      <c r="B531" s="182"/>
      <c r="C531" s="183"/>
      <c r="D531" s="184"/>
      <c r="E531" s="185"/>
      <c r="F531" s="186"/>
    </row>
    <row r="532" spans="2:6">
      <c r="B532" s="182"/>
      <c r="C532" s="183"/>
      <c r="D532" s="184"/>
      <c r="E532" s="185"/>
      <c r="F532" s="186"/>
    </row>
    <row r="533" spans="2:6">
      <c r="B533" s="182"/>
      <c r="C533" s="183"/>
      <c r="D533" s="184"/>
      <c r="E533" s="185"/>
      <c r="F533" s="186"/>
    </row>
    <row r="534" spans="2:6">
      <c r="B534" s="182"/>
      <c r="C534" s="183"/>
      <c r="D534" s="184"/>
      <c r="E534" s="185"/>
      <c r="F534" s="186"/>
    </row>
    <row r="535" spans="2:6">
      <c r="B535" s="182"/>
      <c r="C535" s="183"/>
      <c r="D535" s="184"/>
      <c r="E535" s="185"/>
      <c r="F535" s="186"/>
    </row>
    <row r="536" spans="2:6">
      <c r="B536" s="182"/>
      <c r="C536" s="183"/>
      <c r="D536" s="184"/>
      <c r="E536" s="185"/>
      <c r="F536" s="186"/>
    </row>
    <row r="537" spans="2:6">
      <c r="B537" s="182"/>
      <c r="C537" s="183"/>
      <c r="D537" s="184"/>
      <c r="E537" s="185"/>
      <c r="F537" s="186"/>
    </row>
    <row r="538" spans="2:6">
      <c r="B538" s="182"/>
      <c r="C538" s="183"/>
      <c r="D538" s="184"/>
      <c r="E538" s="185"/>
      <c r="F538" s="186"/>
    </row>
    <row r="539" spans="2:6">
      <c r="B539" s="182"/>
      <c r="C539" s="183"/>
      <c r="D539" s="184"/>
      <c r="E539" s="185"/>
      <c r="F539" s="186"/>
    </row>
    <row r="540" spans="2:6">
      <c r="B540" s="182"/>
      <c r="C540" s="183"/>
      <c r="D540" s="184"/>
      <c r="E540" s="185"/>
      <c r="F540" s="186"/>
    </row>
    <row r="541" spans="2:6">
      <c r="B541" s="182"/>
      <c r="C541" s="183"/>
      <c r="D541" s="184"/>
      <c r="E541" s="185"/>
      <c r="F541" s="186"/>
    </row>
    <row r="542" spans="2:6">
      <c r="B542" s="182"/>
      <c r="C542" s="183"/>
      <c r="D542" s="184"/>
      <c r="E542" s="185"/>
      <c r="F542" s="186"/>
    </row>
    <row r="543" spans="2:6">
      <c r="B543" s="182"/>
      <c r="C543" s="183"/>
      <c r="D543" s="184"/>
      <c r="E543" s="185"/>
      <c r="F543" s="186"/>
    </row>
    <row r="544" spans="2:6">
      <c r="B544" s="182"/>
      <c r="C544" s="183"/>
      <c r="D544" s="184"/>
      <c r="E544" s="185"/>
      <c r="F544" s="186"/>
    </row>
    <row r="545" spans="2:6">
      <c r="B545" s="182"/>
      <c r="C545" s="183"/>
      <c r="D545" s="184"/>
      <c r="E545" s="185"/>
      <c r="F545" s="186"/>
    </row>
    <row r="546" spans="2:6">
      <c r="B546" s="182"/>
      <c r="C546" s="183"/>
      <c r="D546" s="184"/>
      <c r="E546" s="185"/>
      <c r="F546" s="186"/>
    </row>
    <row r="547" spans="2:6">
      <c r="B547" s="182"/>
      <c r="C547" s="183"/>
      <c r="D547" s="184"/>
      <c r="E547" s="185"/>
      <c r="F547" s="186"/>
    </row>
    <row r="548" spans="2:6">
      <c r="B548" s="182"/>
      <c r="C548" s="183"/>
      <c r="D548" s="184"/>
      <c r="E548" s="185"/>
      <c r="F548" s="186"/>
    </row>
    <row r="549" spans="2:6">
      <c r="B549" s="182"/>
      <c r="C549" s="183"/>
      <c r="D549" s="184"/>
      <c r="E549" s="185"/>
      <c r="F549" s="186"/>
    </row>
    <row r="550" spans="2:6">
      <c r="B550" s="182"/>
      <c r="C550" s="183"/>
      <c r="D550" s="184"/>
      <c r="E550" s="185"/>
      <c r="F550" s="186"/>
    </row>
    <row r="551" spans="2:6">
      <c r="B551" s="182"/>
      <c r="C551" s="183"/>
      <c r="D551" s="184"/>
      <c r="E551" s="185"/>
      <c r="F551" s="186"/>
    </row>
    <row r="552" spans="2:6">
      <c r="B552" s="182"/>
      <c r="C552" s="183"/>
      <c r="D552" s="184"/>
      <c r="E552" s="185"/>
      <c r="F552" s="186"/>
    </row>
    <row r="553" spans="2:6">
      <c r="B553" s="182"/>
      <c r="C553" s="183"/>
      <c r="D553" s="184"/>
      <c r="E553" s="185"/>
      <c r="F553" s="186"/>
    </row>
    <row r="554" spans="2:6">
      <c r="B554" s="182"/>
      <c r="C554" s="183"/>
      <c r="D554" s="184"/>
      <c r="E554" s="185"/>
      <c r="F554" s="186"/>
    </row>
    <row r="555" spans="2:6">
      <c r="B555" s="182"/>
      <c r="C555" s="183"/>
      <c r="D555" s="184"/>
      <c r="E555" s="185"/>
      <c r="F555" s="186"/>
    </row>
    <row r="556" spans="2:6">
      <c r="B556" s="182"/>
      <c r="C556" s="183"/>
      <c r="D556" s="184"/>
      <c r="E556" s="185"/>
      <c r="F556" s="186"/>
    </row>
    <row r="557" spans="2:6">
      <c r="B557" s="182"/>
      <c r="C557" s="183"/>
      <c r="D557" s="184"/>
      <c r="E557" s="185"/>
      <c r="F557" s="186"/>
    </row>
    <row r="558" spans="2:6">
      <c r="B558" s="182"/>
      <c r="C558" s="183"/>
      <c r="D558" s="184"/>
      <c r="E558" s="185"/>
      <c r="F558" s="186"/>
    </row>
    <row r="559" spans="2:6">
      <c r="B559" s="182"/>
      <c r="C559" s="183"/>
      <c r="D559" s="184"/>
      <c r="E559" s="185"/>
      <c r="F559" s="186"/>
    </row>
    <row r="560" spans="2:6">
      <c r="B560" s="182"/>
      <c r="C560" s="183"/>
      <c r="D560" s="184"/>
      <c r="E560" s="185"/>
      <c r="F560" s="186"/>
    </row>
    <row r="561" spans="2:6">
      <c r="B561" s="182"/>
      <c r="C561" s="183"/>
      <c r="D561" s="184"/>
      <c r="E561" s="185"/>
      <c r="F561" s="186"/>
    </row>
    <row r="562" spans="2:6">
      <c r="B562" s="182"/>
      <c r="C562" s="183"/>
      <c r="D562" s="184"/>
      <c r="E562" s="185"/>
      <c r="F562" s="186"/>
    </row>
    <row r="563" spans="2:6">
      <c r="B563" s="182"/>
      <c r="C563" s="183"/>
      <c r="D563" s="184"/>
      <c r="E563" s="185"/>
      <c r="F563" s="186"/>
    </row>
    <row r="564" spans="2:6">
      <c r="B564" s="182"/>
      <c r="C564" s="183"/>
      <c r="D564" s="184"/>
      <c r="E564" s="185"/>
      <c r="F564" s="186"/>
    </row>
    <row r="565" spans="2:6">
      <c r="B565" s="182"/>
      <c r="C565" s="183"/>
      <c r="D565" s="184"/>
      <c r="E565" s="185"/>
      <c r="F565" s="186"/>
    </row>
    <row r="566" spans="2:6">
      <c r="B566" s="182"/>
      <c r="C566" s="183"/>
      <c r="D566" s="184"/>
      <c r="E566" s="185"/>
      <c r="F566" s="186"/>
    </row>
    <row r="567" spans="2:6">
      <c r="B567" s="182"/>
      <c r="C567" s="183"/>
      <c r="D567" s="184"/>
      <c r="E567" s="185"/>
      <c r="F567" s="186"/>
    </row>
    <row r="568" spans="2:6">
      <c r="B568" s="182"/>
      <c r="C568" s="183"/>
      <c r="D568" s="184"/>
      <c r="E568" s="185"/>
      <c r="F568" s="186"/>
    </row>
    <row r="569" spans="2:6">
      <c r="B569" s="182"/>
      <c r="C569" s="183"/>
      <c r="D569" s="184"/>
      <c r="E569" s="185"/>
      <c r="F569" s="186"/>
    </row>
    <row r="570" spans="2:6">
      <c r="B570" s="182"/>
      <c r="C570" s="183"/>
      <c r="D570" s="184"/>
      <c r="E570" s="185"/>
      <c r="F570" s="186"/>
    </row>
    <row r="571" spans="2:6">
      <c r="B571" s="182"/>
      <c r="C571" s="183"/>
      <c r="D571" s="184"/>
      <c r="E571" s="185"/>
      <c r="F571" s="186"/>
    </row>
    <row r="572" spans="2:6">
      <c r="B572" s="182"/>
      <c r="C572" s="183"/>
      <c r="D572" s="184"/>
      <c r="E572" s="185"/>
      <c r="F572" s="186"/>
    </row>
    <row r="573" spans="2:6">
      <c r="B573" s="182"/>
      <c r="C573" s="183"/>
      <c r="D573" s="184"/>
      <c r="E573" s="185"/>
      <c r="F573" s="186"/>
    </row>
    <row r="574" spans="2:6">
      <c r="B574" s="182"/>
      <c r="C574" s="183"/>
      <c r="D574" s="184"/>
      <c r="E574" s="185"/>
      <c r="F574" s="186"/>
    </row>
    <row r="575" spans="2:6">
      <c r="B575" s="182"/>
      <c r="C575" s="183"/>
      <c r="D575" s="184"/>
      <c r="E575" s="185"/>
      <c r="F575" s="186"/>
    </row>
    <row r="576" spans="2:6">
      <c r="B576" s="182"/>
      <c r="C576" s="183"/>
      <c r="D576" s="184"/>
      <c r="E576" s="185"/>
      <c r="F576" s="186"/>
    </row>
    <row r="577" spans="2:6">
      <c r="B577" s="182"/>
      <c r="C577" s="183"/>
      <c r="D577" s="184"/>
      <c r="E577" s="185"/>
      <c r="F577" s="186"/>
    </row>
    <row r="578" spans="2:6">
      <c r="B578" s="182"/>
      <c r="C578" s="183"/>
      <c r="D578" s="184"/>
      <c r="E578" s="185"/>
      <c r="F578" s="186"/>
    </row>
    <row r="579" spans="2:6">
      <c r="B579" s="182"/>
      <c r="C579" s="183"/>
      <c r="D579" s="184"/>
      <c r="E579" s="185"/>
      <c r="F579" s="186"/>
    </row>
    <row r="580" spans="2:6">
      <c r="B580" s="182"/>
      <c r="C580" s="183"/>
      <c r="D580" s="184"/>
      <c r="E580" s="185"/>
      <c r="F580" s="186"/>
    </row>
    <row r="581" spans="2:6">
      <c r="B581" s="182"/>
      <c r="C581" s="183"/>
      <c r="D581" s="184"/>
      <c r="E581" s="185"/>
      <c r="F581" s="186"/>
    </row>
    <row r="582" spans="2:6">
      <c r="B582" s="182"/>
      <c r="C582" s="183"/>
      <c r="D582" s="184"/>
      <c r="E582" s="185"/>
      <c r="F582" s="186"/>
    </row>
    <row r="583" spans="2:6">
      <c r="B583" s="182"/>
      <c r="C583" s="183"/>
      <c r="D583" s="184"/>
      <c r="E583" s="185"/>
      <c r="F583" s="186"/>
    </row>
    <row r="584" spans="2:6">
      <c r="B584" s="182"/>
      <c r="C584" s="183"/>
      <c r="D584" s="184"/>
      <c r="E584" s="185"/>
      <c r="F584" s="186"/>
    </row>
    <row r="585" spans="2:6">
      <c r="B585" s="182"/>
      <c r="C585" s="183"/>
      <c r="D585" s="184"/>
      <c r="E585" s="185"/>
      <c r="F585" s="186"/>
    </row>
    <row r="586" spans="2:6">
      <c r="B586" s="182"/>
      <c r="C586" s="183"/>
      <c r="D586" s="184"/>
      <c r="E586" s="185"/>
      <c r="F586" s="186"/>
    </row>
    <row r="587" spans="2:6">
      <c r="B587" s="182"/>
      <c r="C587" s="183"/>
      <c r="D587" s="184"/>
      <c r="E587" s="185"/>
      <c r="F587" s="186"/>
    </row>
    <row r="588" spans="2:6">
      <c r="B588" s="182"/>
      <c r="C588" s="183"/>
      <c r="D588" s="184"/>
      <c r="E588" s="185"/>
      <c r="F588" s="186"/>
    </row>
    <row r="589" spans="2:6">
      <c r="B589" s="182"/>
      <c r="C589" s="183"/>
      <c r="D589" s="184"/>
      <c r="E589" s="185"/>
      <c r="F589" s="186"/>
    </row>
    <row r="590" spans="2:6">
      <c r="B590" s="182"/>
      <c r="C590" s="183"/>
      <c r="D590" s="184"/>
      <c r="E590" s="185"/>
      <c r="F590" s="186"/>
    </row>
    <row r="591" spans="2:6">
      <c r="B591" s="182"/>
      <c r="C591" s="183"/>
      <c r="D591" s="184"/>
      <c r="E591" s="185"/>
      <c r="F591" s="186"/>
    </row>
    <row r="592" spans="2:6">
      <c r="B592" s="182"/>
      <c r="C592" s="183"/>
      <c r="D592" s="184"/>
      <c r="E592" s="185"/>
      <c r="F592" s="186"/>
    </row>
    <row r="593" spans="2:6">
      <c r="B593" s="182"/>
      <c r="C593" s="183"/>
      <c r="D593" s="184"/>
      <c r="E593" s="185"/>
      <c r="F593" s="186"/>
    </row>
    <row r="594" spans="2:6">
      <c r="B594" s="182"/>
      <c r="C594" s="183"/>
      <c r="D594" s="184"/>
      <c r="E594" s="185"/>
      <c r="F594" s="186"/>
    </row>
    <row r="595" spans="2:6">
      <c r="B595" s="182"/>
      <c r="C595" s="183"/>
      <c r="D595" s="184"/>
      <c r="E595" s="185"/>
      <c r="F595" s="186"/>
    </row>
    <row r="596" spans="2:6">
      <c r="B596" s="182"/>
      <c r="C596" s="183"/>
      <c r="D596" s="184"/>
      <c r="E596" s="185"/>
      <c r="F596" s="186"/>
    </row>
    <row r="597" spans="2:6">
      <c r="B597" s="182"/>
      <c r="C597" s="183"/>
      <c r="D597" s="184"/>
      <c r="E597" s="185"/>
      <c r="F597" s="186"/>
    </row>
    <row r="598" spans="2:6">
      <c r="B598" s="182"/>
      <c r="C598" s="183"/>
      <c r="D598" s="184"/>
      <c r="E598" s="185"/>
      <c r="F598" s="186"/>
    </row>
    <row r="599" spans="2:6">
      <c r="B599" s="182"/>
      <c r="C599" s="183"/>
      <c r="D599" s="184"/>
      <c r="E599" s="185"/>
      <c r="F599" s="186"/>
    </row>
    <row r="600" spans="2:6">
      <c r="B600" s="182"/>
      <c r="C600" s="183"/>
      <c r="D600" s="184"/>
      <c r="E600" s="185"/>
      <c r="F600" s="186"/>
    </row>
    <row r="601" spans="2:6">
      <c r="B601" s="182"/>
      <c r="C601" s="183"/>
      <c r="D601" s="184"/>
      <c r="E601" s="185"/>
      <c r="F601" s="186"/>
    </row>
    <row r="602" spans="2:6">
      <c r="B602" s="182"/>
      <c r="C602" s="183"/>
      <c r="D602" s="184"/>
      <c r="E602" s="185"/>
      <c r="F602" s="186"/>
    </row>
    <row r="603" spans="2:6">
      <c r="B603" s="182"/>
      <c r="C603" s="183"/>
      <c r="D603" s="184"/>
      <c r="E603" s="185"/>
      <c r="F603" s="186"/>
    </row>
    <row r="604" spans="2:6">
      <c r="B604" s="182"/>
      <c r="C604" s="183"/>
      <c r="D604" s="184"/>
      <c r="E604" s="185"/>
      <c r="F604" s="186"/>
    </row>
    <row r="605" spans="2:6">
      <c r="B605" s="182"/>
      <c r="C605" s="183"/>
      <c r="D605" s="184"/>
      <c r="E605" s="185"/>
      <c r="F605" s="186"/>
    </row>
    <row r="606" spans="2:6">
      <c r="B606" s="182"/>
      <c r="C606" s="183"/>
      <c r="D606" s="184"/>
      <c r="E606" s="185"/>
      <c r="F606" s="186"/>
    </row>
    <row r="607" spans="2:6">
      <c r="B607" s="182"/>
      <c r="C607" s="183"/>
      <c r="D607" s="184"/>
      <c r="E607" s="185"/>
      <c r="F607" s="186"/>
    </row>
    <row r="608" spans="2:6">
      <c r="B608" s="182"/>
      <c r="C608" s="183"/>
      <c r="D608" s="184"/>
      <c r="E608" s="185"/>
      <c r="F608" s="186"/>
    </row>
    <row r="609" spans="2:6">
      <c r="B609" s="182"/>
      <c r="C609" s="183"/>
      <c r="D609" s="184"/>
      <c r="E609" s="185"/>
      <c r="F609" s="186"/>
    </row>
    <row r="610" spans="2:6">
      <c r="B610" s="182"/>
      <c r="C610" s="183"/>
      <c r="D610" s="184"/>
      <c r="E610" s="185"/>
      <c r="F610" s="186"/>
    </row>
    <row r="611" spans="2:6">
      <c r="B611" s="182"/>
      <c r="C611" s="183"/>
      <c r="D611" s="184"/>
      <c r="E611" s="185"/>
      <c r="F611" s="186"/>
    </row>
    <row r="612" spans="2:6">
      <c r="B612" s="182"/>
      <c r="C612" s="183"/>
      <c r="D612" s="184"/>
      <c r="E612" s="185"/>
      <c r="F612" s="186"/>
    </row>
    <row r="613" spans="2:6">
      <c r="B613" s="182"/>
      <c r="C613" s="183"/>
      <c r="D613" s="184"/>
      <c r="E613" s="185"/>
      <c r="F613" s="186"/>
    </row>
    <row r="614" spans="2:6">
      <c r="B614" s="182"/>
      <c r="C614" s="183"/>
      <c r="D614" s="184"/>
      <c r="E614" s="185"/>
      <c r="F614" s="186"/>
    </row>
    <row r="615" spans="2:6">
      <c r="B615" s="182"/>
      <c r="C615" s="183"/>
      <c r="D615" s="184"/>
      <c r="E615" s="185"/>
      <c r="F615" s="186"/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&amp;LStatistiska centralbyrån
Offentlig ekonomi och mikrosimuleringar</oddHeader>
    <oddFooter xml:space="preserve">&amp;L1) Antalsuppgifter som uppgår till 1, 2 eller 3 anges av sekretesskäl med ett kryss.
2) Inklusive de insatser som (a) ges till boende i bostad med särskild service för vuxna, (b) inte får tillgodoräknas vid beräkning av grundläggande standardkostnad.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9</vt:i4>
      </vt:variant>
      <vt:variant>
        <vt:lpstr>Namngivna områden</vt:lpstr>
      </vt:variant>
      <vt:variant>
        <vt:i4>6</vt:i4>
      </vt:variant>
    </vt:vector>
  </HeadingPairs>
  <TitlesOfParts>
    <vt:vector size="15" baseType="lpstr">
      <vt:lpstr>Innehåll</vt:lpstr>
      <vt:lpstr>Tabell 1</vt:lpstr>
      <vt:lpstr>Tabell 2</vt:lpstr>
      <vt:lpstr>Tabell 3</vt:lpstr>
      <vt:lpstr>Tabell 4</vt:lpstr>
      <vt:lpstr>Tabell 5</vt:lpstr>
      <vt:lpstr>Tabell 6</vt:lpstr>
      <vt:lpstr>Data</vt:lpstr>
      <vt:lpstr>Tabell 7</vt:lpstr>
      <vt:lpstr>'Tabell 2'!Utskriftsområde</vt:lpstr>
      <vt:lpstr>'Tabell 4'!Utskriftsområde</vt:lpstr>
      <vt:lpstr>'Tabell 5'!Utskriftsområde</vt:lpstr>
      <vt:lpstr>'Tabell 6'!Utskriftsområde</vt:lpstr>
      <vt:lpstr>Data!Utskriftsrubriker</vt:lpstr>
      <vt:lpstr>'Tabell 1'!Utskriftsrubriker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Johansson Ingela NR/OEM-Ö</dc:creator>
  <cp:lastModifiedBy>Runestav Sofia ESA/BFN/OE-Ö</cp:lastModifiedBy>
  <cp:lastPrinted>2016-09-20T10:51:38Z</cp:lastPrinted>
  <dcterms:created xsi:type="dcterms:W3CDTF">2014-08-21T11:16:13Z</dcterms:created>
  <dcterms:modified xsi:type="dcterms:W3CDTF">2025-06-16T08:30:55Z</dcterms:modified>
</cp:coreProperties>
</file>