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P:\Prod\NR\Offentlig Ekonomi\Statsbidrag\Utjämningsår2024\Kommun\Utdata\Slutlig\"/>
    </mc:Choice>
  </mc:AlternateContent>
  <xr:revisionPtr revIDLastSave="0" documentId="13_ncr:1_{43CF87ED-184E-43C0-B3D9-AF6B0ED329CB}" xr6:coauthVersionLast="47" xr6:coauthVersionMax="47" xr10:uidLastSave="{00000000-0000-0000-0000-000000000000}"/>
  <bookViews>
    <workbookView xWindow="47790" yWindow="420" windowWidth="37170" windowHeight="16920" tabRatio="841" xr2:uid="{00000000-000D-0000-FFFF-FFFF00000000}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6.1" sheetId="10" r:id="rId8"/>
    <sheet name="Tabell 7 " sheetId="20" r:id="rId9"/>
    <sheet name="Tabell 8 " sheetId="11" r:id="rId10"/>
    <sheet name="Tabell 9" sheetId="13" r:id="rId11"/>
    <sheet name="Tabell 10" sheetId="12" r:id="rId12"/>
    <sheet name="Tabell 11" sheetId="15" r:id="rId13"/>
    <sheet name="Tabell 12" sheetId="19" r:id="rId14"/>
    <sheet name="Tabell 13" sheetId="2" r:id="rId15"/>
    <sheet name="Tabell 14" sheetId="21" r:id="rId16"/>
    <sheet name="Tabell 15" sheetId="22" r:id="rId17"/>
    <sheet name="Tabell 16" sheetId="23" r:id="rId18"/>
  </sheets>
  <definedNames>
    <definedName name="_xlnm.Print_Titles" localSheetId="1">'Tabell 1'!$1:$8</definedName>
    <definedName name="_xlnm.Print_Titles" localSheetId="11">'Tabell 10'!$1:$8</definedName>
    <definedName name="_xlnm.Print_Titles" localSheetId="12">'Tabell 11'!$1:$7</definedName>
    <definedName name="_xlnm.Print_Titles" localSheetId="13">'Tabell 12'!$1:$6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7">'Tabell 6.1'!$2:$6</definedName>
    <definedName name="_xlnm.Print_Titles" localSheetId="9">'Tabell 8 '!$2:$6</definedName>
    <definedName name="_xlnm.Print_Titles" localSheetId="10">'Tabell 9'!$1:$8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2" i="4" l="1"/>
  <c r="A322" i="16"/>
  <c r="I3" i="16"/>
  <c r="E7" i="2"/>
  <c r="A33" i="2" l="1"/>
  <c r="A34" i="2"/>
  <c r="A2" i="4"/>
  <c r="A2" i="11"/>
  <c r="A2" i="20"/>
  <c r="A2" i="17"/>
  <c r="B6" i="13"/>
  <c r="A2" i="15"/>
  <c r="A1" i="2"/>
  <c r="A2" i="12"/>
  <c r="L6" i="12"/>
  <c r="K6" i="12"/>
  <c r="B4" i="9"/>
  <c r="B4" i="11"/>
  <c r="B4" i="20"/>
  <c r="B5" i="4"/>
  <c r="B5" i="8"/>
  <c r="C7" i="4"/>
  <c r="C8" i="4"/>
  <c r="A2" i="10"/>
  <c r="N6" i="12"/>
  <c r="A2" i="16"/>
  <c r="B4" i="16"/>
  <c r="I7" i="2"/>
  <c r="B5" i="15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B8" i="2"/>
  <c r="B4" i="19"/>
  <c r="X6" i="12"/>
  <c r="V6" i="12"/>
  <c r="Z6" i="12"/>
  <c r="Y6" i="12"/>
  <c r="O6" i="12" s="1"/>
  <c r="U6" i="12"/>
  <c r="W6" i="12"/>
  <c r="B5" i="16"/>
  <c r="B5" i="7"/>
  <c r="A6" i="6"/>
  <c r="A5" i="6"/>
  <c r="S6" i="12" l="1"/>
  <c r="R6" i="12"/>
  <c r="P6" i="12"/>
  <c r="Q6" i="12"/>
  <c r="C4" i="4"/>
  <c r="B4" i="4"/>
  <c r="D8" i="4"/>
  <c r="D7" i="4"/>
  <c r="J7" i="4"/>
  <c r="I7" i="4"/>
  <c r="G5" i="4"/>
  <c r="A50" i="6"/>
  <c r="A49" i="6"/>
</calcChain>
</file>

<file path=xl/sharedStrings.xml><?xml version="1.0" encoding="utf-8"?>
<sst xmlns="http://schemas.openxmlformats.org/spreadsheetml/2006/main" count="4958" uniqueCount="742">
  <si>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</si>
  <si>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</si>
  <si>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</si>
  <si>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</si>
  <si>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</si>
  <si>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</si>
  <si>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</si>
  <si>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</si>
  <si>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</si>
  <si>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</si>
  <si>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</si>
  <si>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</si>
  <si>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</si>
  <si>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</si>
  <si>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</si>
  <si>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</si>
  <si>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</si>
  <si>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</si>
  <si>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</si>
  <si>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</si>
  <si>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</si>
  <si>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</si>
  <si>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Summa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</si>
  <si>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</si>
  <si>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</si>
  <si>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</si>
  <si>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</si>
  <si>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</si>
  <si>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</si>
  <si>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</si>
  <si>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</si>
  <si>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</si>
  <si>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</si>
  <si>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</si>
  <si>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</si>
  <si>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</si>
  <si>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Folkmängd</t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</si>
  <si>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</si>
  <si>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</si>
  <si>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</si>
  <si>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</si>
  <si>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</si>
  <si>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</si>
  <si>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</si>
  <si>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</si>
  <si>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</si>
  <si>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</si>
  <si>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</si>
  <si>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</si>
  <si>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</si>
  <si>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</si>
  <si>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</si>
  <si>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</si>
  <si>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</si>
  <si>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</si>
  <si>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</si>
  <si>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</si>
  <si>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</si>
  <si>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</si>
  <si>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</si>
  <si>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</si>
  <si>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</si>
  <si>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</si>
  <si>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</si>
  <si>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</si>
  <si>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</si>
  <si>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</si>
  <si>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</si>
  <si>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</si>
  <si>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</si>
  <si>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</si>
  <si>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</si>
  <si>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</si>
  <si>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</si>
  <si>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</si>
  <si>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</si>
  <si>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</si>
  <si>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</si>
  <si>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</si>
  <si>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</si>
  <si>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</si>
  <si>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Antal 16-18 år</t>
  </si>
  <si>
    <t>F</t>
  </si>
  <si>
    <t>Förra årets programvals-faktor</t>
  </si>
  <si>
    <t>Årets programvals-faktor</t>
  </si>
  <si>
    <t>Bygg- och anläggnings-programmet</t>
  </si>
  <si>
    <t>Estetiska programmet</t>
  </si>
  <si>
    <t>Barn-och fritids-programmet</t>
  </si>
  <si>
    <t>El- och energi-programmet</t>
  </si>
  <si>
    <t>Ekonomi-programmet</t>
  </si>
  <si>
    <t xml:space="preserve">Fordons- och transport-programmet </t>
  </si>
  <si>
    <t>Humanistiska programmet</t>
  </si>
  <si>
    <t>Naturbruksprogrammet</t>
  </si>
  <si>
    <t>Hotell- och turism-programmet</t>
  </si>
  <si>
    <t>Hantverks-programmet</t>
  </si>
  <si>
    <t>Industri-tekniska programmet</t>
  </si>
  <si>
    <t>Natur-vetenskaps-programmet</t>
  </si>
  <si>
    <t>Introduktions-programmet</t>
  </si>
  <si>
    <t>Restaurang- och livsmedels-programmet</t>
  </si>
  <si>
    <t>Teknik-programmet</t>
  </si>
  <si>
    <t>VVS- och fastighets-programmet</t>
  </si>
  <si>
    <t>Vård- och omsorgs-programmet</t>
  </si>
  <si>
    <t>Övriga program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</si>
  <si>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</si>
  <si>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</si>
  <si>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</si>
  <si>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</si>
  <si>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</si>
  <si>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</si>
  <si>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</si>
  <si>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</si>
  <si>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</si>
  <si>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</si>
  <si>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</si>
  <si>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</si>
  <si>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</si>
  <si>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</si>
  <si>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</si>
  <si>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</si>
  <si>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</si>
  <si>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</si>
  <si>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</si>
  <si>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</si>
  <si>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</si>
  <si>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</si>
  <si>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</si>
  <si>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</si>
  <si>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</si>
  <si>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</si>
  <si>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</si>
  <si>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</si>
  <si>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</si>
  <si>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</si>
  <si>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</si>
  <si>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</si>
  <si>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</si>
  <si>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</si>
  <si>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</si>
  <si>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</si>
  <si>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</si>
  <si>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</si>
  <si>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</si>
  <si>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</si>
  <si>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</si>
  <si>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</si>
  <si>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</si>
  <si>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</si>
  <si>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</si>
  <si>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</si>
  <si>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</si>
  <si>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</si>
  <si>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</si>
  <si>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</si>
  <si>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</si>
  <si>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</si>
  <si>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</si>
  <si>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</si>
  <si>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</si>
  <si>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</si>
  <si>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</si>
  <si>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</si>
  <si>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 xml:space="preserve">den 31 dec </t>
  </si>
  <si>
    <t>Index</t>
  </si>
  <si>
    <t>Tabell 6.1</t>
  </si>
  <si>
    <t>Underlag för beräkning av programvalsfaktorn</t>
  </si>
  <si>
    <r>
      <t xml:space="preserve">Län                                 </t>
    </r>
    <r>
      <rPr>
        <sz val="10"/>
        <color theme="1"/>
        <rFont val="Arial"/>
        <family val="2"/>
        <scheme val="minor"/>
      </rPr>
      <t xml:space="preserve"> Kommun</t>
    </r>
  </si>
  <si>
    <t>Antal elever i kommunen</t>
  </si>
  <si>
    <t>Budgeterad genomsnittskostnad i riket, kr per elev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</si>
  <si>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</si>
  <si>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</si>
  <si>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</si>
  <si>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</si>
  <si>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</si>
  <si>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</si>
  <si>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</si>
  <si>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</si>
  <si>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</si>
  <si>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t>Roten ur invånardistansen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</si>
  <si>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</si>
  <si>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</si>
  <si>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</si>
  <si>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</si>
  <si>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</si>
  <si>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</si>
  <si>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</si>
  <si>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</si>
  <si>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</si>
  <si>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</si>
  <si>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</si>
  <si>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</si>
  <si>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</si>
  <si>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</si>
  <si>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</si>
  <si>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</si>
  <si>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</si>
  <si>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</si>
  <si>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</si>
  <si>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</si>
  <si>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</si>
  <si>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</si>
  <si>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</si>
  <si>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</si>
  <si>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</si>
  <si>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</si>
  <si>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</si>
  <si>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</si>
  <si>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gym. utbild.</t>
  </si>
  <si>
    <t>i hushåll</t>
  </si>
  <si>
    <t>med låg</t>
  </si>
  <si>
    <t>disponibel</t>
  </si>
  <si>
    <t>inkomst</t>
  </si>
  <si>
    <t xml:space="preserve">med minst </t>
  </si>
  <si>
    <t>en förälder</t>
  </si>
  <si>
    <t xml:space="preserve">som varit i </t>
  </si>
  <si>
    <t>Sverige max 4 år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</si>
  <si>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</si>
  <si>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</si>
  <si>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</si>
  <si>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</si>
  <si>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</si>
  <si>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</si>
  <si>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</si>
  <si>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</si>
  <si>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</si>
  <si>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</si>
  <si>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</si>
  <si>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Samhälls-vetenskaps-programmet</t>
  </si>
  <si>
    <t>Tilläg/avdrag förvärvs-frekvens</t>
  </si>
  <si>
    <t>Gymnasial vuxenutb.</t>
  </si>
  <si>
    <t>SFI</t>
  </si>
  <si>
    <t>Grund-     läggande vuxenutb.</t>
  </si>
  <si>
    <t>A+B+C+D</t>
  </si>
  <si>
    <t>Antal 20-56 med grundnivå</t>
  </si>
  <si>
    <t>Antal 20-56 utan grundnivå</t>
  </si>
  <si>
    <t>Antal 20-64 med uppehålls-tillstånd&lt;5år</t>
  </si>
  <si>
    <t>IFO ersättning</t>
  </si>
  <si>
    <t>Lön tillägg/avdrag</t>
  </si>
  <si>
    <t>A+B</t>
  </si>
  <si>
    <t>Andel barn   0-19 år under inkomst-standard, %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</si>
  <si>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</si>
  <si>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</si>
  <si>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</si>
  <si>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</si>
  <si>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</si>
  <si>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</si>
  <si>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</si>
  <si>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</si>
  <si>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</si>
  <si>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</si>
  <si>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</si>
  <si>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</si>
  <si>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</si>
  <si>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</si>
  <si>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</si>
  <si>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</si>
  <si>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</si>
  <si>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</si>
  <si>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</si>
  <si>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</si>
  <si>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Pendlings-avstånd</t>
  </si>
  <si>
    <t>Kostnad per person</t>
  </si>
  <si>
    <t xml:space="preserve">B </t>
  </si>
  <si>
    <t xml:space="preserve">A </t>
  </si>
  <si>
    <t xml:space="preserve">D+E </t>
  </si>
  <si>
    <t>F+G+H</t>
  </si>
  <si>
    <t>Log(Tätort)</t>
  </si>
  <si>
    <t>Intercept</t>
  </si>
  <si>
    <t>Konstanter:</t>
  </si>
  <si>
    <t>Tätort i kvadrat</t>
  </si>
  <si>
    <t>Regression</t>
  </si>
  <si>
    <t xml:space="preserve">    För kommunerna i Södermanlands län fattar regeringen särskilda beslut om varje kommuns andel.</t>
  </si>
  <si>
    <r>
      <t>Kommuens andel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</si>
  <si>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</si>
  <si>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</si>
  <si>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</si>
  <si>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</si>
  <si>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</si>
  <si>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</si>
  <si>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</si>
  <si>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</si>
  <si>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</si>
  <si>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</si>
  <si>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</si>
  <si>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</si>
  <si>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</si>
  <si>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</si>
  <si>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</si>
  <si>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Befolkningsminskning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</si>
  <si>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</si>
  <si>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</si>
  <si>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</si>
  <si>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</si>
  <si>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</si>
  <si>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</si>
  <si>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</si>
  <si>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</si>
  <si>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</si>
  <si>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</si>
  <si>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Förvärvs-arbetande/studerande 20-64 år</t>
  </si>
  <si>
    <t>Befolkning 20-64 år</t>
  </si>
  <si>
    <t>Andel barn med utländsk bakgrund av barn 7-15 år</t>
  </si>
  <si>
    <t xml:space="preserve">Offentlig ekonomi </t>
  </si>
  <si>
    <t>Avdelningen för ekonomisk statistik och analys</t>
  </si>
  <si>
    <t>(Tabell 13)</t>
  </si>
  <si>
    <t>Kontaktuppgifter:</t>
  </si>
  <si>
    <t>Tova Holm</t>
  </si>
  <si>
    <t>offentlig.ekonomi@scb.se</t>
  </si>
  <si>
    <t>Roten ur tätorts-befolkningen 2020</t>
  </si>
  <si>
    <t>B+C</t>
  </si>
  <si>
    <t>3) Inom respektive län sker fördelningen mellan kommunerna antingen efter kommunernas andel av de totala kollektivtrafikkostnaderna i regionen, eller med lika stora belopp per invånare.</t>
  </si>
  <si>
    <t>1) För kommunerna i Stockholms län gäller att 40 procent av den beräknade kollektivtrafikkostnaden tillfaller kommunerna och 60 procent tillfaller regionen</t>
  </si>
  <si>
    <t>1) Exklusive kommun utanför region.</t>
  </si>
  <si>
    <t>region</t>
  </si>
  <si>
    <t>Region,</t>
  </si>
  <si>
    <r>
      <t>Region</t>
    </r>
    <r>
      <rPr>
        <vertAlign val="superscript"/>
        <sz val="10"/>
        <rFont val="Arial"/>
        <family val="2"/>
      </rPr>
      <t>3</t>
    </r>
  </si>
  <si>
    <t>2024</t>
  </si>
  <si>
    <t>utfall</t>
  </si>
  <si>
    <t>2003</t>
  </si>
  <si>
    <t>1</t>
  </si>
  <si>
    <t>95</t>
  </si>
  <si>
    <t>85</t>
  </si>
  <si>
    <t>0</t>
  </si>
  <si>
    <t>90</t>
  </si>
  <si>
    <t>115</t>
  </si>
  <si>
    <t>1,046</t>
  </si>
  <si>
    <t>1,033</t>
  </si>
  <si>
    <t>nej</t>
  </si>
  <si>
    <t>Kommun 2024_utfall_14DEC23_1436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</si>
  <si>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</si>
  <si>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</si>
  <si>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</si>
  <si>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</si>
  <si>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</si>
  <si>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</si>
  <si>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</si>
  <si>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</si>
  <si>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</si>
  <si>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</si>
  <si>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</si>
  <si>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</si>
  <si>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</si>
  <si>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</si>
  <si>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</si>
  <si>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</si>
  <si>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</si>
  <si>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</si>
  <si>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</si>
  <si>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</si>
  <si>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</si>
  <si>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</si>
  <si>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</si>
  <si>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</si>
  <si>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</si>
  <si>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</si>
  <si>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</si>
  <si>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</si>
  <si>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</si>
  <si>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</si>
  <si>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</si>
  <si>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</si>
  <si>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</si>
  <si>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</si>
  <si>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</si>
  <si>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</si>
  <si>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</si>
  <si>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</si>
  <si>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</si>
  <si>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</si>
  <si>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</si>
  <si>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</si>
  <si>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</si>
  <si>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</si>
  <si>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</si>
  <si>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</si>
  <si>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</si>
  <si>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</si>
  <si>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</si>
  <si>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</si>
  <si>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</si>
  <si>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</si>
  <si>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</si>
  <si>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</si>
  <si>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</si>
  <si>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</si>
  <si>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</si>
  <si>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</si>
  <si>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</si>
  <si>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</si>
  <si>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</si>
  <si>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</si>
  <si>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</si>
  <si>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</si>
  <si>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</si>
  <si>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</si>
  <si>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</si>
  <si>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</si>
  <si>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</si>
  <si>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</si>
  <si>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</si>
  <si>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</si>
  <si>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</si>
  <si>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</si>
  <si>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</si>
  <si>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</si>
  <si>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</si>
  <si>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</si>
  <si>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</si>
  <si>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</si>
  <si>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</si>
  <si>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</si>
  <si>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</si>
  <si>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</si>
  <si>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</si>
  <si>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</si>
  <si>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</si>
  <si>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</si>
  <si>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</si>
  <si>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</si>
  <si>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</si>
  <si>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</si>
  <si>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</si>
  <si>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</si>
  <si>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</si>
  <si>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</si>
  <si>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</si>
  <si>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</si>
  <si>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</si>
  <si>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</si>
  <si>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</si>
  <si>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</si>
  <si>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</si>
  <si>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</si>
  <si>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</si>
  <si>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</si>
  <si>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</si>
  <si>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</si>
  <si>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</si>
  <si>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</si>
  <si>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</si>
  <si>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</si>
  <si>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</si>
  <si>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</si>
  <si>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</si>
  <si>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</si>
  <si>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</si>
  <si>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</si>
  <si>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</si>
  <si>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</si>
  <si>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</si>
  <si>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</si>
  <si>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</si>
  <si>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</si>
  <si>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</si>
  <si>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</si>
  <si>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</si>
  <si>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</si>
  <si>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</si>
  <si>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</si>
  <si>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</si>
  <si>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</si>
  <si>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</si>
  <si>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</si>
  <si>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</si>
  <si>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</si>
  <si>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</si>
  <si>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</si>
  <si>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</si>
  <si>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</si>
  <si>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</si>
  <si>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</si>
  <si>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</si>
  <si>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</si>
  <si>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</si>
  <si>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</si>
  <si>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</si>
  <si>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</si>
  <si>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</si>
  <si>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</si>
  <si>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</si>
  <si>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</si>
  <si>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</si>
  <si>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</si>
  <si>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</si>
  <si>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</si>
  <si>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</si>
  <si>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</si>
  <si>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</si>
  <si>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</si>
  <si>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</si>
  <si>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</si>
  <si>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</si>
  <si>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</si>
  <si>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</si>
  <si>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</si>
  <si>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</si>
  <si>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</si>
  <si>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</si>
  <si>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</si>
  <si>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</si>
  <si>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</si>
  <si>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</si>
  <si>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</si>
  <si>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</si>
  <si>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</si>
  <si>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</si>
  <si>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</si>
  <si>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</si>
  <si>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</si>
  <si>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</si>
  <si>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</si>
  <si>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</si>
  <si>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</si>
  <si>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</si>
  <si>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</si>
  <si>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</si>
  <si>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</si>
  <si>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</si>
  <si>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</si>
  <si>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</si>
  <si>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</si>
  <si>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</si>
  <si>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</si>
  <si>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</si>
  <si>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</si>
  <si>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</si>
  <si>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</si>
  <si>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</si>
  <si>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</si>
  <si>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</si>
  <si>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</si>
  <si>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</si>
  <si>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</si>
  <si>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</si>
  <si>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</si>
  <si>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</si>
  <si>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</si>
  <si>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</si>
  <si>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</si>
  <si>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</si>
  <si>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</si>
  <si>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</si>
  <si>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</si>
  <si>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</si>
  <si>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</si>
  <si>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</si>
  <si>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</si>
  <si>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</si>
  <si>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</si>
  <si>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</si>
  <si>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</si>
  <si>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</si>
  <si>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</si>
  <si>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</si>
  <si>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</si>
  <si>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</si>
  <si>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</si>
  <si>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</si>
  <si>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</si>
  <si>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</si>
  <si>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</si>
  <si>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</si>
  <si>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</si>
  <si>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</si>
  <si>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</si>
  <si>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</si>
  <si>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</si>
  <si>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</si>
  <si>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</si>
  <si>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</si>
  <si>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</si>
  <si>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</si>
  <si>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</si>
  <si>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</si>
  <si>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</si>
  <si>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</si>
  <si>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</si>
  <si>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</si>
  <si>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</si>
  <si>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</si>
  <si>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</si>
  <si>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</si>
  <si>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</si>
  <si>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</si>
  <si>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</si>
  <si>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</si>
  <si>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</si>
  <si>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</si>
  <si>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</si>
  <si>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</si>
  <si>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</si>
  <si>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</si>
  <si>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</si>
  <si>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</si>
  <si>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</si>
  <si>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</si>
  <si>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</si>
  <si>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</si>
  <si>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</si>
  <si>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</si>
  <si>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</si>
  <si>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</si>
  <si>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</si>
  <si>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</si>
  <si>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</si>
  <si>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</si>
  <si>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</si>
  <si>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</si>
  <si>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</si>
  <si>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</si>
  <si>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</si>
  <si>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</si>
  <si>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</si>
  <si>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</si>
  <si>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</si>
  <si>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</si>
  <si>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</si>
  <si>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</si>
  <si>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</si>
  <si>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</si>
  <si>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</si>
  <si>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</si>
  <si>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</si>
  <si>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</si>
  <si>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</si>
  <si>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</si>
  <si>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</si>
  <si>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</si>
  <si>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</si>
  <si>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</si>
  <si>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</si>
  <si>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</si>
  <si>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</si>
  <si>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</si>
  <si>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</si>
  <si>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</si>
  <si>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r>
      <t>Handels- och administrations-programmet</t>
    </r>
    <r>
      <rPr>
        <vertAlign val="superscript"/>
        <sz val="10"/>
        <rFont val="Arial"/>
        <family val="2"/>
        <scheme val="minor"/>
      </rPr>
      <t>1</t>
    </r>
  </si>
  <si>
    <t>1) Inklusive Försäljnings- och serviceprogrammet</t>
  </si>
  <si>
    <t>Tabell 14</t>
  </si>
  <si>
    <t>Införandebidrag åren 2020 - 2023 samt strukturbidrag</t>
  </si>
  <si>
    <t>Tabell 15</t>
  </si>
  <si>
    <t>Regleringspost åren 2018 - 2024</t>
  </si>
  <si>
    <t>Tabell 16</t>
  </si>
  <si>
    <t>Kommunalekonomisk utjämning, översikt åren 2006 - 2024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</si>
  <si>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</si>
  <si>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</si>
  <si>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</si>
  <si>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</si>
  <si>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</si>
  <si>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</si>
  <si>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</si>
  <si>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</si>
  <si>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</si>
  <si>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</si>
  <si>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</si>
  <si>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</si>
  <si>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r>
      <t xml:space="preserve">Stockholms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</si>
  <si>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</si>
  <si>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Södermanlands
</t>
    </r>
    <r>
      <rPr>
        <sz val="10"/>
        <rFont val="Arial"/>
        <family val="2"/>
      </rPr>
      <t>Eskilstuna</t>
    </r>
  </si>
  <si>
    <r>
      <t xml:space="preserve">Östergötlands
</t>
    </r>
    <r>
      <rPr>
        <sz val="10"/>
        <rFont val="Arial"/>
        <family val="2"/>
      </rPr>
      <t>Boxholm</t>
    </r>
  </si>
  <si>
    <r>
      <t xml:space="preserve">Jönköpings
</t>
    </r>
    <r>
      <rPr>
        <sz val="10"/>
        <rFont val="Arial"/>
        <family val="2"/>
      </rPr>
      <t>Aneby</t>
    </r>
  </si>
  <si>
    <r>
      <t xml:space="preserve">Kronobergs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</si>
  <si>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</si>
  <si>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</si>
  <si>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Gotlands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</si>
  <si>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</si>
  <si>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</si>
  <si>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</si>
  <si>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Hallands
</t>
    </r>
    <r>
      <rPr>
        <sz val="10"/>
        <rFont val="Arial"/>
        <family val="2"/>
      </rPr>
      <t>Falkenberg</t>
    </r>
  </si>
  <si>
    <r>
      <t xml:space="preserve">Västra Götalands
</t>
    </r>
    <r>
      <rPr>
        <sz val="10"/>
        <rFont val="Arial"/>
        <family val="2"/>
      </rPr>
      <t>Ale</t>
    </r>
  </si>
  <si>
    <r>
      <t xml:space="preserve">Värmlands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</si>
  <si>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</si>
  <si>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Västmanlands
</t>
    </r>
    <r>
      <rPr>
        <sz val="10"/>
        <rFont val="Arial"/>
        <family val="2"/>
      </rPr>
      <t>Arboga</t>
    </r>
  </si>
  <si>
    <r>
      <t xml:space="preserve">Dalarnas
</t>
    </r>
    <r>
      <rPr>
        <sz val="10"/>
        <rFont val="Arial"/>
        <family val="2"/>
      </rPr>
      <t>Avesta</t>
    </r>
  </si>
  <si>
    <r>
      <t xml:space="preserve">Gävleborgs
</t>
    </r>
    <r>
      <rPr>
        <sz val="10"/>
        <rFont val="Arial"/>
        <family val="2"/>
      </rPr>
      <t>Bollnäs</t>
    </r>
  </si>
  <si>
    <r>
      <t xml:space="preserve">Västernorrlands
</t>
    </r>
    <r>
      <rPr>
        <sz val="10"/>
        <rFont val="Arial"/>
        <family val="2"/>
      </rPr>
      <t>Härnösand</t>
    </r>
  </si>
  <si>
    <r>
      <t xml:space="preserve">Jämtlands
</t>
    </r>
    <r>
      <rPr>
        <sz val="10"/>
        <rFont val="Arial"/>
        <family val="2"/>
      </rPr>
      <t>Berg</t>
    </r>
  </si>
  <si>
    <r>
      <t xml:space="preserve">Västerbottens
</t>
    </r>
    <r>
      <rPr>
        <sz val="10"/>
        <rFont val="Arial"/>
        <family val="2"/>
      </rPr>
      <t>Bjurholm</t>
    </r>
  </si>
  <si>
    <r>
      <t xml:space="preserve">Norrbottens
</t>
    </r>
    <r>
      <rPr>
        <sz val="10"/>
        <rFont val="Arial"/>
        <family val="2"/>
      </rPr>
      <t>Arjeplog</t>
    </r>
  </si>
  <si>
    <t>Tabell 15 Regleringspost åren 2018-2024</t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</si>
  <si>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</si>
  <si>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</si>
  <si>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</si>
  <si>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</si>
  <si>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</si>
  <si>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</si>
  <si>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</si>
  <si>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</si>
  <si>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</si>
  <si>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</si>
  <si>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</si>
  <si>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</si>
  <si>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D.</t>
  </si>
  <si>
    <t>Folkmängd året före utjämningsåret</t>
  </si>
  <si>
    <t>F.</t>
  </si>
  <si>
    <r>
      <t>Regleringspost</t>
    </r>
    <r>
      <rPr>
        <sz val="10"/>
        <rFont val="Arial"/>
        <family val="2"/>
      </rPr>
      <t>, kr per inv (C / D)</t>
    </r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</si>
  <si>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</si>
  <si>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</si>
  <si>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</si>
  <si>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</si>
  <si>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</si>
  <si>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</si>
  <si>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 xml:space="preserve">Tabell 16    Kommunalekonomisk utjämning för kommuner och regioner </t>
  </si>
  <si>
    <t>utjämningsåren 2006–2024, hela riket, miljoner kronor</t>
  </si>
  <si>
    <t>Utjäm-</t>
  </si>
  <si>
    <t>Regler-</t>
  </si>
  <si>
    <t>Kommunal-</t>
  </si>
  <si>
    <t>nings-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</si>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</sst>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</numFmts>
  <fonts count="39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b/>
      <sz val="10"/>
      <name val="Arial"/>
      <family val="2"/>
      <scheme val="minor"/>
    </font>
    <font>
      <u/>
      <sz val="10"/>
      <color theme="10"/>
      <name val="Arial"/>
      <family val="2"/>
      <scheme val="minor"/>
    </font>
    <font>
      <vertAlign val="superscript"/>
      <sz val="10"/>
      <name val="Arial"/>
      <family val="2"/>
      <scheme val="minor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6" fillId="0" borderId="0" applyNumberFormat="0" applyFill="0" applyBorder="0" applyAlignment="0" applyProtection="0"/>
    <xf numFmtId="0" fontId="1" fillId="0" borderId="0"/>
    <xf numFmtId="0" fontId="4" fillId="0" borderId="0"/>
  </cellStyleXfs>
  <cellXfs count="424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0" fontId="1" fillId="0" borderId="0" xfId="3" quotePrefix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68" fontId="1" fillId="0" borderId="0" xfId="3" applyNumberFormat="1" applyFont="1" applyBorder="1"/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14" fontId="1" fillId="0" borderId="0" xfId="3" quotePrefix="1" applyNumberFormat="1" applyFont="1" applyFill="1" applyAlignment="1">
      <alignment horizontal="right"/>
    </xf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0" fontId="0" fillId="0" borderId="1" xfId="0" applyBorder="1" applyAlignment="1">
      <alignment horizontal="left" vertical="top" wrapText="1"/>
    </xf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1" xfId="0" applyBorder="1" applyAlignment="1">
      <alignment horizontal="left"/>
    </xf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14" fontId="1" fillId="0" borderId="0" xfId="3" quotePrefix="1" applyNumberFormat="1" applyFont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168" fontId="1" fillId="0" borderId="1" xfId="3" applyNumberFormat="1" applyFont="1" applyBorder="1" applyAlignment="1">
      <alignment horizontal="right"/>
    </xf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3" xfId="2" applyNumberFormat="1" applyFont="1" applyBorder="1" applyAlignment="1">
      <alignment horizontal="right"/>
    </xf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168" fontId="1" fillId="0" borderId="5" xfId="3" applyNumberFormat="1" applyFont="1" applyBorder="1" applyAlignment="1"/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16" fillId="0" borderId="0" xfId="0" applyFont="1" applyBorder="1"/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27" fillId="0" borderId="4" xfId="0" applyFont="1" applyBorder="1" applyAlignment="1">
      <alignment wrapText="1"/>
    </xf>
    <xf numFmtId="3" fontId="27" fillId="0" borderId="0" xfId="0" applyNumberFormat="1" applyFont="1"/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5" fillId="0" borderId="0" xfId="2" applyFont="1" applyFill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2" fontId="0" fillId="0" borderId="0" xfId="0" applyNumberFormat="1"/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176" fontId="0" fillId="0" borderId="0" xfId="0" applyNumberFormat="1" applyBorder="1"/>
    <xf numFmtId="10" fontId="0" fillId="0" borderId="0" xfId="0" applyNumberFormat="1" applyBorder="1"/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right" wrapText="1"/>
    </xf>
    <xf numFmtId="2" fontId="1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3" fontId="9" fillId="0" borderId="2" xfId="3" applyNumberFormat="1" applyFont="1" applyBorder="1"/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35" fillId="0" borderId="0" xfId="0" applyNumberFormat="1" applyFont="1" applyFill="1"/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0" fontId="0" fillId="0" borderId="1" xfId="0" applyFill="1" applyBorder="1" applyAlignment="1">
      <alignment horizontal="right" vertical="top" wrapText="1"/>
    </xf>
    <xf numFmtId="172" fontId="1" fillId="0" borderId="0" xfId="2" applyNumberFormat="1" applyFont="1" applyFill="1" applyBorder="1"/>
    <xf numFmtId="10" fontId="1" fillId="0" borderId="0" xfId="2" applyNumberFormat="1" applyFont="1" applyFill="1" applyBorder="1"/>
    <xf numFmtId="3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0" fontId="36" fillId="0" borderId="0" xfId="5" applyBorder="1"/>
    <xf numFmtId="0" fontId="0" fillId="0" borderId="0" xfId="0" applyFill="1" applyAlignment="1">
      <alignment horizontal="right"/>
    </xf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8" fillId="0" borderId="0" xfId="6" applyFont="1"/>
    <xf numFmtId="0" fontId="1" fillId="0" borderId="2" xfId="6" applyBorder="1"/>
    <xf numFmtId="167" fontId="1" fillId="0" borderId="4" xfId="3" applyNumberFormat="1" applyFont="1" applyBorder="1" applyAlignment="1">
      <alignment horizontal="center"/>
    </xf>
    <xf numFmtId="0" fontId="1" fillId="0" borderId="4" xfId="6" applyBorder="1" applyAlignment="1">
      <alignment horizontal="center"/>
    </xf>
    <xf numFmtId="0" fontId="1" fillId="0" borderId="0" xfId="6" applyAlignment="1">
      <alignment horizontal="right" wrapText="1"/>
    </xf>
    <xf numFmtId="0" fontId="1" fillId="0" borderId="0" xfId="6" applyAlignment="1">
      <alignment horizontal="right"/>
    </xf>
    <xf numFmtId="0" fontId="1" fillId="0" borderId="0" xfId="6"/>
    <xf numFmtId="167" fontId="9" fillId="0" borderId="0" xfId="3" applyNumberFormat="1" applyFont="1"/>
    <xf numFmtId="167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6" applyFont="1" applyAlignment="1">
      <alignment wrapText="1"/>
    </xf>
    <xf numFmtId="3" fontId="1" fillId="0" borderId="0" xfId="6" applyNumberFormat="1" applyAlignment="1">
      <alignment wrapText="1"/>
    </xf>
    <xf numFmtId="3" fontId="1" fillId="0" borderId="0" xfId="6" applyNumberFormat="1"/>
    <xf numFmtId="0" fontId="9" fillId="0" borderId="0" xfId="6" applyFont="1" applyAlignment="1">
      <alignment horizontal="left" wrapText="1"/>
    </xf>
    <xf numFmtId="3" fontId="1" fillId="0" borderId="2" xfId="6" applyNumberFormat="1" applyBorder="1" applyAlignment="1">
      <alignment wrapText="1"/>
    </xf>
    <xf numFmtId="3" fontId="1" fillId="0" borderId="2" xfId="6" applyNumberFormat="1" applyBorder="1"/>
    <xf numFmtId="0" fontId="7" fillId="0" borderId="0" xfId="6" applyFont="1"/>
    <xf numFmtId="0" fontId="23" fillId="0" borderId="0" xfId="6" applyFont="1"/>
    <xf numFmtId="167" fontId="8" fillId="0" borderId="0" xfId="0" applyNumberFormat="1" applyFont="1"/>
    <xf numFmtId="0" fontId="4" fillId="0" borderId="3" xfId="2" applyBorder="1"/>
    <xf numFmtId="0" fontId="4" fillId="0" borderId="4" xfId="2" applyBorder="1"/>
    <xf numFmtId="0" fontId="4" fillId="0" borderId="1" xfId="2" applyBorder="1"/>
    <xf numFmtId="0" fontId="4" fillId="0" borderId="1" xfId="2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0" fontId="1" fillId="3" borderId="0" xfId="2" applyFont="1" applyFill="1"/>
    <xf numFmtId="0" fontId="1" fillId="3" borderId="0" xfId="2" applyFont="1" applyFill="1" applyAlignment="1">
      <alignment wrapText="1"/>
    </xf>
    <xf numFmtId="3" fontId="1" fillId="3" borderId="0" xfId="2" applyNumberFormat="1" applyFont="1" applyFill="1"/>
    <xf numFmtId="0" fontId="1" fillId="3" borderId="12" xfId="2" applyFont="1" applyFill="1" applyBorder="1"/>
    <xf numFmtId="4" fontId="1" fillId="3" borderId="12" xfId="2" applyNumberFormat="1" applyFont="1" applyFill="1" applyBorder="1"/>
    <xf numFmtId="0" fontId="38" fillId="3" borderId="0" xfId="2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0" fontId="8" fillId="0" borderId="0" xfId="7" applyFont="1"/>
    <xf numFmtId="0" fontId="23" fillId="0" borderId="0" xfId="0" applyFont="1"/>
    <xf numFmtId="0" fontId="23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horizontal="center" vertical="top"/>
    </xf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0" fontId="1" fillId="0" borderId="0" xfId="0" applyFont="1"/>
    <xf numFmtId="0" fontId="1" fillId="0" borderId="1" xfId="0" applyFont="1" applyBorder="1" applyAlignment="1">
      <alignment horizontal="center" vertical="top"/>
    </xf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8" fillId="0" borderId="0" xfId="0" applyFont="1"/>
    <xf numFmtId="49" fontId="1" fillId="0" borderId="0" xfId="0" quotePrefix="1" applyNumberFormat="1" applyFont="1" applyAlignment="1">
      <alignment horizontal="left" wrapText="1"/>
    </xf>
    <xf numFmtId="3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left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/>
    <xf numFmtId="3" fontId="17" fillId="0" borderId="0" xfId="0" applyNumberFormat="1" applyFont="1" applyAlignment="1">
      <alignment horizontal="right"/>
    </xf>
    <xf numFmtId="0" fontId="1" fillId="0" borderId="0" xfId="0" quotePrefix="1" applyFont="1"/>
    <xf numFmtId="0" fontId="1" fillId="0" borderId="0" xfId="2" applyFont="1" applyAlignment="1">
      <alignment horizontal="right" wrapText="1"/>
    </xf>
    <xf numFmtId="49" fontId="38" fillId="0" borderId="0" xfId="0" quotePrefix="1" applyNumberFormat="1" applyFont="1" applyAlignment="1">
      <alignment horizontal="left"/>
    </xf>
    <xf numFmtId="3" fontId="17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3" fontId="0" fillId="0" borderId="0" xfId="0" quotePrefix="1" applyNumberFormat="1"/>
    <xf numFmtId="0" fontId="7" fillId="0" borderId="0" xfId="7" applyFont="1"/>
    <xf numFmtId="0" fontId="7" fillId="0" borderId="0" xfId="0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7" applyFont="1"/>
    <xf numFmtId="1" fontId="9" fillId="0" borderId="1" xfId="3" applyNumberFormat="1" applyFont="1" applyBorder="1"/>
    <xf numFmtId="0" fontId="17" fillId="0" borderId="0" xfId="0" applyFont="1"/>
    <xf numFmtId="3" fontId="17" fillId="0" borderId="1" xfId="0" quotePrefix="1" applyNumberFormat="1" applyFont="1" applyBorder="1"/>
  </cellXfs>
  <cellStyles count="8">
    <cellStyle name="Hyperlänk" xfId="5" builtinId="8"/>
    <cellStyle name="Normal" xfId="0" builtinId="0" customBuiltin="1"/>
    <cellStyle name="Normal 2" xfId="2" xr:uid="{00000000-0005-0000-0000-000001000000}"/>
    <cellStyle name="Normal 3" xfId="6" xr:uid="{9922FB7B-E038-4161-B6A2-484F4FAE19AB}"/>
    <cellStyle name="Normal 5" xfId="1" xr:uid="{00000000-0005-0000-0000-000002000000}"/>
    <cellStyle name="Normal_Blad1" xfId="7" xr:uid="{7F2C32D4-1808-4431-8F45-1A2E14673667}"/>
    <cellStyle name="Normal_Landsting 2005_dec" xfId="4" xr:uid="{00000000-0005-0000-0000-000003000000}"/>
    <cellStyle name="Normal_Tabell 2_1" xfId="3" xr:uid="{00000000-0005-0000-0000-000004000000}"/>
  </cellStyles>
  <dxfs count="15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entlig.ekonomi@scb.s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L60"/>
  <sheetViews>
    <sheetView showGridLines="0" tabSelected="1" zoomScaleNormal="100" workbookViewId="0"/>
  </sheetViews>
  <sheetFormatPr defaultColWidth="0" defaultRowHeight="13.2" zeroHeight="1" x14ac:dyDescent="0.25"/>
  <cols>
    <col min="1" max="1" width="10.109375" customWidth="1"/>
    <col min="2" max="2" width="37.109375" customWidth="1"/>
    <col min="3" max="6" width="9.109375" customWidth="1"/>
    <col min="7" max="12" width="9.109375" hidden="1" customWidth="1"/>
  </cols>
  <sheetData>
    <row r="1" spans="1:3" x14ac:dyDescent="0.25">
      <c r="A1" s="1" t="s">
        <v>302</v>
      </c>
      <c r="B1" s="1"/>
      <c r="C1" s="1"/>
    </row>
    <row r="2" spans="1:3" x14ac:dyDescent="0.25">
      <c r="A2" s="1" t="s">
        <v>301</v>
      </c>
      <c r="B2" s="1"/>
      <c r="C2" s="1"/>
    </row>
    <row r="3" spans="1:3" x14ac:dyDescent="0.25"/>
    <row r="4" spans="1:3" ht="25.8" x14ac:dyDescent="0.5">
      <c r="A4" s="95" t="s">
        <v>110</v>
      </c>
      <c r="B4" s="96"/>
    </row>
    <row r="5" spans="1:3" ht="18" x14ac:dyDescent="0.35">
      <c r="A5" s="97" t="str">
        <f>"Utjämningsår "&amp;C34&amp;""</f>
        <v>Utjämningsår 2024</v>
      </c>
      <c r="B5" s="96"/>
    </row>
    <row r="6" spans="1:3" ht="18" x14ac:dyDescent="0.35">
      <c r="A6" s="97" t="str">
        <f>IF(Innehåll!C35="utfall","Utfall","Preliminärt utfall")</f>
        <v>Utfall</v>
      </c>
      <c r="B6" s="96"/>
    </row>
    <row r="7" spans="1:3" ht="18" x14ac:dyDescent="0.35">
      <c r="A7" s="97"/>
      <c r="B7" s="96"/>
    </row>
    <row r="8" spans="1:3" x14ac:dyDescent="0.25"/>
    <row r="9" spans="1:3" s="3" customFormat="1" ht="15.6" x14ac:dyDescent="0.3">
      <c r="A9" s="2" t="s">
        <v>0</v>
      </c>
    </row>
    <row r="10" spans="1:3" ht="15.75" customHeight="1" x14ac:dyDescent="0.3">
      <c r="A10" s="98" t="s">
        <v>1</v>
      </c>
      <c r="B10" s="98" t="s">
        <v>110</v>
      </c>
    </row>
    <row r="11" spans="1:3" ht="14.4" customHeight="1" x14ac:dyDescent="0.3">
      <c r="A11" s="98" t="s">
        <v>2</v>
      </c>
      <c r="B11" s="98" t="s">
        <v>119</v>
      </c>
    </row>
    <row r="12" spans="1:3" ht="14.4" customHeight="1" x14ac:dyDescent="0.3">
      <c r="A12" s="98" t="s">
        <v>4</v>
      </c>
      <c r="B12" s="98" t="s">
        <v>120</v>
      </c>
    </row>
    <row r="13" spans="1:3" ht="14.4" customHeight="1" x14ac:dyDescent="0.3">
      <c r="A13" s="98" t="s">
        <v>111</v>
      </c>
      <c r="B13" s="98" t="s">
        <v>121</v>
      </c>
    </row>
    <row r="14" spans="1:3" ht="14.4" customHeight="1" x14ac:dyDescent="0.3">
      <c r="A14" s="98" t="s">
        <v>112</v>
      </c>
      <c r="B14" s="98" t="s">
        <v>122</v>
      </c>
    </row>
    <row r="15" spans="1:3" ht="14.4" customHeight="1" x14ac:dyDescent="0.3">
      <c r="A15" s="98" t="s">
        <v>113</v>
      </c>
      <c r="B15" s="98" t="s">
        <v>123</v>
      </c>
    </row>
    <row r="16" spans="1:3" ht="14.4" customHeight="1" x14ac:dyDescent="0.3">
      <c r="A16" s="98" t="s">
        <v>163</v>
      </c>
      <c r="B16" s="98" t="s">
        <v>164</v>
      </c>
    </row>
    <row r="17" spans="1:2" ht="14.4" customHeight="1" x14ac:dyDescent="0.3">
      <c r="A17" s="98" t="s">
        <v>114</v>
      </c>
      <c r="B17" s="98" t="s">
        <v>282</v>
      </c>
    </row>
    <row r="18" spans="1:2" ht="14.4" customHeight="1" x14ac:dyDescent="0.3">
      <c r="A18" s="98" t="s">
        <v>115</v>
      </c>
      <c r="B18" s="98" t="s">
        <v>124</v>
      </c>
    </row>
    <row r="19" spans="1:2" ht="14.4" customHeight="1" x14ac:dyDescent="0.3">
      <c r="A19" s="98" t="s">
        <v>116</v>
      </c>
      <c r="B19" s="98" t="s">
        <v>125</v>
      </c>
    </row>
    <row r="20" spans="1:2" ht="14.4" customHeight="1" x14ac:dyDescent="0.3">
      <c r="A20" s="98" t="s">
        <v>117</v>
      </c>
      <c r="B20" s="98" t="s">
        <v>291</v>
      </c>
    </row>
    <row r="21" spans="1:2" ht="14.4" customHeight="1" x14ac:dyDescent="0.3">
      <c r="A21" s="98" t="s">
        <v>118</v>
      </c>
      <c r="B21" s="98" t="s">
        <v>187</v>
      </c>
    </row>
    <row r="22" spans="1:2" ht="14.4" customHeight="1" x14ac:dyDescent="0.3">
      <c r="A22" s="98" t="s">
        <v>277</v>
      </c>
      <c r="B22" s="98" t="s">
        <v>127</v>
      </c>
    </row>
    <row r="23" spans="1:2" ht="14.4" customHeight="1" x14ac:dyDescent="0.3">
      <c r="A23" s="98" t="s">
        <v>126</v>
      </c>
      <c r="B23" s="98" t="s">
        <v>3</v>
      </c>
    </row>
    <row r="24" spans="1:2" ht="14.4" customHeight="1" x14ac:dyDescent="0.3">
      <c r="A24" s="98" t="s">
        <v>637</v>
      </c>
      <c r="B24" s="98" t="s">
        <v>638</v>
      </c>
    </row>
    <row r="25" spans="1:2" ht="14.4" customHeight="1" x14ac:dyDescent="0.3">
      <c r="A25" s="98" t="s">
        <v>639</v>
      </c>
      <c r="B25" s="98" t="s">
        <v>640</v>
      </c>
    </row>
    <row r="26" spans="1:2" ht="14.4" customHeight="1" x14ac:dyDescent="0.3">
      <c r="A26" s="98" t="s">
        <v>641</v>
      </c>
      <c r="B26" s="98" t="s">
        <v>642</v>
      </c>
    </row>
    <row r="27" spans="1:2" ht="14.4" customHeight="1" x14ac:dyDescent="0.3">
      <c r="A27" s="98"/>
      <c r="B27" s="98"/>
    </row>
    <row r="28" spans="1:2" ht="14.4" customHeight="1" x14ac:dyDescent="0.3">
      <c r="A28" s="98"/>
      <c r="B28" s="98"/>
    </row>
    <row r="29" spans="1:2" ht="14.4" customHeight="1" x14ac:dyDescent="0.3">
      <c r="A29" s="98" t="s">
        <v>304</v>
      </c>
      <c r="B29" s="98"/>
    </row>
    <row r="30" spans="1:2" ht="14.4" customHeight="1" x14ac:dyDescent="0.3">
      <c r="A30" s="98" t="s">
        <v>305</v>
      </c>
      <c r="B30" s="321" t="s">
        <v>306</v>
      </c>
    </row>
    <row r="31" spans="1:2" ht="14.4" x14ac:dyDescent="0.3">
      <c r="A31" s="98"/>
      <c r="B31" s="98"/>
    </row>
    <row r="33" spans="1:12" ht="15.6" hidden="1" x14ac:dyDescent="0.3">
      <c r="A33" s="2" t="s">
        <v>66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8" hidden="1" customHeight="1" x14ac:dyDescent="0.25">
      <c r="A34" t="s">
        <v>5</v>
      </c>
      <c r="C34" s="22" t="s">
        <v>315</v>
      </c>
    </row>
    <row r="35" spans="1:12" hidden="1" x14ac:dyDescent="0.25">
      <c r="A35" t="s">
        <v>45</v>
      </c>
      <c r="C35" s="22" t="s">
        <v>316</v>
      </c>
    </row>
    <row r="36" spans="1:12" hidden="1" x14ac:dyDescent="0.25">
      <c r="A36" t="s">
        <v>7</v>
      </c>
      <c r="C36" s="22" t="s">
        <v>317</v>
      </c>
    </row>
    <row r="37" spans="1:12" ht="19.5" hidden="1" customHeight="1" x14ac:dyDescent="0.25">
      <c r="A37" t="s">
        <v>6</v>
      </c>
      <c r="C37" s="22" t="s">
        <v>318</v>
      </c>
    </row>
    <row r="38" spans="1:12" hidden="1" x14ac:dyDescent="0.25">
      <c r="A38" t="s">
        <v>8</v>
      </c>
      <c r="C38" s="22" t="s">
        <v>318</v>
      </c>
    </row>
    <row r="39" spans="1:12" ht="19.5" hidden="1" customHeight="1" x14ac:dyDescent="0.25">
      <c r="A39" t="s">
        <v>9</v>
      </c>
      <c r="C39" s="22" t="s">
        <v>319</v>
      </c>
    </row>
    <row r="40" spans="1:12" hidden="1" x14ac:dyDescent="0.25">
      <c r="A40" t="s">
        <v>10</v>
      </c>
      <c r="C40" s="22" t="s">
        <v>320</v>
      </c>
    </row>
    <row r="41" spans="1:12" hidden="1" x14ac:dyDescent="0.25">
      <c r="A41" t="s">
        <v>11</v>
      </c>
      <c r="C41" s="22" t="s">
        <v>321</v>
      </c>
    </row>
    <row r="42" spans="1:12" ht="19.5" hidden="1" customHeight="1" x14ac:dyDescent="0.25">
      <c r="A42" t="s">
        <v>14</v>
      </c>
      <c r="C42" s="22" t="s">
        <v>322</v>
      </c>
    </row>
    <row r="43" spans="1:12" hidden="1" x14ac:dyDescent="0.25">
      <c r="A43" t="s">
        <v>12</v>
      </c>
      <c r="C43" s="22" t="s">
        <v>320</v>
      </c>
    </row>
    <row r="44" spans="1:12" hidden="1" x14ac:dyDescent="0.25">
      <c r="A44" t="s">
        <v>13</v>
      </c>
      <c r="C44" s="22" t="s">
        <v>321</v>
      </c>
    </row>
    <row r="45" spans="1:12" ht="19.5" hidden="1" customHeight="1" x14ac:dyDescent="0.25">
      <c r="A45" t="s">
        <v>15</v>
      </c>
      <c r="C45" s="22" t="s">
        <v>323</v>
      </c>
    </row>
    <row r="46" spans="1:12" hidden="1" x14ac:dyDescent="0.25">
      <c r="A46" t="s">
        <v>16</v>
      </c>
      <c r="C46" s="22" t="s">
        <v>321</v>
      </c>
    </row>
    <row r="47" spans="1:12" ht="19.5" hidden="1" customHeight="1" x14ac:dyDescent="0.25">
      <c r="A47" t="s">
        <v>18</v>
      </c>
      <c r="C47" s="22" t="s">
        <v>323</v>
      </c>
    </row>
    <row r="48" spans="1:12" hidden="1" x14ac:dyDescent="0.25">
      <c r="A48" t="s">
        <v>17</v>
      </c>
      <c r="C48" s="22" t="s">
        <v>321</v>
      </c>
    </row>
    <row r="49" spans="1:3" ht="19.5" hidden="1" customHeight="1" x14ac:dyDescent="0.25">
      <c r="A49" t="str">
        <f>"Uppräkningsfaktor för skatteunderlaget "&amp;C34</f>
        <v>Uppräkningsfaktor för skatteunderlaget 2024</v>
      </c>
      <c r="C49" s="22" t="s">
        <v>324</v>
      </c>
    </row>
    <row r="50" spans="1:3" hidden="1" x14ac:dyDescent="0.25">
      <c r="A50" t="str">
        <f>"Uppräkningsfaktor för skatteunderlaget "&amp;C34+1</f>
        <v>Uppräkningsfaktor för skatteunderlaget 2025</v>
      </c>
      <c r="C50" s="22" t="s">
        <v>325</v>
      </c>
    </row>
    <row r="51" spans="1:3" ht="19.5" hidden="1" customHeight="1" x14ac:dyDescent="0.25">
      <c r="A51" t="s">
        <v>128</v>
      </c>
      <c r="C51" s="22" t="s">
        <v>326</v>
      </c>
    </row>
    <row r="52" spans="1:3" hidden="1" x14ac:dyDescent="0.25">
      <c r="A52" t="s">
        <v>129</v>
      </c>
      <c r="C52" s="22" t="s">
        <v>326</v>
      </c>
    </row>
    <row r="53" spans="1:3" hidden="1" x14ac:dyDescent="0.25">
      <c r="C53" s="22" t="s">
        <v>327</v>
      </c>
    </row>
    <row r="55" spans="1:3" x14ac:dyDescent="0.25"/>
    <row r="60" spans="1:3" x14ac:dyDescent="0.25"/>
  </sheetData>
  <hyperlinks>
    <hyperlink ref="B30" r:id="rId1" xr:uid="{A4C4F9C7-9C97-4FAB-9AFD-776FF380CFDE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>
    <pageSetUpPr fitToPage="1"/>
  </sheetPr>
  <dimension ref="A1:U345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17.5546875" customWidth="1"/>
    <col min="2" max="2" width="11.5546875" customWidth="1"/>
    <col min="3" max="3" width="9.88671875" customWidth="1"/>
    <col min="4" max="4" width="10.5546875" style="64" customWidth="1"/>
    <col min="5" max="5" width="12.5546875" customWidth="1"/>
    <col min="6" max="6" width="10.44140625" customWidth="1"/>
    <col min="7" max="7" width="11.109375" customWidth="1"/>
    <col min="8" max="8" width="10.88671875" style="71" customWidth="1"/>
    <col min="9" max="9" width="11.44140625" style="71" customWidth="1"/>
    <col min="10" max="10" width="12.5546875" customWidth="1"/>
    <col min="11" max="11" width="11.33203125" customWidth="1"/>
    <col min="12" max="12" width="8.33203125" customWidth="1"/>
    <col min="13" max="13" width="7" style="64" customWidth="1"/>
    <col min="14" max="15" width="9.109375" hidden="1" customWidth="1"/>
    <col min="16" max="21" width="0" hidden="1" customWidth="1"/>
    <col min="22" max="16384" width="9.109375" hidden="1"/>
  </cols>
  <sheetData>
    <row r="1" spans="1:14" x14ac:dyDescent="0.25"/>
    <row r="2" spans="1:14" ht="16.2" thickBot="1" x14ac:dyDescent="0.35">
      <c r="A2" s="69" t="str">
        <f>"Tabell 8  Individ och familjeomsorg, utjämningsåret "&amp;Innehåll!C34</f>
        <v>Tabell 8  Individ och familjeomsorg, utjämningsåret 2024</v>
      </c>
      <c r="B2" s="68"/>
      <c r="C2" s="68"/>
      <c r="D2" s="68"/>
      <c r="E2" s="68"/>
      <c r="G2" s="69" t="s">
        <v>269</v>
      </c>
      <c r="H2" s="70"/>
      <c r="I2" s="70"/>
      <c r="J2" s="68"/>
      <c r="K2" s="68"/>
      <c r="L2" s="68"/>
    </row>
    <row r="3" spans="1:14" s="64" customFormat="1" ht="14.25" customHeight="1" x14ac:dyDescent="0.25">
      <c r="A3" t="s">
        <v>19</v>
      </c>
      <c r="B3"/>
      <c r="C3"/>
      <c r="D3" s="72"/>
      <c r="G3" s="339"/>
      <c r="H3" s="339"/>
      <c r="I3" s="339"/>
      <c r="J3" s="339"/>
      <c r="K3" s="339"/>
      <c r="L3" s="339"/>
      <c r="M3" s="73"/>
    </row>
    <row r="4" spans="1:14" s="64" customFormat="1" ht="66" x14ac:dyDescent="0.25">
      <c r="A4" s="3" t="s">
        <v>42</v>
      </c>
      <c r="B4" s="268" t="str">
        <f>"Folkmängd 31/12 -"&amp;Innehåll!C34-2</f>
        <v>Folkmängd 31/12 -2022</v>
      </c>
      <c r="C4" s="268" t="s">
        <v>70</v>
      </c>
      <c r="D4" s="268" t="s">
        <v>235</v>
      </c>
      <c r="E4" s="268" t="s">
        <v>236</v>
      </c>
      <c r="F4" s="317"/>
      <c r="G4" s="83" t="s">
        <v>238</v>
      </c>
      <c r="H4" s="83" t="s">
        <v>276</v>
      </c>
      <c r="I4" s="83" t="s">
        <v>307</v>
      </c>
      <c r="J4" s="84" t="s">
        <v>104</v>
      </c>
      <c r="K4" s="84" t="s">
        <v>239</v>
      </c>
      <c r="L4" s="84" t="s">
        <v>240</v>
      </c>
      <c r="M4" s="91"/>
    </row>
    <row r="5" spans="1:14" s="72" customFormat="1" ht="15.75" customHeight="1" x14ac:dyDescent="0.25">
      <c r="B5" s="183"/>
      <c r="C5" s="72" t="s">
        <v>237</v>
      </c>
      <c r="D5" s="273" t="s">
        <v>71</v>
      </c>
      <c r="E5" s="76" t="s">
        <v>72</v>
      </c>
      <c r="F5" s="183" t="s">
        <v>275</v>
      </c>
      <c r="G5" s="318">
        <v>488.71</v>
      </c>
      <c r="H5" s="319"/>
      <c r="I5" s="319"/>
      <c r="J5" s="291"/>
      <c r="K5" s="291"/>
      <c r="L5" s="291"/>
      <c r="M5" s="183"/>
    </row>
    <row r="6" spans="1:14" s="72" customFormat="1" ht="15.75" customHeight="1" x14ac:dyDescent="0.25">
      <c r="A6" s="336"/>
      <c r="B6" s="336"/>
      <c r="C6" s="94"/>
      <c r="D6" s="336"/>
      <c r="E6" s="336"/>
      <c r="F6" s="272" t="s">
        <v>267</v>
      </c>
      <c r="G6" s="320">
        <v>11523.54</v>
      </c>
      <c r="H6" s="320">
        <v>26610.39</v>
      </c>
      <c r="I6" s="320">
        <v>2.6</v>
      </c>
      <c r="J6" s="320">
        <v>2797.15</v>
      </c>
      <c r="K6" s="320">
        <v>17.29</v>
      </c>
      <c r="L6" s="320">
        <v>-495.53</v>
      </c>
      <c r="M6" s="76"/>
    </row>
    <row r="7" spans="1:14" ht="18.75" customHeight="1" x14ac:dyDescent="0.25">
      <c r="A7" s="17" t="s">
        <v>329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13.2" x14ac:dyDescent="0.25">
      <c r="A8" s="110" t="s">
        <v>330</v>
      </c>
      <c r="B8" s="110">
        <v>95383</v>
      </c>
      <c r="C8" s="110">
        <v>6617</v>
      </c>
      <c r="D8" s="110">
        <v>6519.2558711185602</v>
      </c>
      <c r="E8" s="110">
        <v>97.874735797778797</v>
      </c>
      <c r="F8" s="110"/>
      <c r="G8" s="284">
        <v>10.756673468537899</v>
      </c>
      <c r="H8" s="284">
        <v>3.1577967994045402</v>
      </c>
      <c r="I8" s="110">
        <v>304.82453969455935</v>
      </c>
      <c r="J8" s="133">
        <v>36.655378841093302</v>
      </c>
      <c r="K8" s="133">
        <v>20.6</v>
      </c>
      <c r="L8" s="133">
        <v>1.0056817864676402</v>
      </c>
      <c r="M8" s="194"/>
      <c r="N8" s="110"/>
    </row>
    <row r="9" spans="1:14" ht="13.2" x14ac:dyDescent="0.25">
      <c r="A9" s="110" t="s">
        <v>331</v>
      </c>
      <c r="B9" s="110">
        <v>32692</v>
      </c>
      <c r="C9" s="110">
        <v>2499</v>
      </c>
      <c r="D9" s="110">
        <v>2437.2767207958</v>
      </c>
      <c r="E9" s="110">
        <v>61.2610430685815</v>
      </c>
      <c r="F9" s="110"/>
      <c r="G9" s="284">
        <v>3.2389120866719301</v>
      </c>
      <c r="H9" s="284">
        <v>0.64942294132927603</v>
      </c>
      <c r="I9" s="110">
        <v>180.83141320025123</v>
      </c>
      <c r="J9" s="133">
        <v>3.7654472042089799</v>
      </c>
      <c r="K9" s="133">
        <v>9.5</v>
      </c>
      <c r="L9" s="133">
        <v>0.668429460675244</v>
      </c>
      <c r="M9" s="194"/>
      <c r="N9" s="110"/>
    </row>
    <row r="10" spans="1:14" ht="13.2" x14ac:dyDescent="0.25">
      <c r="A10" s="110" t="s">
        <v>332</v>
      </c>
      <c r="B10" s="110">
        <v>29123</v>
      </c>
      <c r="C10" s="110">
        <v>2988</v>
      </c>
      <c r="D10" s="110">
        <v>2946.7049844354901</v>
      </c>
      <c r="E10" s="110">
        <v>41.384917425261897</v>
      </c>
      <c r="F10" s="110"/>
      <c r="G10" s="284">
        <v>4.2761586239847098</v>
      </c>
      <c r="H10" s="284">
        <v>1.5170315814754001</v>
      </c>
      <c r="I10" s="110">
        <v>154.55419761365266</v>
      </c>
      <c r="J10" s="133">
        <v>3.1040758163650697</v>
      </c>
      <c r="K10" s="133">
        <v>15.6</v>
      </c>
      <c r="L10" s="133">
        <v>0.43517415027160999</v>
      </c>
      <c r="M10" s="194"/>
      <c r="N10" s="110"/>
    </row>
    <row r="11" spans="1:14" ht="13.2" x14ac:dyDescent="0.25">
      <c r="A11" s="110" t="s">
        <v>333</v>
      </c>
      <c r="B11" s="110">
        <v>97683</v>
      </c>
      <c r="C11" s="110">
        <v>5269</v>
      </c>
      <c r="D11" s="110">
        <v>5175.5759543847498</v>
      </c>
      <c r="E11" s="110">
        <v>93.402692435075394</v>
      </c>
      <c r="F11" s="110"/>
      <c r="G11" s="284">
        <v>6.5622793537400801</v>
      </c>
      <c r="H11" s="284">
        <v>3.0079002681742399</v>
      </c>
      <c r="I11" s="110">
        <v>300.52287766491258</v>
      </c>
      <c r="J11" s="133">
        <v>21.5452023381755</v>
      </c>
      <c r="K11" s="133">
        <v>19.399999999999999</v>
      </c>
      <c r="L11" s="133">
        <v>0.73262571385891406</v>
      </c>
      <c r="M11" s="194"/>
      <c r="N11" s="110"/>
    </row>
    <row r="12" spans="1:14" ht="13.2" x14ac:dyDescent="0.25">
      <c r="A12" s="110" t="s">
        <v>334</v>
      </c>
      <c r="B12" s="110">
        <v>114504</v>
      </c>
      <c r="C12" s="110">
        <v>4955</v>
      </c>
      <c r="D12" s="110">
        <v>4858.6088664665804</v>
      </c>
      <c r="E12" s="110">
        <v>96.138531742496099</v>
      </c>
      <c r="F12" s="110"/>
      <c r="G12" s="284">
        <v>6.7149839878644899</v>
      </c>
      <c r="H12" s="284">
        <v>2.0692197211383299</v>
      </c>
      <c r="I12" s="110">
        <v>335.42063144654651</v>
      </c>
      <c r="J12" s="133">
        <v>19.925068119891002</v>
      </c>
      <c r="K12" s="133">
        <v>16.899999999999999</v>
      </c>
      <c r="L12" s="133">
        <v>0.80221485220389399</v>
      </c>
      <c r="M12" s="194"/>
      <c r="N12" s="110"/>
    </row>
    <row r="13" spans="1:14" ht="13.2" x14ac:dyDescent="0.25">
      <c r="A13" s="110" t="s">
        <v>335</v>
      </c>
      <c r="B13" s="110">
        <v>85460</v>
      </c>
      <c r="C13" s="110">
        <v>4653</v>
      </c>
      <c r="D13" s="110">
        <v>4564.1563050875702</v>
      </c>
      <c r="E13" s="110">
        <v>88.735919341420995</v>
      </c>
      <c r="F13" s="110"/>
      <c r="G13" s="284">
        <v>6.84259577181537</v>
      </c>
      <c r="H13" s="284">
        <v>2.3195783888430799</v>
      </c>
      <c r="I13" s="110">
        <v>284.80344099044873</v>
      </c>
      <c r="J13" s="133">
        <v>12.5661128013106</v>
      </c>
      <c r="K13" s="133">
        <v>19.3</v>
      </c>
      <c r="L13" s="133">
        <v>0.67274223020050494</v>
      </c>
      <c r="M13" s="194"/>
      <c r="N13" s="110"/>
    </row>
    <row r="14" spans="1:14" ht="13.2" x14ac:dyDescent="0.25">
      <c r="A14" s="110" t="s">
        <v>336</v>
      </c>
      <c r="B14" s="110">
        <v>48432</v>
      </c>
      <c r="C14" s="110">
        <v>3183</v>
      </c>
      <c r="D14" s="110">
        <v>3127.5742400989002</v>
      </c>
      <c r="E14" s="110">
        <v>55.019527623139901</v>
      </c>
      <c r="F14" s="110"/>
      <c r="G14" s="284">
        <v>3.0248381014837298</v>
      </c>
      <c r="H14" s="284">
        <v>1.0816548308018901</v>
      </c>
      <c r="I14" s="110">
        <v>217.68325613147189</v>
      </c>
      <c r="J14" s="133">
        <v>12.993475388173101</v>
      </c>
      <c r="K14" s="133">
        <v>12.8</v>
      </c>
      <c r="L14" s="133">
        <v>0.60745529435936008</v>
      </c>
      <c r="M14" s="194"/>
      <c r="N14" s="110"/>
    </row>
    <row r="15" spans="1:14" ht="13.2" x14ac:dyDescent="0.25">
      <c r="A15" s="110" t="s">
        <v>337</v>
      </c>
      <c r="B15" s="110">
        <v>109486</v>
      </c>
      <c r="C15" s="110">
        <v>3892</v>
      </c>
      <c r="D15" s="110">
        <v>3796.5010746181001</v>
      </c>
      <c r="E15" s="110">
        <v>95.322635614397598</v>
      </c>
      <c r="F15" s="110"/>
      <c r="G15" s="284">
        <v>3.4016194892380098</v>
      </c>
      <c r="H15" s="284">
        <v>1.2577540594782</v>
      </c>
      <c r="I15" s="110">
        <v>325.4504570591352</v>
      </c>
      <c r="J15" s="133">
        <v>17.430539064355301</v>
      </c>
      <c r="K15" s="133">
        <v>12.3</v>
      </c>
      <c r="L15" s="133">
        <v>0.57216902581926199</v>
      </c>
      <c r="M15" s="194"/>
      <c r="N15" s="110"/>
    </row>
    <row r="16" spans="1:14" ht="13.2" x14ac:dyDescent="0.25">
      <c r="A16" s="110" t="s">
        <v>338</v>
      </c>
      <c r="B16" s="110">
        <v>65587</v>
      </c>
      <c r="C16" s="110">
        <v>4437</v>
      </c>
      <c r="D16" s="110">
        <v>4373.4474085889597</v>
      </c>
      <c r="E16" s="110">
        <v>63.2953860122009</v>
      </c>
      <c r="F16" s="110"/>
      <c r="G16" s="284">
        <v>7.4617546050577603</v>
      </c>
      <c r="H16" s="284">
        <v>2.4148103658428899</v>
      </c>
      <c r="I16" s="110">
        <v>205.60398828816525</v>
      </c>
      <c r="J16" s="133">
        <v>6.6583316815832401</v>
      </c>
      <c r="K16" s="133">
        <v>27.3</v>
      </c>
      <c r="L16" s="133">
        <v>1.1636127021567799</v>
      </c>
      <c r="M16" s="194"/>
      <c r="N16" s="110"/>
    </row>
    <row r="17" spans="1:14" ht="13.2" x14ac:dyDescent="0.25">
      <c r="A17" s="110" t="s">
        <v>339</v>
      </c>
      <c r="B17" s="110">
        <v>11664</v>
      </c>
      <c r="C17" s="110">
        <v>2949</v>
      </c>
      <c r="D17" s="110">
        <v>2931.13421293478</v>
      </c>
      <c r="E17" s="110">
        <v>17.665062105352099</v>
      </c>
      <c r="F17" s="110"/>
      <c r="G17" s="284">
        <v>3.125</v>
      </c>
      <c r="H17" s="284">
        <v>2.38427773343974</v>
      </c>
      <c r="I17" s="110">
        <v>96.109312764164528</v>
      </c>
      <c r="J17" s="133">
        <v>4.82681755829904</v>
      </c>
      <c r="K17" s="133">
        <v>15.3</v>
      </c>
      <c r="L17" s="133">
        <v>0.53259480187473396</v>
      </c>
      <c r="M17" s="194"/>
      <c r="N17" s="110"/>
    </row>
    <row r="18" spans="1:14" ht="13.2" x14ac:dyDescent="0.25">
      <c r="A18" s="110" t="s">
        <v>340</v>
      </c>
      <c r="B18" s="110">
        <v>30043</v>
      </c>
      <c r="C18" s="110">
        <v>4587</v>
      </c>
      <c r="D18" s="110">
        <v>4555.6523648981101</v>
      </c>
      <c r="E18" s="110">
        <v>31.761616292452999</v>
      </c>
      <c r="F18" s="110"/>
      <c r="G18" s="284">
        <v>8.1027966742252495</v>
      </c>
      <c r="H18" s="284">
        <v>3.0675618967687801</v>
      </c>
      <c r="I18" s="110">
        <v>153.35579545618745</v>
      </c>
      <c r="J18" s="133">
        <v>9.1901607695636294</v>
      </c>
      <c r="K18" s="133">
        <v>24.3</v>
      </c>
      <c r="L18" s="133">
        <v>0.81332965362361298</v>
      </c>
      <c r="M18" s="194"/>
      <c r="N18" s="110"/>
    </row>
    <row r="19" spans="1:14" ht="13.2" x14ac:dyDescent="0.25">
      <c r="A19" s="110" t="s">
        <v>341</v>
      </c>
      <c r="B19" s="110">
        <v>17352</v>
      </c>
      <c r="C19" s="110">
        <v>3567</v>
      </c>
      <c r="D19" s="110">
        <v>3541.7777239853799</v>
      </c>
      <c r="E19" s="110">
        <v>25.484212340204</v>
      </c>
      <c r="F19" s="110"/>
      <c r="G19" s="284">
        <v>4.7117172969621794</v>
      </c>
      <c r="H19" s="284">
        <v>1.9644457723334299</v>
      </c>
      <c r="I19" s="110">
        <v>129.53763931769021</v>
      </c>
      <c r="J19" s="133">
        <v>15.283540802213</v>
      </c>
      <c r="K19" s="133">
        <v>14.9</v>
      </c>
      <c r="L19" s="133">
        <v>0.50329898133831397</v>
      </c>
      <c r="M19" s="194"/>
      <c r="N19" s="110"/>
    </row>
    <row r="20" spans="1:14" ht="13.2" x14ac:dyDescent="0.25">
      <c r="A20" s="110" t="s">
        <v>342</v>
      </c>
      <c r="B20" s="110">
        <v>51876</v>
      </c>
      <c r="C20" s="110">
        <v>5156</v>
      </c>
      <c r="D20" s="110">
        <v>5055.8329600159204</v>
      </c>
      <c r="E20" s="110">
        <v>100.120229256046</v>
      </c>
      <c r="F20" s="110"/>
      <c r="G20" s="284">
        <v>9.3837535014005606</v>
      </c>
      <c r="H20" s="284">
        <v>2.6058531470688</v>
      </c>
      <c r="I20" s="110">
        <v>209.61393083476108</v>
      </c>
      <c r="J20" s="133">
        <v>19.5639602128152</v>
      </c>
      <c r="K20" s="133">
        <v>19</v>
      </c>
      <c r="L20" s="133">
        <v>2.0379211500932</v>
      </c>
      <c r="M20" s="194"/>
      <c r="N20" s="110"/>
    </row>
    <row r="21" spans="1:14" ht="13.2" x14ac:dyDescent="0.25">
      <c r="A21" s="110" t="s">
        <v>343</v>
      </c>
      <c r="B21" s="110">
        <v>76237</v>
      </c>
      <c r="C21" s="110">
        <v>4118</v>
      </c>
      <c r="D21" s="110">
        <v>4016.1014580578699</v>
      </c>
      <c r="E21" s="110">
        <v>102.12475219827699</v>
      </c>
      <c r="F21" s="110"/>
      <c r="G21" s="284">
        <v>5.4212899630136295</v>
      </c>
      <c r="H21" s="284">
        <v>1.5510848415874299</v>
      </c>
      <c r="I21" s="110">
        <v>271.87864940079425</v>
      </c>
      <c r="J21" s="133">
        <v>15.063551818670701</v>
      </c>
      <c r="K21" s="133">
        <v>15.5</v>
      </c>
      <c r="L21" s="133">
        <v>0.78235652629924901</v>
      </c>
      <c r="M21" s="194"/>
      <c r="N21" s="110"/>
    </row>
    <row r="22" spans="1:14" ht="13.2" x14ac:dyDescent="0.25">
      <c r="A22" s="110" t="s">
        <v>344</v>
      </c>
      <c r="B22" s="110">
        <v>85450</v>
      </c>
      <c r="C22" s="110">
        <v>4156</v>
      </c>
      <c r="D22" s="110">
        <v>4080.0861553146901</v>
      </c>
      <c r="E22" s="110">
        <v>76.078055605997093</v>
      </c>
      <c r="F22" s="110"/>
      <c r="G22" s="284">
        <v>4.0474761618990502</v>
      </c>
      <c r="H22" s="284">
        <v>1.5130382585053199</v>
      </c>
      <c r="I22" s="110">
        <v>288.37128844598936</v>
      </c>
      <c r="J22" s="133">
        <v>21.717963721474501</v>
      </c>
      <c r="K22" s="133">
        <v>14.7</v>
      </c>
      <c r="L22" s="133">
        <v>0.83243662129899898</v>
      </c>
      <c r="M22" s="194"/>
      <c r="N22" s="110"/>
    </row>
    <row r="23" spans="1:14" ht="13.2" x14ac:dyDescent="0.25">
      <c r="A23" s="110" t="s">
        <v>329</v>
      </c>
      <c r="B23" s="110">
        <v>984748</v>
      </c>
      <c r="C23" s="110">
        <v>6947</v>
      </c>
      <c r="D23" s="110">
        <v>6762.1254602958697</v>
      </c>
      <c r="E23" s="110">
        <v>184.632419255705</v>
      </c>
      <c r="F23" s="110"/>
      <c r="G23" s="284">
        <v>7.1679467736412095</v>
      </c>
      <c r="H23" s="284">
        <v>1.6615565842998499</v>
      </c>
      <c r="I23" s="110">
        <v>987.56214994297954</v>
      </c>
      <c r="J23" s="133">
        <v>11.419165106199799</v>
      </c>
      <c r="K23" s="133">
        <v>16</v>
      </c>
      <c r="L23" s="133">
        <v>1.3063307909852</v>
      </c>
      <c r="M23" s="194"/>
      <c r="N23" s="110"/>
    </row>
    <row r="24" spans="1:14" ht="13.2" x14ac:dyDescent="0.25">
      <c r="A24" s="110" t="s">
        <v>345</v>
      </c>
      <c r="B24" s="110">
        <v>54070</v>
      </c>
      <c r="C24" s="110">
        <v>4588</v>
      </c>
      <c r="D24" s="110">
        <v>4475.1977567210397</v>
      </c>
      <c r="E24" s="110">
        <v>112.74058983671399</v>
      </c>
      <c r="F24" s="110"/>
      <c r="G24" s="284">
        <v>7.4203993524015104</v>
      </c>
      <c r="H24" s="284">
        <v>2.0810937456931002</v>
      </c>
      <c r="I24" s="110">
        <v>229.78032988051871</v>
      </c>
      <c r="J24" s="133">
        <v>17.257259108563002</v>
      </c>
      <c r="K24" s="133">
        <v>16.2</v>
      </c>
      <c r="L24" s="133">
        <v>1.14254638850195</v>
      </c>
      <c r="M24" s="194"/>
      <c r="N24" s="110"/>
    </row>
    <row r="25" spans="1:14" ht="13.2" x14ac:dyDescent="0.25">
      <c r="A25" s="110" t="s">
        <v>346</v>
      </c>
      <c r="B25" s="110">
        <v>102426</v>
      </c>
      <c r="C25" s="110">
        <v>6260</v>
      </c>
      <c r="D25" s="110">
        <v>6163.82334434103</v>
      </c>
      <c r="E25" s="110">
        <v>96.611667927366597</v>
      </c>
      <c r="F25" s="110"/>
      <c r="G25" s="284">
        <v>10.577644411102801</v>
      </c>
      <c r="H25" s="284">
        <v>3.3768068500938995</v>
      </c>
      <c r="I25" s="110">
        <v>303.96216869867209</v>
      </c>
      <c r="J25" s="133">
        <v>26.339015484349698</v>
      </c>
      <c r="K25" s="133">
        <v>20.399999999999999</v>
      </c>
      <c r="L25" s="133">
        <v>1.3448411036853398</v>
      </c>
      <c r="M25" s="194"/>
      <c r="N25" s="110"/>
    </row>
    <row r="26" spans="1:14" ht="13.2" x14ac:dyDescent="0.25">
      <c r="A26" s="110" t="s">
        <v>347</v>
      </c>
      <c r="B26" s="110">
        <v>49214</v>
      </c>
      <c r="C26" s="110">
        <v>4000</v>
      </c>
      <c r="D26" s="110">
        <v>3924.0575082558898</v>
      </c>
      <c r="E26" s="110">
        <v>75.488028245313899</v>
      </c>
      <c r="F26" s="110"/>
      <c r="G26" s="284">
        <v>4.5592468684353804</v>
      </c>
      <c r="H26" s="284">
        <v>2.0313119302417801</v>
      </c>
      <c r="I26" s="110">
        <v>220.54251290850931</v>
      </c>
      <c r="J26" s="133">
        <v>14.5588653635144</v>
      </c>
      <c r="K26" s="133">
        <v>18.5</v>
      </c>
      <c r="L26" s="133">
        <v>0.70583132619676503</v>
      </c>
      <c r="M26" s="194"/>
      <c r="N26" s="110"/>
    </row>
    <row r="27" spans="1:14" ht="13.2" x14ac:dyDescent="0.25">
      <c r="A27" s="110" t="s">
        <v>348</v>
      </c>
      <c r="B27" s="110">
        <v>75137</v>
      </c>
      <c r="C27" s="110">
        <v>2947</v>
      </c>
      <c r="D27" s="110">
        <v>2878.8248204126598</v>
      </c>
      <c r="E27" s="110">
        <v>68.472940758428095</v>
      </c>
      <c r="F27" s="110"/>
      <c r="G27" s="284">
        <v>2.0868288590603998</v>
      </c>
      <c r="H27" s="284">
        <v>1.0343914468240001</v>
      </c>
      <c r="I27" s="110">
        <v>269.16723426152748</v>
      </c>
      <c r="J27" s="133">
        <v>5.4433900741312495</v>
      </c>
      <c r="K27" s="133">
        <v>13.7</v>
      </c>
      <c r="L27" s="133">
        <v>0.27079189177111701</v>
      </c>
      <c r="M27" s="194"/>
      <c r="N27" s="110"/>
    </row>
    <row r="28" spans="1:14" ht="13.2" x14ac:dyDescent="0.25">
      <c r="A28" s="110" t="s">
        <v>349</v>
      </c>
      <c r="B28" s="110">
        <v>49262</v>
      </c>
      <c r="C28" s="110">
        <v>4743</v>
      </c>
      <c r="D28" s="110">
        <v>4633.8349878142599</v>
      </c>
      <c r="E28" s="110">
        <v>108.884681650621</v>
      </c>
      <c r="F28" s="110"/>
      <c r="G28" s="284">
        <v>6.3309725341164302</v>
      </c>
      <c r="H28" s="284">
        <v>2.5992467740939702</v>
      </c>
      <c r="I28" s="110">
        <v>215.60148422494683</v>
      </c>
      <c r="J28" s="133">
        <v>19.5728959441354</v>
      </c>
      <c r="K28" s="133">
        <v>20.399999999999999</v>
      </c>
      <c r="L28" s="133">
        <v>0.65493525067638303</v>
      </c>
      <c r="M28" s="194"/>
      <c r="N28" s="110"/>
    </row>
    <row r="29" spans="1:14" ht="13.2" x14ac:dyDescent="0.25">
      <c r="A29" s="110" t="s">
        <v>350</v>
      </c>
      <c r="B29" s="110">
        <v>31853</v>
      </c>
      <c r="C29" s="110">
        <v>4786</v>
      </c>
      <c r="D29" s="110">
        <v>4724.9757109331103</v>
      </c>
      <c r="E29" s="110">
        <v>61.288684536904299</v>
      </c>
      <c r="F29" s="110"/>
      <c r="G29" s="284">
        <v>7.6106842297841206</v>
      </c>
      <c r="H29" s="284">
        <v>2.5770802377414599</v>
      </c>
      <c r="I29" s="110">
        <v>167.17057157286985</v>
      </c>
      <c r="J29" s="133">
        <v>21.0435437792359</v>
      </c>
      <c r="K29" s="133">
        <v>21.1</v>
      </c>
      <c r="L29" s="133">
        <v>1.1908376101421101</v>
      </c>
      <c r="M29" s="194"/>
      <c r="N29" s="110"/>
    </row>
    <row r="30" spans="1:14" ht="13.2" x14ac:dyDescent="0.25">
      <c r="A30" s="110" t="s">
        <v>351</v>
      </c>
      <c r="B30" s="110">
        <v>34851</v>
      </c>
      <c r="C30" s="110">
        <v>3084</v>
      </c>
      <c r="D30" s="110">
        <v>3039.1639899240499</v>
      </c>
      <c r="E30" s="110">
        <v>44.593085357607301</v>
      </c>
      <c r="F30" s="110"/>
      <c r="G30" s="284">
        <v>2.8829604130808901</v>
      </c>
      <c r="H30" s="284">
        <v>1.77480260899416</v>
      </c>
      <c r="I30" s="110">
        <v>169.57889019568444</v>
      </c>
      <c r="J30" s="133">
        <v>5.8219276347880999</v>
      </c>
      <c r="K30" s="133">
        <v>18.100000000000001</v>
      </c>
      <c r="L30" s="133">
        <v>0.267459660163893</v>
      </c>
      <c r="M30" s="194"/>
      <c r="N30" s="110"/>
    </row>
    <row r="31" spans="1:14" ht="13.2" x14ac:dyDescent="0.25">
      <c r="A31" s="110" t="s">
        <v>352</v>
      </c>
      <c r="B31" s="110">
        <v>11899</v>
      </c>
      <c r="C31" s="110">
        <v>2232</v>
      </c>
      <c r="D31" s="110">
        <v>2203.9694195900802</v>
      </c>
      <c r="E31" s="110">
        <v>27.860401829591801</v>
      </c>
      <c r="F31" s="110"/>
      <c r="G31" s="284">
        <v>2.7550016398819301</v>
      </c>
      <c r="H31" s="284">
        <v>1.0007552870090599</v>
      </c>
      <c r="I31" s="110">
        <v>106.59737332598773</v>
      </c>
      <c r="J31" s="133">
        <v>0.79838641902680896</v>
      </c>
      <c r="K31" s="133">
        <v>13.5</v>
      </c>
      <c r="L31" s="133">
        <v>0.75564189100364598</v>
      </c>
      <c r="M31" s="194"/>
      <c r="N31" s="110"/>
    </row>
    <row r="32" spans="1:14" ht="13.2" x14ac:dyDescent="0.25">
      <c r="A32" s="110" t="s">
        <v>353</v>
      </c>
      <c r="B32" s="110">
        <v>46457</v>
      </c>
      <c r="C32" s="110">
        <v>3217</v>
      </c>
      <c r="D32" s="110">
        <v>3171.5586824626798</v>
      </c>
      <c r="E32" s="110">
        <v>44.948025407499998</v>
      </c>
      <c r="F32" s="110"/>
      <c r="G32" s="284">
        <v>3.3575544976196401</v>
      </c>
      <c r="H32" s="284">
        <v>1.8421514323667301</v>
      </c>
      <c r="I32" s="110">
        <v>204.29635336931494</v>
      </c>
      <c r="J32" s="133">
        <v>5.1337796241685902</v>
      </c>
      <c r="K32" s="133">
        <v>15.4</v>
      </c>
      <c r="L32" s="133">
        <v>0.415438947978372</v>
      </c>
      <c r="M32" s="194"/>
      <c r="N32" s="110"/>
    </row>
    <row r="33" spans="1:14" ht="13.2" x14ac:dyDescent="0.25">
      <c r="A33" s="110" t="s">
        <v>354</v>
      </c>
      <c r="B33" s="110">
        <v>49138</v>
      </c>
      <c r="C33" s="110">
        <v>3175</v>
      </c>
      <c r="D33" s="110">
        <v>3128.3066995413501</v>
      </c>
      <c r="E33" s="110">
        <v>46.903452659577702</v>
      </c>
      <c r="F33" s="110"/>
      <c r="G33" s="284">
        <v>2.4669603524229098</v>
      </c>
      <c r="H33" s="284">
        <v>1.7893875932488998</v>
      </c>
      <c r="I33" s="110">
        <v>208.7199080107118</v>
      </c>
      <c r="J33" s="133">
        <v>6.5794293622044</v>
      </c>
      <c r="K33" s="133">
        <v>17.3</v>
      </c>
      <c r="L33" s="133">
        <v>0.32507164153290302</v>
      </c>
      <c r="M33" s="194"/>
      <c r="N33" s="110"/>
    </row>
    <row r="34" spans="1:14" ht="14.25" customHeight="1" x14ac:dyDescent="0.25">
      <c r="A34" s="18" t="s">
        <v>355</v>
      </c>
      <c r="B34" s="110"/>
      <c r="C34" s="110"/>
      <c r="D34" s="110"/>
      <c r="E34" s="110"/>
      <c r="F34" s="110"/>
      <c r="G34" s="284"/>
      <c r="H34" s="284"/>
      <c r="I34" s="110"/>
      <c r="J34" s="133"/>
      <c r="K34" s="133"/>
      <c r="L34" s="133"/>
      <c r="M34" s="194"/>
      <c r="N34" s="110"/>
    </row>
    <row r="35" spans="1:14" ht="13.2" x14ac:dyDescent="0.25">
      <c r="A35" s="110" t="s">
        <v>356</v>
      </c>
      <c r="B35" s="110">
        <v>47848</v>
      </c>
      <c r="C35" s="110">
        <v>4395</v>
      </c>
      <c r="D35" s="110">
        <v>4433.2688322681797</v>
      </c>
      <c r="E35" s="110">
        <v>-37.922366175099498</v>
      </c>
      <c r="F35" s="110"/>
      <c r="G35" s="284">
        <v>8.5883686459150699</v>
      </c>
      <c r="H35" s="284">
        <v>2.6227523768693399</v>
      </c>
      <c r="I35" s="110">
        <v>181.03038419005799</v>
      </c>
      <c r="J35" s="133">
        <v>7.4590369503427496</v>
      </c>
      <c r="K35" s="133">
        <v>21.6</v>
      </c>
      <c r="L35" s="133">
        <v>1.49452904620703</v>
      </c>
      <c r="M35" s="194"/>
      <c r="N35" s="110"/>
    </row>
    <row r="36" spans="1:14" ht="13.2" x14ac:dyDescent="0.25">
      <c r="A36" s="110" t="s">
        <v>357</v>
      </c>
      <c r="B36" s="110">
        <v>14421</v>
      </c>
      <c r="C36" s="110">
        <v>4405</v>
      </c>
      <c r="D36" s="110">
        <v>4453.28592225379</v>
      </c>
      <c r="E36" s="110">
        <v>-48.600009422607201</v>
      </c>
      <c r="F36" s="110"/>
      <c r="G36" s="284">
        <v>8.8253968253968313</v>
      </c>
      <c r="H36" s="284">
        <v>3.0707716913234697</v>
      </c>
      <c r="I36" s="110">
        <v>93.338095116624274</v>
      </c>
      <c r="J36" s="133">
        <v>4.7361486720754495</v>
      </c>
      <c r="K36" s="133">
        <v>31.7</v>
      </c>
      <c r="L36" s="133">
        <v>1.9895350974354999</v>
      </c>
      <c r="M36" s="194"/>
      <c r="N36" s="110"/>
    </row>
    <row r="37" spans="1:14" ht="13.2" x14ac:dyDescent="0.25">
      <c r="A37" s="110" t="s">
        <v>358</v>
      </c>
      <c r="B37" s="110">
        <v>22765</v>
      </c>
      <c r="C37" s="110">
        <v>3202</v>
      </c>
      <c r="D37" s="110">
        <v>3213.9000309656799</v>
      </c>
      <c r="E37" s="110">
        <v>-11.9878966220523</v>
      </c>
      <c r="F37" s="110"/>
      <c r="G37" s="284">
        <v>3.1079234972677598</v>
      </c>
      <c r="H37" s="284">
        <v>2.6495636631269099</v>
      </c>
      <c r="I37" s="110">
        <v>141.78152206828645</v>
      </c>
      <c r="J37" s="133">
        <v>5.0691851526466101</v>
      </c>
      <c r="K37" s="133">
        <v>15.9</v>
      </c>
      <c r="L37" s="133">
        <v>0.33855375787230502</v>
      </c>
      <c r="M37" s="194"/>
      <c r="N37" s="110"/>
    </row>
    <row r="38" spans="1:14" ht="13.2" x14ac:dyDescent="0.25">
      <c r="A38" s="110" t="s">
        <v>359</v>
      </c>
      <c r="B38" s="110">
        <v>20133</v>
      </c>
      <c r="C38" s="110">
        <v>2688</v>
      </c>
      <c r="D38" s="110">
        <v>2692.80332991357</v>
      </c>
      <c r="E38" s="110">
        <v>-4.78932716323175</v>
      </c>
      <c r="F38" s="110"/>
      <c r="G38" s="284">
        <v>3.2138024357239505</v>
      </c>
      <c r="H38" s="284">
        <v>1.5521718602455099</v>
      </c>
      <c r="I38" s="110">
        <v>117.91946404220128</v>
      </c>
      <c r="J38" s="133">
        <v>4.3560323846421296</v>
      </c>
      <c r="K38" s="133">
        <v>15</v>
      </c>
      <c r="L38" s="133">
        <v>0.60415227956497208</v>
      </c>
      <c r="M38" s="194"/>
      <c r="N38" s="110"/>
    </row>
    <row r="39" spans="1:14" ht="13.2" x14ac:dyDescent="0.25">
      <c r="A39" s="110" t="s">
        <v>360</v>
      </c>
      <c r="B39" s="110">
        <v>21406</v>
      </c>
      <c r="C39" s="110">
        <v>4736</v>
      </c>
      <c r="D39" s="110">
        <v>4784.5512596303897</v>
      </c>
      <c r="E39" s="110">
        <v>-48.600009422607201</v>
      </c>
      <c r="F39" s="110"/>
      <c r="G39" s="284">
        <v>10.721649484536099</v>
      </c>
      <c r="H39" s="284">
        <v>2.7572836447843199</v>
      </c>
      <c r="I39" s="110">
        <v>119.16375287812986</v>
      </c>
      <c r="J39" s="133">
        <v>7.2362888909651497</v>
      </c>
      <c r="K39" s="133">
        <v>30</v>
      </c>
      <c r="L39" s="133">
        <v>2.4028144854987499</v>
      </c>
      <c r="M39" s="194"/>
      <c r="N39" s="110"/>
    </row>
    <row r="40" spans="1:14" ht="13.2" x14ac:dyDescent="0.25">
      <c r="A40" s="110" t="s">
        <v>355</v>
      </c>
      <c r="B40" s="110">
        <v>242140</v>
      </c>
      <c r="C40" s="110">
        <v>5092</v>
      </c>
      <c r="D40" s="110">
        <v>5100.5387234393202</v>
      </c>
      <c r="E40" s="110">
        <v>-9.0245622286534708</v>
      </c>
      <c r="F40" s="110"/>
      <c r="G40" s="284">
        <v>8.13521976110402</v>
      </c>
      <c r="H40" s="284">
        <v>1.4805596086172899</v>
      </c>
      <c r="I40" s="110">
        <v>455.4722823619457</v>
      </c>
      <c r="J40" s="133">
        <v>14.7216486330222</v>
      </c>
      <c r="K40" s="133">
        <v>17.399999999999999</v>
      </c>
      <c r="L40" s="133">
        <v>2.1010113655620701</v>
      </c>
      <c r="M40" s="194"/>
      <c r="N40" s="110"/>
    </row>
    <row r="41" spans="1:14" ht="13.2" x14ac:dyDescent="0.25">
      <c r="A41" s="110" t="s">
        <v>361</v>
      </c>
      <c r="B41" s="110">
        <v>9625</v>
      </c>
      <c r="C41" s="110">
        <v>4632</v>
      </c>
      <c r="D41" s="110">
        <v>4680.50767592796</v>
      </c>
      <c r="E41" s="110">
        <v>-48.600009422607201</v>
      </c>
      <c r="F41" s="110"/>
      <c r="G41" s="284">
        <v>10.803449841125699</v>
      </c>
      <c r="H41" s="284">
        <v>2.7916615872241901</v>
      </c>
      <c r="I41" s="110">
        <v>92.498648638777425</v>
      </c>
      <c r="J41" s="133">
        <v>8.9558441558441597</v>
      </c>
      <c r="K41" s="133">
        <v>26.3</v>
      </c>
      <c r="L41" s="133">
        <v>4.2150314506192901</v>
      </c>
      <c r="M41" s="194"/>
      <c r="N41" s="110"/>
    </row>
    <row r="42" spans="1:14" ht="13.2" x14ac:dyDescent="0.25">
      <c r="A42" s="110" t="s">
        <v>362</v>
      </c>
      <c r="B42" s="110">
        <v>22344</v>
      </c>
      <c r="C42" s="110">
        <v>3274</v>
      </c>
      <c r="D42" s="110">
        <v>3322.1068887402598</v>
      </c>
      <c r="E42" s="110">
        <v>-48.600009422607201</v>
      </c>
      <c r="F42" s="110"/>
      <c r="G42" s="284">
        <v>4.2548642292067598</v>
      </c>
      <c r="H42" s="284">
        <v>2.1397292993630601</v>
      </c>
      <c r="I42" s="110">
        <v>122.72734006732159</v>
      </c>
      <c r="J42" s="133">
        <v>4.4172932330827104</v>
      </c>
      <c r="K42" s="133">
        <v>24.7</v>
      </c>
      <c r="L42" s="133">
        <v>0.79081627024928502</v>
      </c>
      <c r="M42" s="194"/>
      <c r="N42" s="110"/>
    </row>
    <row r="43" spans="1:14" ht="14.25" customHeight="1" x14ac:dyDescent="0.25">
      <c r="A43" s="18" t="s">
        <v>363</v>
      </c>
      <c r="B43" s="110"/>
      <c r="C43" s="110"/>
      <c r="D43" s="110"/>
      <c r="E43" s="110"/>
      <c r="F43" s="110"/>
      <c r="G43" s="284"/>
      <c r="H43" s="284"/>
      <c r="I43" s="110"/>
      <c r="J43" s="133"/>
      <c r="K43" s="133"/>
      <c r="L43" s="133"/>
      <c r="M43" s="194"/>
      <c r="N43" s="110"/>
    </row>
    <row r="44" spans="1:14" ht="13.2" x14ac:dyDescent="0.25">
      <c r="A44" s="110" t="s">
        <v>364</v>
      </c>
      <c r="B44" s="110">
        <v>107918</v>
      </c>
      <c r="C44" s="110">
        <v>6166</v>
      </c>
      <c r="D44" s="110">
        <v>6214.2195438406397</v>
      </c>
      <c r="E44" s="110">
        <v>-48.600009422607201</v>
      </c>
      <c r="F44" s="110"/>
      <c r="G44" s="284">
        <v>15.3671052123925</v>
      </c>
      <c r="H44" s="284">
        <v>2.2627294331799601</v>
      </c>
      <c r="I44" s="110">
        <v>310.44001030794982</v>
      </c>
      <c r="J44" s="133">
        <v>16.247521266146499</v>
      </c>
      <c r="K44" s="133">
        <v>23.6</v>
      </c>
      <c r="L44" s="133">
        <v>3.10616166543852</v>
      </c>
      <c r="M44" s="194"/>
      <c r="N44" s="110"/>
    </row>
    <row r="45" spans="1:14" ht="13.2" x14ac:dyDescent="0.25">
      <c r="A45" s="110" t="s">
        <v>365</v>
      </c>
      <c r="B45" s="110">
        <v>16058</v>
      </c>
      <c r="C45" s="110">
        <v>6013</v>
      </c>
      <c r="D45" s="110">
        <v>6062.0639140820804</v>
      </c>
      <c r="E45" s="110">
        <v>-48.600009422607201</v>
      </c>
      <c r="F45" s="110"/>
      <c r="G45" s="284">
        <v>18.4912081678956</v>
      </c>
      <c r="H45" s="284">
        <v>2.7326796334994401</v>
      </c>
      <c r="I45" s="110">
        <v>111.72287142747452</v>
      </c>
      <c r="J45" s="133">
        <v>10.5368040851912</v>
      </c>
      <c r="K45" s="133">
        <v>28.2</v>
      </c>
      <c r="L45" s="133">
        <v>2.85750126220915</v>
      </c>
      <c r="M45" s="194"/>
      <c r="N45" s="110"/>
    </row>
    <row r="46" spans="1:14" ht="13.2" x14ac:dyDescent="0.25">
      <c r="A46" s="110" t="s">
        <v>366</v>
      </c>
      <c r="B46" s="110">
        <v>11612</v>
      </c>
      <c r="C46" s="110">
        <v>3994</v>
      </c>
      <c r="D46" s="110">
        <v>4042.5054168470701</v>
      </c>
      <c r="E46" s="110">
        <v>-48.600009422607201</v>
      </c>
      <c r="F46" s="110"/>
      <c r="G46" s="284">
        <v>6.1299852289512602</v>
      </c>
      <c r="H46" s="284">
        <v>3.1368253335988796</v>
      </c>
      <c r="I46" s="110">
        <v>88.306285167025337</v>
      </c>
      <c r="J46" s="133">
        <v>6.9755425421977293</v>
      </c>
      <c r="K46" s="133">
        <v>28.2</v>
      </c>
      <c r="L46" s="133">
        <v>0.88560332963572108</v>
      </c>
      <c r="M46" s="194"/>
      <c r="N46" s="110"/>
    </row>
    <row r="47" spans="1:14" ht="13.2" x14ac:dyDescent="0.25">
      <c r="A47" s="110" t="s">
        <v>367</v>
      </c>
      <c r="B47" s="110">
        <v>34604</v>
      </c>
      <c r="C47" s="110">
        <v>5505</v>
      </c>
      <c r="D47" s="110">
        <v>5553.5953781456301</v>
      </c>
      <c r="E47" s="110">
        <v>-48.600009422607201</v>
      </c>
      <c r="F47" s="110"/>
      <c r="G47" s="284">
        <v>14.182397646482</v>
      </c>
      <c r="H47" s="284">
        <v>2.6244181883279603</v>
      </c>
      <c r="I47" s="110">
        <v>170.81861725233583</v>
      </c>
      <c r="J47" s="133">
        <v>10.3282857473124</v>
      </c>
      <c r="K47" s="133">
        <v>28.7</v>
      </c>
      <c r="L47" s="133">
        <v>2.98539082357639</v>
      </c>
      <c r="M47" s="194"/>
      <c r="N47" s="110"/>
    </row>
    <row r="48" spans="1:14" ht="13.2" x14ac:dyDescent="0.25">
      <c r="A48" s="110" t="s">
        <v>368</v>
      </c>
      <c r="B48" s="110">
        <v>58021</v>
      </c>
      <c r="C48" s="110">
        <v>4927</v>
      </c>
      <c r="D48" s="110">
        <v>4975.8676477414301</v>
      </c>
      <c r="E48" s="110">
        <v>-48.600009422607201</v>
      </c>
      <c r="F48" s="110"/>
      <c r="G48" s="284">
        <v>11.016187050359701</v>
      </c>
      <c r="H48" s="284">
        <v>1.9935200280661198</v>
      </c>
      <c r="I48" s="110">
        <v>218.67098572970306</v>
      </c>
      <c r="J48" s="133">
        <v>11.921545647265599</v>
      </c>
      <c r="K48" s="133">
        <v>25.4</v>
      </c>
      <c r="L48" s="133">
        <v>2.7878167072394802</v>
      </c>
      <c r="M48" s="194"/>
      <c r="N48" s="110"/>
    </row>
    <row r="49" spans="1:14" ht="13.2" x14ac:dyDescent="0.25">
      <c r="A49" s="110" t="s">
        <v>369</v>
      </c>
      <c r="B49" s="110">
        <v>12086</v>
      </c>
      <c r="C49" s="110">
        <v>4666</v>
      </c>
      <c r="D49" s="110">
        <v>4714.5426139357496</v>
      </c>
      <c r="E49" s="110">
        <v>-48.600009422607201</v>
      </c>
      <c r="F49" s="110"/>
      <c r="G49" s="284">
        <v>10.653570079335099</v>
      </c>
      <c r="H49" s="284">
        <v>2.4253336157593699</v>
      </c>
      <c r="I49" s="110">
        <v>107.89346597454362</v>
      </c>
      <c r="J49" s="133">
        <v>10.7148767168625</v>
      </c>
      <c r="K49" s="133">
        <v>28.4</v>
      </c>
      <c r="L49" s="133">
        <v>1.4002780603738301</v>
      </c>
      <c r="M49" s="194"/>
      <c r="N49" s="110"/>
    </row>
    <row r="50" spans="1:14" ht="13.2" x14ac:dyDescent="0.25">
      <c r="A50" s="110" t="s">
        <v>370</v>
      </c>
      <c r="B50" s="110">
        <v>38526</v>
      </c>
      <c r="C50" s="110">
        <v>4084</v>
      </c>
      <c r="D50" s="110">
        <v>4131.9046367355304</v>
      </c>
      <c r="E50" s="110">
        <v>-47.981455034678802</v>
      </c>
      <c r="F50" s="110"/>
      <c r="G50" s="284">
        <v>7.3773155671108199</v>
      </c>
      <c r="H50" s="284">
        <v>2.4583022155837702</v>
      </c>
      <c r="I50" s="110">
        <v>172.77441940287341</v>
      </c>
      <c r="J50" s="133">
        <v>6.8680890826973995</v>
      </c>
      <c r="K50" s="133">
        <v>21.8</v>
      </c>
      <c r="L50" s="133">
        <v>1.72657354680894</v>
      </c>
      <c r="M50" s="194"/>
      <c r="N50" s="110"/>
    </row>
    <row r="51" spans="1:14" ht="13.2" x14ac:dyDescent="0.25">
      <c r="A51" s="110" t="s">
        <v>371</v>
      </c>
      <c r="B51" s="110">
        <v>14760</v>
      </c>
      <c r="C51" s="110">
        <v>3228</v>
      </c>
      <c r="D51" s="110">
        <v>3261.9309238195901</v>
      </c>
      <c r="E51" s="110">
        <v>-34.061720296242001</v>
      </c>
      <c r="F51" s="110"/>
      <c r="G51" s="284">
        <v>4.1933605125218394</v>
      </c>
      <c r="H51" s="284">
        <v>2.3394604917641399</v>
      </c>
      <c r="I51" s="110">
        <v>112.64102272262978</v>
      </c>
      <c r="J51" s="133">
        <v>5.1084010840108398</v>
      </c>
      <c r="K51" s="133">
        <v>19.899999999999999</v>
      </c>
      <c r="L51" s="133">
        <v>0.77208018642519494</v>
      </c>
      <c r="M51" s="194"/>
      <c r="N51" s="110"/>
    </row>
    <row r="52" spans="1:14" ht="13.2" x14ac:dyDescent="0.25">
      <c r="A52" s="110" t="s">
        <v>372</v>
      </c>
      <c r="B52" s="110">
        <v>8981</v>
      </c>
      <c r="C52" s="110">
        <v>5399</v>
      </c>
      <c r="D52" s="110">
        <v>5447.7781221187997</v>
      </c>
      <c r="E52" s="110">
        <v>-48.600009422607201</v>
      </c>
      <c r="F52" s="110"/>
      <c r="G52" s="284">
        <v>16.2847391516333</v>
      </c>
      <c r="H52" s="284">
        <v>2.7846133920476599</v>
      </c>
      <c r="I52" s="110">
        <v>80.696964007328063</v>
      </c>
      <c r="J52" s="133">
        <v>4.6097316557176296</v>
      </c>
      <c r="K52" s="133">
        <v>31.1</v>
      </c>
      <c r="L52" s="133">
        <v>4.8045037869725702</v>
      </c>
      <c r="M52" s="194"/>
      <c r="N52" s="110"/>
    </row>
    <row r="53" spans="1:14" ht="14.25" customHeight="1" x14ac:dyDescent="0.25">
      <c r="A53" s="18" t="s">
        <v>373</v>
      </c>
      <c r="B53" s="110"/>
      <c r="C53" s="110"/>
      <c r="D53" s="110"/>
      <c r="E53" s="110"/>
      <c r="F53" s="110"/>
      <c r="G53" s="284"/>
      <c r="H53" s="284"/>
      <c r="I53" s="110"/>
      <c r="J53" s="133"/>
      <c r="K53" s="133"/>
      <c r="L53" s="133"/>
      <c r="M53" s="194"/>
      <c r="N53" s="110"/>
    </row>
    <row r="54" spans="1:14" ht="13.2" x14ac:dyDescent="0.25">
      <c r="A54" s="110" t="s">
        <v>374</v>
      </c>
      <c r="B54" s="110">
        <v>5498</v>
      </c>
      <c r="C54" s="110">
        <v>3860</v>
      </c>
      <c r="D54" s="110">
        <v>3908.5470676308</v>
      </c>
      <c r="E54" s="110">
        <v>-48.600009422607201</v>
      </c>
      <c r="F54" s="110"/>
      <c r="G54" s="284">
        <v>7.5637642919964803</v>
      </c>
      <c r="H54" s="284">
        <v>2.2773075372833502</v>
      </c>
      <c r="I54" s="110">
        <v>61.065538563088104</v>
      </c>
      <c r="J54" s="133">
        <v>8.8213895962168092</v>
      </c>
      <c r="K54" s="133">
        <v>27.6</v>
      </c>
      <c r="L54" s="133">
        <v>1.7495214245173099</v>
      </c>
      <c r="M54" s="194"/>
      <c r="N54" s="110"/>
    </row>
    <row r="55" spans="1:14" ht="13.2" x14ac:dyDescent="0.25">
      <c r="A55" s="110" t="s">
        <v>375</v>
      </c>
      <c r="B55" s="110">
        <v>21903</v>
      </c>
      <c r="C55" s="110">
        <v>4656</v>
      </c>
      <c r="D55" s="110">
        <v>4704.2167181858404</v>
      </c>
      <c r="E55" s="110">
        <v>-48.600009422607201</v>
      </c>
      <c r="F55" s="110"/>
      <c r="G55" s="284">
        <v>9.7935973041280509</v>
      </c>
      <c r="H55" s="284">
        <v>2.56690930983526</v>
      </c>
      <c r="I55" s="110">
        <v>132.2157328006013</v>
      </c>
      <c r="J55" s="133">
        <v>13.9478610236041</v>
      </c>
      <c r="K55" s="133">
        <v>22.8</v>
      </c>
      <c r="L55" s="133">
        <v>1.99030756803442</v>
      </c>
      <c r="M55" s="194"/>
      <c r="N55" s="110"/>
    </row>
    <row r="56" spans="1:14" ht="13.2" x14ac:dyDescent="0.25">
      <c r="A56" s="110" t="s">
        <v>376</v>
      </c>
      <c r="B56" s="110">
        <v>10068</v>
      </c>
      <c r="C56" s="110">
        <v>3964</v>
      </c>
      <c r="D56" s="110">
        <v>4012.5024911463702</v>
      </c>
      <c r="E56" s="110">
        <v>-48.600009422607201</v>
      </c>
      <c r="F56" s="110"/>
      <c r="G56" s="284">
        <v>9.0290381125226897</v>
      </c>
      <c r="H56" s="284">
        <v>1.86301369863014</v>
      </c>
      <c r="I56" s="110">
        <v>81.455509328712694</v>
      </c>
      <c r="J56" s="133">
        <v>9.4854986094556999</v>
      </c>
      <c r="K56" s="133">
        <v>24.9</v>
      </c>
      <c r="L56" s="133">
        <v>3.3574798473339502</v>
      </c>
      <c r="M56" s="194"/>
      <c r="N56" s="110"/>
    </row>
    <row r="57" spans="1:14" ht="13.2" x14ac:dyDescent="0.25">
      <c r="A57" s="110" t="s">
        <v>377</v>
      </c>
      <c r="B57" s="110">
        <v>166673</v>
      </c>
      <c r="C57" s="110">
        <v>5138</v>
      </c>
      <c r="D57" s="110">
        <v>5167.97522250772</v>
      </c>
      <c r="E57" s="110">
        <v>-30.208498271408601</v>
      </c>
      <c r="F57" s="110"/>
      <c r="G57" s="284">
        <v>10.001361841209299</v>
      </c>
      <c r="H57" s="284">
        <v>1.44414189044594</v>
      </c>
      <c r="I57" s="110">
        <v>385.5204274743428</v>
      </c>
      <c r="J57" s="133">
        <v>15.483011645557502</v>
      </c>
      <c r="K57" s="133">
        <v>18.2</v>
      </c>
      <c r="L57" s="133">
        <v>4.0386668990896997</v>
      </c>
      <c r="M57" s="194"/>
      <c r="N57" s="110"/>
    </row>
    <row r="58" spans="1:14" ht="13.2" x14ac:dyDescent="0.25">
      <c r="A58" s="110" t="s">
        <v>378</v>
      </c>
      <c r="B58" s="110">
        <v>28471</v>
      </c>
      <c r="C58" s="110">
        <v>4245</v>
      </c>
      <c r="D58" s="110">
        <v>4294.0816596374998</v>
      </c>
      <c r="E58" s="110">
        <v>-48.600009422607201</v>
      </c>
      <c r="F58" s="110"/>
      <c r="G58" s="284">
        <v>6.9977426636568811</v>
      </c>
      <c r="H58" s="284">
        <v>2.28303173775228</v>
      </c>
      <c r="I58" s="110">
        <v>150.68842025849233</v>
      </c>
      <c r="J58" s="133">
        <v>13.452284781005201</v>
      </c>
      <c r="K58" s="133">
        <v>26.5</v>
      </c>
      <c r="L58" s="133">
        <v>1.6808321368503802</v>
      </c>
      <c r="M58" s="194"/>
      <c r="N58" s="110"/>
    </row>
    <row r="59" spans="1:14" ht="13.2" x14ac:dyDescent="0.25">
      <c r="A59" s="110" t="s">
        <v>379</v>
      </c>
      <c r="B59" s="110">
        <v>43728</v>
      </c>
      <c r="C59" s="110">
        <v>5089</v>
      </c>
      <c r="D59" s="110">
        <v>5137.1523092739299</v>
      </c>
      <c r="E59" s="110">
        <v>-48.600009422607201</v>
      </c>
      <c r="F59" s="110"/>
      <c r="G59" s="284">
        <v>9.8035264483627209</v>
      </c>
      <c r="H59" s="284">
        <v>2.6129676618258402</v>
      </c>
      <c r="I59" s="110">
        <v>191.9739565670302</v>
      </c>
      <c r="J59" s="133">
        <v>13.314123673618699</v>
      </c>
      <c r="K59" s="133">
        <v>32.6</v>
      </c>
      <c r="L59" s="133">
        <v>3.1747171141071</v>
      </c>
      <c r="M59" s="194"/>
      <c r="N59" s="110"/>
    </row>
    <row r="60" spans="1:14" ht="13.2" x14ac:dyDescent="0.25">
      <c r="A60" s="110" t="s">
        <v>380</v>
      </c>
      <c r="B60" s="110">
        <v>145120</v>
      </c>
      <c r="C60" s="110">
        <v>5617</v>
      </c>
      <c r="D60" s="110">
        <v>5665.3065604797503</v>
      </c>
      <c r="E60" s="110">
        <v>-48.600009422607201</v>
      </c>
      <c r="F60" s="110"/>
      <c r="G60" s="284">
        <v>10.7308515699334</v>
      </c>
      <c r="H60" s="284">
        <v>2.4449792473230798</v>
      </c>
      <c r="I60" s="110">
        <v>362.13119169715276</v>
      </c>
      <c r="J60" s="133">
        <v>14.1283076074972</v>
      </c>
      <c r="K60" s="133">
        <v>24.2</v>
      </c>
      <c r="L60" s="133">
        <v>2.8297572717884498</v>
      </c>
      <c r="M60" s="194"/>
      <c r="N60" s="110"/>
    </row>
    <row r="61" spans="1:14" ht="13.2" x14ac:dyDescent="0.25">
      <c r="A61" s="110" t="s">
        <v>381</v>
      </c>
      <c r="B61" s="110">
        <v>14834</v>
      </c>
      <c r="C61" s="110">
        <v>3337</v>
      </c>
      <c r="D61" s="110">
        <v>3385.1238563629499</v>
      </c>
      <c r="E61" s="110">
        <v>-48.600009422607201</v>
      </c>
      <c r="F61" s="110"/>
      <c r="G61" s="284">
        <v>4.57043679490888</v>
      </c>
      <c r="H61" s="284">
        <v>2.1383373336242602</v>
      </c>
      <c r="I61" s="110">
        <v>97.724101428460315</v>
      </c>
      <c r="J61" s="133">
        <v>6.9300256168262102</v>
      </c>
      <c r="K61" s="133">
        <v>24.9</v>
      </c>
      <c r="L61" s="133">
        <v>0.57573331718813403</v>
      </c>
      <c r="M61" s="194"/>
      <c r="N61" s="110"/>
    </row>
    <row r="62" spans="1:14" ht="13.2" x14ac:dyDescent="0.25">
      <c r="A62" s="110" t="s">
        <v>382</v>
      </c>
      <c r="B62" s="110">
        <v>7481</v>
      </c>
      <c r="C62" s="110">
        <v>3674</v>
      </c>
      <c r="D62" s="110">
        <v>3722.2169928088701</v>
      </c>
      <c r="E62" s="110">
        <v>-48.600009422607201</v>
      </c>
      <c r="F62" s="110"/>
      <c r="G62" s="284">
        <v>6.346863468634691</v>
      </c>
      <c r="H62" s="284">
        <v>1.96279478541087</v>
      </c>
      <c r="I62" s="110">
        <v>75.723180070570194</v>
      </c>
      <c r="J62" s="133">
        <v>8.1406229113754787</v>
      </c>
      <c r="K62" s="133">
        <v>31.7</v>
      </c>
      <c r="L62" s="133">
        <v>2.0404061831843698</v>
      </c>
      <c r="M62" s="194"/>
      <c r="N62" s="110"/>
    </row>
    <row r="63" spans="1:14" ht="13.2" x14ac:dyDescent="0.25">
      <c r="A63" s="110" t="s">
        <v>383</v>
      </c>
      <c r="B63" s="110">
        <v>7630</v>
      </c>
      <c r="C63" s="110">
        <v>4007</v>
      </c>
      <c r="D63" s="110">
        <v>4055.4860267726599</v>
      </c>
      <c r="E63" s="110">
        <v>-48.600009422607201</v>
      </c>
      <c r="F63" s="110"/>
      <c r="G63" s="284">
        <v>8.3618917066483895</v>
      </c>
      <c r="H63" s="284">
        <v>2.6496852583809098</v>
      </c>
      <c r="I63" s="110">
        <v>69.274815048471979</v>
      </c>
      <c r="J63" s="133">
        <v>4.3643512450851896</v>
      </c>
      <c r="K63" s="133">
        <v>29</v>
      </c>
      <c r="L63" s="133">
        <v>2.7912147299072299</v>
      </c>
      <c r="M63" s="194"/>
      <c r="N63" s="110"/>
    </row>
    <row r="64" spans="1:14" ht="13.2" x14ac:dyDescent="0.25">
      <c r="A64" s="110" t="s">
        <v>384</v>
      </c>
      <c r="B64" s="110">
        <v>3683</v>
      </c>
      <c r="C64" s="110">
        <v>3485</v>
      </c>
      <c r="D64" s="110">
        <v>3533.9725306796499</v>
      </c>
      <c r="E64" s="110">
        <v>-48.600009422607201</v>
      </c>
      <c r="F64" s="110"/>
      <c r="G64" s="284">
        <v>10.8548168249661</v>
      </c>
      <c r="H64" s="284">
        <v>0.81793395940624092</v>
      </c>
      <c r="I64" s="110">
        <v>40.681691213615984</v>
      </c>
      <c r="J64" s="133">
        <v>1.87347271246267</v>
      </c>
      <c r="K64" s="133">
        <v>26.9</v>
      </c>
      <c r="L64" s="133">
        <v>2.4886855540617701</v>
      </c>
      <c r="M64" s="194"/>
      <c r="N64" s="110"/>
    </row>
    <row r="65" spans="1:14" ht="13.2" x14ac:dyDescent="0.25">
      <c r="A65" s="110" t="s">
        <v>385</v>
      </c>
      <c r="B65" s="110">
        <v>11506</v>
      </c>
      <c r="C65" s="110">
        <v>3452</v>
      </c>
      <c r="D65" s="110">
        <v>3500.24738810899</v>
      </c>
      <c r="E65" s="110">
        <v>-48.600009422607201</v>
      </c>
      <c r="F65" s="110"/>
      <c r="G65" s="284">
        <v>5.3039575683394498</v>
      </c>
      <c r="H65" s="284">
        <v>2.30580230580231</v>
      </c>
      <c r="I65" s="110">
        <v>94.498677239419607</v>
      </c>
      <c r="J65" s="133">
        <v>6.1185468451242802</v>
      </c>
      <c r="K65" s="133">
        <v>24.4</v>
      </c>
      <c r="L65" s="133">
        <v>1.7260076454762598</v>
      </c>
      <c r="M65" s="194"/>
      <c r="N65" s="110"/>
    </row>
    <row r="66" spans="1:14" ht="13.2" x14ac:dyDescent="0.25">
      <c r="A66" s="110" t="s">
        <v>386</v>
      </c>
      <c r="B66" s="110">
        <v>5317</v>
      </c>
      <c r="C66" s="110">
        <v>3566</v>
      </c>
      <c r="D66" s="110">
        <v>3614.78049274147</v>
      </c>
      <c r="E66" s="110">
        <v>-48.600009422607201</v>
      </c>
      <c r="F66" s="110"/>
      <c r="G66" s="284">
        <v>7.0995670995670999</v>
      </c>
      <c r="H66" s="284">
        <v>2.20806794055202</v>
      </c>
      <c r="I66" s="110">
        <v>55.054518434003214</v>
      </c>
      <c r="J66" s="133">
        <v>6.1312770359225093</v>
      </c>
      <c r="K66" s="133">
        <v>24.7</v>
      </c>
      <c r="L66" s="133">
        <v>1.86047355858677</v>
      </c>
      <c r="M66" s="194"/>
      <c r="N66" s="110"/>
    </row>
    <row r="67" spans="1:14" ht="14.25" customHeight="1" x14ac:dyDescent="0.25">
      <c r="A67" s="18" t="s">
        <v>387</v>
      </c>
      <c r="B67" s="110"/>
      <c r="C67" s="110"/>
      <c r="D67" s="110"/>
      <c r="E67" s="110"/>
      <c r="F67" s="110"/>
      <c r="G67" s="284"/>
      <c r="H67" s="284"/>
      <c r="I67" s="110"/>
      <c r="J67" s="133"/>
      <c r="K67" s="133"/>
      <c r="L67" s="133"/>
      <c r="M67" s="194"/>
      <c r="N67" s="110"/>
    </row>
    <row r="68" spans="1:14" ht="13.2" x14ac:dyDescent="0.25">
      <c r="A68" s="110" t="s">
        <v>388</v>
      </c>
      <c r="B68" s="110">
        <v>6824</v>
      </c>
      <c r="C68" s="110">
        <v>3576</v>
      </c>
      <c r="D68" s="110">
        <v>3624.3402365310899</v>
      </c>
      <c r="E68" s="110">
        <v>-48.600009422607201</v>
      </c>
      <c r="F68" s="110"/>
      <c r="G68" s="284">
        <v>8.2367297132397788</v>
      </c>
      <c r="H68" s="284">
        <v>1.8909336484889399</v>
      </c>
      <c r="I68" s="110">
        <v>64.869098960907422</v>
      </c>
      <c r="J68" s="133">
        <v>2.6963657678780799</v>
      </c>
      <c r="K68" s="133">
        <v>26.3</v>
      </c>
      <c r="L68" s="133">
        <v>1.21588165315644</v>
      </c>
      <c r="M68" s="194"/>
      <c r="N68" s="110"/>
    </row>
    <row r="69" spans="1:14" ht="13.2" x14ac:dyDescent="0.25">
      <c r="A69" s="110" t="s">
        <v>389</v>
      </c>
      <c r="B69" s="110">
        <v>17858</v>
      </c>
      <c r="C69" s="110">
        <v>4430</v>
      </c>
      <c r="D69" s="110">
        <v>4478.4438783496898</v>
      </c>
      <c r="E69" s="110">
        <v>-48.600009422607201</v>
      </c>
      <c r="F69" s="110"/>
      <c r="G69" s="284">
        <v>10.952380952380999</v>
      </c>
      <c r="H69" s="284">
        <v>1.96444030099221</v>
      </c>
      <c r="I69" s="110">
        <v>118.87808881370864</v>
      </c>
      <c r="J69" s="133">
        <v>6.2772986896628993</v>
      </c>
      <c r="K69" s="133">
        <v>29.6</v>
      </c>
      <c r="L69" s="133">
        <v>3.1247877182256598</v>
      </c>
      <c r="M69" s="194"/>
      <c r="N69" s="110"/>
    </row>
    <row r="70" spans="1:14" ht="13.2" x14ac:dyDescent="0.25">
      <c r="A70" s="110" t="s">
        <v>390</v>
      </c>
      <c r="B70" s="110">
        <v>29481</v>
      </c>
      <c r="C70" s="110">
        <v>4470</v>
      </c>
      <c r="D70" s="110">
        <v>4519.0172776111103</v>
      </c>
      <c r="E70" s="110">
        <v>-48.600009422607201</v>
      </c>
      <c r="F70" s="110"/>
      <c r="G70" s="284">
        <v>8.5995777621393401</v>
      </c>
      <c r="H70" s="284">
        <v>2.5942219601795999</v>
      </c>
      <c r="I70" s="110">
        <v>155.96794542469294</v>
      </c>
      <c r="J70" s="133">
        <v>10.0064448288728</v>
      </c>
      <c r="K70" s="133">
        <v>25.3</v>
      </c>
      <c r="L70" s="133">
        <v>1.78733551052246</v>
      </c>
      <c r="M70" s="194"/>
      <c r="N70" s="110"/>
    </row>
    <row r="71" spans="1:14" ht="13.2" x14ac:dyDescent="0.25">
      <c r="A71" s="110" t="s">
        <v>391</v>
      </c>
      <c r="B71" s="110">
        <v>9438</v>
      </c>
      <c r="C71" s="110">
        <v>3566</v>
      </c>
      <c r="D71" s="110">
        <v>3615.0153832241799</v>
      </c>
      <c r="E71" s="110">
        <v>-48.600009422607201</v>
      </c>
      <c r="F71" s="110"/>
      <c r="G71" s="284">
        <v>7.1459319845028002</v>
      </c>
      <c r="H71" s="284">
        <v>1.9065366972477098</v>
      </c>
      <c r="I71" s="110">
        <v>84.723078319900537</v>
      </c>
      <c r="J71" s="133">
        <v>8.0101716465352801</v>
      </c>
      <c r="K71" s="133">
        <v>21.6</v>
      </c>
      <c r="L71" s="133">
        <v>2.0679878409789598</v>
      </c>
      <c r="M71" s="194"/>
      <c r="N71" s="110"/>
    </row>
    <row r="72" spans="1:14" ht="13.2" x14ac:dyDescent="0.25">
      <c r="A72" s="110" t="s">
        <v>392</v>
      </c>
      <c r="B72" s="110">
        <v>13128</v>
      </c>
      <c r="C72" s="110">
        <v>2388</v>
      </c>
      <c r="D72" s="110">
        <v>2436.3446226709202</v>
      </c>
      <c r="E72" s="110">
        <v>-48.600009422607201</v>
      </c>
      <c r="F72" s="110"/>
      <c r="G72" s="284">
        <v>1.97969543147208</v>
      </c>
      <c r="H72" s="284">
        <v>1.3392114456829101</v>
      </c>
      <c r="I72" s="110">
        <v>99.171568506301242</v>
      </c>
      <c r="J72" s="133">
        <v>2.2471054235222403</v>
      </c>
      <c r="K72" s="133">
        <v>21.9</v>
      </c>
      <c r="L72" s="133">
        <v>0.41345942962476601</v>
      </c>
      <c r="M72" s="194"/>
      <c r="N72" s="110"/>
    </row>
    <row r="73" spans="1:14" ht="13.2" x14ac:dyDescent="0.25">
      <c r="A73" s="110" t="s">
        <v>387</v>
      </c>
      <c r="B73" s="110">
        <v>145114</v>
      </c>
      <c r="C73" s="110">
        <v>4405</v>
      </c>
      <c r="D73" s="110">
        <v>4453.7543311791396</v>
      </c>
      <c r="E73" s="110">
        <v>-48.600009422607201</v>
      </c>
      <c r="F73" s="110"/>
      <c r="G73" s="284">
        <v>5.4222736406259502</v>
      </c>
      <c r="H73" s="284">
        <v>1.6614718837742501</v>
      </c>
      <c r="I73" s="110">
        <v>360.21382538708866</v>
      </c>
      <c r="J73" s="133">
        <v>12.226249707126801</v>
      </c>
      <c r="K73" s="133">
        <v>23.6</v>
      </c>
      <c r="L73" s="133">
        <v>1.1452726553397901</v>
      </c>
      <c r="M73" s="194"/>
      <c r="N73" s="110"/>
    </row>
    <row r="74" spans="1:14" ht="13.2" x14ac:dyDescent="0.25">
      <c r="A74" s="110" t="s">
        <v>393</v>
      </c>
      <c r="B74" s="110">
        <v>7532</v>
      </c>
      <c r="C74" s="110">
        <v>3080</v>
      </c>
      <c r="D74" s="110">
        <v>3128.8873320627799</v>
      </c>
      <c r="E74" s="110">
        <v>-48.600009422607201</v>
      </c>
      <c r="F74" s="110"/>
      <c r="G74" s="284">
        <v>4.4370493621741502</v>
      </c>
      <c r="H74" s="284">
        <v>1.9135151423836101</v>
      </c>
      <c r="I74" s="110">
        <v>80.343014631018178</v>
      </c>
      <c r="J74" s="133">
        <v>3.5315985130111498</v>
      </c>
      <c r="K74" s="133">
        <v>26.6</v>
      </c>
      <c r="L74" s="133">
        <v>0.60710214103242899</v>
      </c>
      <c r="M74" s="194"/>
      <c r="N74" s="110"/>
    </row>
    <row r="75" spans="1:14" ht="13.2" x14ac:dyDescent="0.25">
      <c r="A75" s="110" t="s">
        <v>394</v>
      </c>
      <c r="B75" s="110">
        <v>31944</v>
      </c>
      <c r="C75" s="110">
        <v>4866</v>
      </c>
      <c r="D75" s="110">
        <v>4915.0493803182899</v>
      </c>
      <c r="E75" s="110">
        <v>-48.600009422607201</v>
      </c>
      <c r="F75" s="110"/>
      <c r="G75" s="284">
        <v>12.778353184878299</v>
      </c>
      <c r="H75" s="284">
        <v>1.94380217110162</v>
      </c>
      <c r="I75" s="110">
        <v>163.13491349187029</v>
      </c>
      <c r="J75" s="133">
        <v>7.55384422739795</v>
      </c>
      <c r="K75" s="133">
        <v>27.1</v>
      </c>
      <c r="L75" s="133">
        <v>2.1539575532875399</v>
      </c>
      <c r="M75" s="194"/>
      <c r="N75" s="110"/>
    </row>
    <row r="76" spans="1:14" ht="13.2" x14ac:dyDescent="0.25">
      <c r="A76" s="110" t="s">
        <v>395</v>
      </c>
      <c r="B76" s="110">
        <v>11771</v>
      </c>
      <c r="C76" s="110">
        <v>4305</v>
      </c>
      <c r="D76" s="110">
        <v>4353.8397818121703</v>
      </c>
      <c r="E76" s="110">
        <v>-48.600009422607201</v>
      </c>
      <c r="F76" s="110"/>
      <c r="G76" s="284">
        <v>11.728395061728399</v>
      </c>
      <c r="H76" s="284">
        <v>2.02256759633809</v>
      </c>
      <c r="I76" s="110">
        <v>93.546779741474793</v>
      </c>
      <c r="J76" s="133">
        <v>2.9649137711324403</v>
      </c>
      <c r="K76" s="133">
        <v>27</v>
      </c>
      <c r="L76" s="133">
        <v>1.5053773664136001</v>
      </c>
      <c r="M76" s="194"/>
      <c r="N76" s="110"/>
    </row>
    <row r="77" spans="1:14" ht="13.2" x14ac:dyDescent="0.25">
      <c r="A77" s="110" t="s">
        <v>396</v>
      </c>
      <c r="B77" s="110">
        <v>18804</v>
      </c>
      <c r="C77" s="110">
        <v>4550</v>
      </c>
      <c r="D77" s="110">
        <v>4598.6885531093703</v>
      </c>
      <c r="E77" s="110">
        <v>-48.600009422607201</v>
      </c>
      <c r="F77" s="110"/>
      <c r="G77" s="284">
        <v>11.103335665966901</v>
      </c>
      <c r="H77" s="284">
        <v>1.93872362064582</v>
      </c>
      <c r="I77" s="110">
        <v>127.80845042484475</v>
      </c>
      <c r="J77" s="133">
        <v>10.657306955966799</v>
      </c>
      <c r="K77" s="133">
        <v>25.7</v>
      </c>
      <c r="L77" s="133">
        <v>3.4219387213088504</v>
      </c>
      <c r="M77" s="194"/>
      <c r="N77" s="110"/>
    </row>
    <row r="78" spans="1:14" ht="13.2" x14ac:dyDescent="0.25">
      <c r="A78" s="110" t="s">
        <v>397</v>
      </c>
      <c r="B78" s="110">
        <v>14854</v>
      </c>
      <c r="C78" s="110">
        <v>3299</v>
      </c>
      <c r="D78" s="110">
        <v>3347.9379930536302</v>
      </c>
      <c r="E78" s="110">
        <v>-48.600009422607201</v>
      </c>
      <c r="F78" s="110"/>
      <c r="G78" s="284">
        <v>4.92063492063492</v>
      </c>
      <c r="H78" s="284">
        <v>2.1749835850295498</v>
      </c>
      <c r="I78" s="110">
        <v>105.28057750601485</v>
      </c>
      <c r="J78" s="133">
        <v>4.1874242628248304</v>
      </c>
      <c r="K78" s="133">
        <v>23.8</v>
      </c>
      <c r="L78" s="133">
        <v>0.78629512953578196</v>
      </c>
      <c r="M78" s="194"/>
      <c r="N78" s="110"/>
    </row>
    <row r="79" spans="1:14" ht="13.2" x14ac:dyDescent="0.25">
      <c r="A79" s="110" t="s">
        <v>398</v>
      </c>
      <c r="B79" s="110">
        <v>27673</v>
      </c>
      <c r="C79" s="110">
        <v>4251</v>
      </c>
      <c r="D79" s="110">
        <v>4299.4673108596598</v>
      </c>
      <c r="E79" s="110">
        <v>-48.600009422607201</v>
      </c>
      <c r="F79" s="110"/>
      <c r="G79" s="284">
        <v>9.2764378478664202</v>
      </c>
      <c r="H79" s="284">
        <v>1.9900065174885899</v>
      </c>
      <c r="I79" s="110">
        <v>144.23591785682234</v>
      </c>
      <c r="J79" s="133">
        <v>7.6066924438983801</v>
      </c>
      <c r="K79" s="133">
        <v>26.4</v>
      </c>
      <c r="L79" s="133">
        <v>1.41483484584057</v>
      </c>
      <c r="M79" s="194"/>
      <c r="N79" s="110"/>
    </row>
    <row r="80" spans="1:14" ht="13.2" x14ac:dyDescent="0.25">
      <c r="A80" s="110" t="s">
        <v>399</v>
      </c>
      <c r="B80" s="110">
        <v>34692</v>
      </c>
      <c r="C80" s="110">
        <v>3754</v>
      </c>
      <c r="D80" s="110">
        <v>3802.8033089864002</v>
      </c>
      <c r="E80" s="110">
        <v>-48.600009422607201</v>
      </c>
      <c r="F80" s="110"/>
      <c r="G80" s="284">
        <v>5.36712635109952</v>
      </c>
      <c r="H80" s="284">
        <v>1.9741865115433601</v>
      </c>
      <c r="I80" s="110">
        <v>165.89153082662176</v>
      </c>
      <c r="J80" s="133">
        <v>10.348207079441901</v>
      </c>
      <c r="K80" s="133">
        <v>23.9</v>
      </c>
      <c r="L80" s="133">
        <v>0.60625198292970306</v>
      </c>
      <c r="M80" s="194"/>
      <c r="N80" s="110"/>
    </row>
    <row r="81" spans="1:14" ht="14.25" customHeight="1" x14ac:dyDescent="0.25">
      <c r="A81" s="18" t="s">
        <v>400</v>
      </c>
      <c r="B81" s="110"/>
      <c r="C81" s="110"/>
      <c r="D81" s="110"/>
      <c r="E81" s="110"/>
      <c r="F81" s="110"/>
      <c r="G81" s="284"/>
      <c r="H81" s="284"/>
      <c r="I81" s="110"/>
      <c r="J81" s="133"/>
      <c r="K81" s="133"/>
      <c r="L81" s="133"/>
      <c r="M81" s="194"/>
      <c r="N81" s="110"/>
    </row>
    <row r="82" spans="1:14" ht="13.2" x14ac:dyDescent="0.25">
      <c r="A82" s="110" t="s">
        <v>401</v>
      </c>
      <c r="B82" s="110">
        <v>20257</v>
      </c>
      <c r="C82" s="110">
        <v>4467</v>
      </c>
      <c r="D82" s="110">
        <v>4515.87333697351</v>
      </c>
      <c r="E82" s="110">
        <v>-48.600009422607201</v>
      </c>
      <c r="F82" s="110"/>
      <c r="G82" s="284">
        <v>13.272444617178399</v>
      </c>
      <c r="H82" s="284">
        <v>1.7728737912224199</v>
      </c>
      <c r="I82" s="110">
        <v>118.94956914591998</v>
      </c>
      <c r="J82" s="133">
        <v>3.7863454608283602</v>
      </c>
      <c r="K82" s="133">
        <v>22.7</v>
      </c>
      <c r="L82" s="133">
        <v>3.2026226408810103</v>
      </c>
      <c r="M82" s="194"/>
      <c r="N82" s="110"/>
    </row>
    <row r="83" spans="1:14" ht="13.2" x14ac:dyDescent="0.25">
      <c r="A83" s="110" t="s">
        <v>402</v>
      </c>
      <c r="B83" s="110">
        <v>8485</v>
      </c>
      <c r="C83" s="110">
        <v>5507</v>
      </c>
      <c r="D83" s="110">
        <v>5555.2371885308703</v>
      </c>
      <c r="E83" s="110">
        <v>-48.600009422607201</v>
      </c>
      <c r="F83" s="110"/>
      <c r="G83" s="284">
        <v>17.652411282984502</v>
      </c>
      <c r="H83" s="284">
        <v>2.23622047244094</v>
      </c>
      <c r="I83" s="110">
        <v>87.749643873921215</v>
      </c>
      <c r="J83" s="133">
        <v>7.0005892751915102</v>
      </c>
      <c r="K83" s="133">
        <v>29.5</v>
      </c>
      <c r="L83" s="133">
        <v>3.0149293395362102</v>
      </c>
      <c r="M83" s="194"/>
      <c r="N83" s="110"/>
    </row>
    <row r="84" spans="1:14" ht="13.2" x14ac:dyDescent="0.25">
      <c r="A84" s="110" t="s">
        <v>403</v>
      </c>
      <c r="B84" s="110">
        <v>28483</v>
      </c>
      <c r="C84" s="110">
        <v>3913</v>
      </c>
      <c r="D84" s="110">
        <v>3961.5036189215298</v>
      </c>
      <c r="E84" s="110">
        <v>-48.600009422607201</v>
      </c>
      <c r="F84" s="110"/>
      <c r="G84" s="284">
        <v>6.9082672706681798</v>
      </c>
      <c r="H84" s="284">
        <v>1.70876345266857</v>
      </c>
      <c r="I84" s="110">
        <v>142.48157775656472</v>
      </c>
      <c r="J84" s="133">
        <v>10.307902959660099</v>
      </c>
      <c r="K84" s="133">
        <v>28.4</v>
      </c>
      <c r="L84" s="133">
        <v>2.1090250913906199</v>
      </c>
      <c r="M84" s="194"/>
      <c r="N84" s="110"/>
    </row>
    <row r="85" spans="1:14" ht="13.2" x14ac:dyDescent="0.25">
      <c r="A85" s="110" t="s">
        <v>404</v>
      </c>
      <c r="B85" s="110">
        <v>10166</v>
      </c>
      <c r="C85" s="110">
        <v>4849</v>
      </c>
      <c r="D85" s="110">
        <v>4897.4640951458496</v>
      </c>
      <c r="E85" s="110">
        <v>-48.600009422607201</v>
      </c>
      <c r="F85" s="110"/>
      <c r="G85" s="284">
        <v>13.0779392338177</v>
      </c>
      <c r="H85" s="284">
        <v>2.20540258384445</v>
      </c>
      <c r="I85" s="110">
        <v>90.708323763588538</v>
      </c>
      <c r="J85" s="133">
        <v>9.26618138894354</v>
      </c>
      <c r="K85" s="133">
        <v>29.1</v>
      </c>
      <c r="L85" s="133">
        <v>4.3904919337002895</v>
      </c>
      <c r="M85" s="194"/>
      <c r="N85" s="110"/>
    </row>
    <row r="86" spans="1:14" ht="13.2" x14ac:dyDescent="0.25">
      <c r="A86" s="110" t="s">
        <v>405</v>
      </c>
      <c r="B86" s="110">
        <v>12297</v>
      </c>
      <c r="C86" s="110">
        <v>4606</v>
      </c>
      <c r="D86" s="110">
        <v>4654.25746068649</v>
      </c>
      <c r="E86" s="110">
        <v>-48.600009422607201</v>
      </c>
      <c r="F86" s="110"/>
      <c r="G86" s="284">
        <v>11.8610223642173</v>
      </c>
      <c r="H86" s="284">
        <v>2.1490536277602503</v>
      </c>
      <c r="I86" s="110">
        <v>88.328930707894344</v>
      </c>
      <c r="J86" s="133">
        <v>6.68455720907538</v>
      </c>
      <c r="K86" s="133">
        <v>32</v>
      </c>
      <c r="L86" s="133">
        <v>3.0296353420733699</v>
      </c>
      <c r="M86" s="194"/>
      <c r="N86" s="110"/>
    </row>
    <row r="87" spans="1:14" ht="13.2" x14ac:dyDescent="0.25">
      <c r="A87" s="110" t="s">
        <v>406</v>
      </c>
      <c r="B87" s="110">
        <v>9418</v>
      </c>
      <c r="C87" s="110">
        <v>4799</v>
      </c>
      <c r="D87" s="110">
        <v>4847.7516632367797</v>
      </c>
      <c r="E87" s="110">
        <v>-48.600009422607201</v>
      </c>
      <c r="F87" s="110"/>
      <c r="G87" s="284">
        <v>14.0160453043889</v>
      </c>
      <c r="H87" s="284">
        <v>2.4813895781637703</v>
      </c>
      <c r="I87" s="110">
        <v>84</v>
      </c>
      <c r="J87" s="133">
        <v>3.7906137184115498</v>
      </c>
      <c r="K87" s="133">
        <v>26.1</v>
      </c>
      <c r="L87" s="133">
        <v>3.42167721803817</v>
      </c>
      <c r="M87" s="194"/>
      <c r="N87" s="110"/>
    </row>
    <row r="88" spans="1:14" ht="13.2" x14ac:dyDescent="0.25">
      <c r="A88" s="110" t="s">
        <v>407</v>
      </c>
      <c r="B88" s="110">
        <v>97137</v>
      </c>
      <c r="C88" s="110">
        <v>4511</v>
      </c>
      <c r="D88" s="110">
        <v>4559.65956282773</v>
      </c>
      <c r="E88" s="110">
        <v>-48.600009422607201</v>
      </c>
      <c r="F88" s="110"/>
      <c r="G88" s="284">
        <v>9.1029314525016503</v>
      </c>
      <c r="H88" s="284">
        <v>1.4535371122718801</v>
      </c>
      <c r="I88" s="110">
        <v>287.69080624865302</v>
      </c>
      <c r="J88" s="133">
        <v>10.938159506676099</v>
      </c>
      <c r="K88" s="133">
        <v>20</v>
      </c>
      <c r="L88" s="133">
        <v>2.1570927612563202</v>
      </c>
      <c r="M88" s="194"/>
      <c r="N88" s="110"/>
    </row>
    <row r="89" spans="1:14" ht="13.2" x14ac:dyDescent="0.25">
      <c r="A89" s="110" t="s">
        <v>408</v>
      </c>
      <c r="B89" s="110">
        <v>18092</v>
      </c>
      <c r="C89" s="110">
        <v>4247</v>
      </c>
      <c r="D89" s="110">
        <v>4295.3461887659996</v>
      </c>
      <c r="E89" s="110">
        <v>-48.600009422607201</v>
      </c>
      <c r="F89" s="110"/>
      <c r="G89" s="284">
        <v>11.918924873320099</v>
      </c>
      <c r="H89" s="284">
        <v>1.67772439563792</v>
      </c>
      <c r="I89" s="110">
        <v>114.08330289748802</v>
      </c>
      <c r="J89" s="133">
        <v>7.8985186822905105</v>
      </c>
      <c r="K89" s="133">
        <v>18.2</v>
      </c>
      <c r="L89" s="133">
        <v>3.9154774066664699</v>
      </c>
      <c r="M89" s="194"/>
      <c r="N89" s="110"/>
    </row>
    <row r="90" spans="1:14" ht="14.25" customHeight="1" x14ac:dyDescent="0.25">
      <c r="A90" s="18" t="s">
        <v>409</v>
      </c>
      <c r="B90" s="110"/>
      <c r="C90" s="110"/>
      <c r="D90" s="110"/>
      <c r="E90" s="110"/>
      <c r="F90" s="110"/>
      <c r="G90" s="284"/>
      <c r="H90" s="284"/>
      <c r="I90" s="110"/>
      <c r="J90" s="133"/>
      <c r="K90" s="133"/>
      <c r="L90" s="133"/>
      <c r="M90" s="194"/>
      <c r="N90" s="110"/>
    </row>
    <row r="91" spans="1:14" ht="13.2" x14ac:dyDescent="0.25">
      <c r="A91" s="110" t="s">
        <v>410</v>
      </c>
      <c r="B91" s="110">
        <v>10857</v>
      </c>
      <c r="C91" s="110">
        <v>3136</v>
      </c>
      <c r="D91" s="110">
        <v>3184.4254177460398</v>
      </c>
      <c r="E91" s="110">
        <v>-48.600009422607201</v>
      </c>
      <c r="F91" s="110"/>
      <c r="G91" s="284">
        <v>5.6997742663656901</v>
      </c>
      <c r="H91" s="284">
        <v>1.5605749486653</v>
      </c>
      <c r="I91" s="110">
        <v>74.819783480039561</v>
      </c>
      <c r="J91" s="133">
        <v>1.4184397163120599</v>
      </c>
      <c r="K91" s="133">
        <v>30.7</v>
      </c>
      <c r="L91" s="133">
        <v>2.3531515484931198</v>
      </c>
      <c r="M91" s="194"/>
      <c r="N91" s="110"/>
    </row>
    <row r="92" spans="1:14" ht="13.2" x14ac:dyDescent="0.25">
      <c r="A92" s="110" t="s">
        <v>411</v>
      </c>
      <c r="B92" s="110">
        <v>9347</v>
      </c>
      <c r="C92" s="110">
        <v>5492</v>
      </c>
      <c r="D92" s="110">
        <v>5540.3494897055498</v>
      </c>
      <c r="E92" s="110">
        <v>-48.600009422607201</v>
      </c>
      <c r="F92" s="110"/>
      <c r="G92" s="284">
        <v>17.708880714661099</v>
      </c>
      <c r="H92" s="284">
        <v>2.3079011675264698</v>
      </c>
      <c r="I92" s="110">
        <v>80.336791073579732</v>
      </c>
      <c r="J92" s="133">
        <v>8.3556221247459099</v>
      </c>
      <c r="K92" s="133">
        <v>26.7</v>
      </c>
      <c r="L92" s="133">
        <v>4.3504082824286296</v>
      </c>
      <c r="M92" s="194"/>
      <c r="N92" s="110"/>
    </row>
    <row r="93" spans="1:14" ht="13.2" x14ac:dyDescent="0.25">
      <c r="A93" s="110" t="s">
        <v>412</v>
      </c>
      <c r="B93" s="110">
        <v>14064</v>
      </c>
      <c r="C93" s="110">
        <v>5595</v>
      </c>
      <c r="D93" s="110">
        <v>5643.2155199008403</v>
      </c>
      <c r="E93" s="110">
        <v>-48.600009422607201</v>
      </c>
      <c r="F93" s="110"/>
      <c r="G93" s="284">
        <v>15.796387520525501</v>
      </c>
      <c r="H93" s="284">
        <v>2.71640709887722</v>
      </c>
      <c r="I93" s="110">
        <v>107.4337004854622</v>
      </c>
      <c r="J93" s="133">
        <v>7.949374288964731</v>
      </c>
      <c r="K93" s="133">
        <v>33.5</v>
      </c>
      <c r="L93" s="133">
        <v>2.3777803593365001</v>
      </c>
      <c r="M93" s="194"/>
      <c r="N93" s="110"/>
    </row>
    <row r="94" spans="1:14" ht="13.2" x14ac:dyDescent="0.25">
      <c r="A94" s="110" t="s">
        <v>413</v>
      </c>
      <c r="B94" s="110">
        <v>5584</v>
      </c>
      <c r="C94" s="110">
        <v>5568</v>
      </c>
      <c r="D94" s="110">
        <v>5616.9606916435396</v>
      </c>
      <c r="E94" s="110">
        <v>-48.600009422607201</v>
      </c>
      <c r="F94" s="110"/>
      <c r="G94" s="284">
        <v>19.851116625310201</v>
      </c>
      <c r="H94" s="284">
        <v>2.1125089010206497</v>
      </c>
      <c r="I94" s="110">
        <v>60.868711174132805</v>
      </c>
      <c r="J94" s="133">
        <v>2.9548710601719201</v>
      </c>
      <c r="K94" s="133">
        <v>30.7</v>
      </c>
      <c r="L94" s="133">
        <v>5.6961597203185601</v>
      </c>
      <c r="M94" s="194"/>
      <c r="N94" s="110"/>
    </row>
    <row r="95" spans="1:14" ht="13.2" x14ac:dyDescent="0.25">
      <c r="A95" s="110" t="s">
        <v>409</v>
      </c>
      <c r="B95" s="110">
        <v>72018</v>
      </c>
      <c r="C95" s="110">
        <v>4053</v>
      </c>
      <c r="D95" s="110">
        <v>4101.7117092231201</v>
      </c>
      <c r="E95" s="110">
        <v>-48.600009422607201</v>
      </c>
      <c r="F95" s="110"/>
      <c r="G95" s="284">
        <v>6.3470927652019506</v>
      </c>
      <c r="H95" s="284">
        <v>1.59857904085258</v>
      </c>
      <c r="I95" s="110">
        <v>250.6571363436517</v>
      </c>
      <c r="J95" s="133">
        <v>11.034741314671299</v>
      </c>
      <c r="K95" s="133">
        <v>22.7</v>
      </c>
      <c r="L95" s="133">
        <v>3.5531476429582201</v>
      </c>
      <c r="M95" s="194"/>
      <c r="N95" s="110"/>
    </row>
    <row r="96" spans="1:14" ht="13.2" x14ac:dyDescent="0.25">
      <c r="A96" s="110" t="s">
        <v>414</v>
      </c>
      <c r="B96" s="110">
        <v>13276</v>
      </c>
      <c r="C96" s="110">
        <v>4084</v>
      </c>
      <c r="D96" s="110">
        <v>4132.3485517319996</v>
      </c>
      <c r="E96" s="110">
        <v>-48.600009422607201</v>
      </c>
      <c r="F96" s="110"/>
      <c r="G96" s="284">
        <v>9.1584158415841603</v>
      </c>
      <c r="H96" s="284">
        <v>2.15260763038152</v>
      </c>
      <c r="I96" s="110">
        <v>100.269636480841</v>
      </c>
      <c r="J96" s="133">
        <v>3.6758059656522999</v>
      </c>
      <c r="K96" s="133">
        <v>31.2</v>
      </c>
      <c r="L96" s="133">
        <v>3.4010032302965003</v>
      </c>
      <c r="M96" s="194"/>
      <c r="N96" s="110"/>
    </row>
    <row r="97" spans="1:14" ht="13.2" x14ac:dyDescent="0.25">
      <c r="A97" s="110" t="s">
        <v>415</v>
      </c>
      <c r="B97" s="110">
        <v>15985</v>
      </c>
      <c r="C97" s="110">
        <v>2424</v>
      </c>
      <c r="D97" s="110">
        <v>2472.3773026251301</v>
      </c>
      <c r="E97" s="110">
        <v>-48.600009422607201</v>
      </c>
      <c r="F97" s="110"/>
      <c r="G97" s="284">
        <v>2.8247022985322601</v>
      </c>
      <c r="H97" s="284">
        <v>1.04615384615385</v>
      </c>
      <c r="I97" s="110">
        <v>110.22250223978767</v>
      </c>
      <c r="J97" s="133">
        <v>1.7203628401626501</v>
      </c>
      <c r="K97" s="133">
        <v>21.7</v>
      </c>
      <c r="L97" s="133">
        <v>1.16948005812524</v>
      </c>
      <c r="M97" s="194"/>
      <c r="N97" s="110"/>
    </row>
    <row r="98" spans="1:14" ht="13.2" x14ac:dyDescent="0.25">
      <c r="A98" s="110" t="s">
        <v>416</v>
      </c>
      <c r="B98" s="110">
        <v>20303</v>
      </c>
      <c r="C98" s="110">
        <v>4900</v>
      </c>
      <c r="D98" s="110">
        <v>4949.0946565650002</v>
      </c>
      <c r="E98" s="110">
        <v>-48.600009422607201</v>
      </c>
      <c r="F98" s="110"/>
      <c r="G98" s="284">
        <v>11.804308797127499</v>
      </c>
      <c r="H98" s="284">
        <v>2.26885644768856</v>
      </c>
      <c r="I98" s="110">
        <v>126.52667702899653</v>
      </c>
      <c r="J98" s="133">
        <v>9.6882234152588307</v>
      </c>
      <c r="K98" s="133">
        <v>32.5</v>
      </c>
      <c r="L98" s="133">
        <v>3.6471426660600299</v>
      </c>
      <c r="M98" s="194"/>
      <c r="N98" s="110"/>
    </row>
    <row r="99" spans="1:14" ht="13.2" x14ac:dyDescent="0.25">
      <c r="A99" s="110" t="s">
        <v>417</v>
      </c>
      <c r="B99" s="110">
        <v>27028</v>
      </c>
      <c r="C99" s="110">
        <v>4062</v>
      </c>
      <c r="D99" s="110">
        <v>4111.0773295796698</v>
      </c>
      <c r="E99" s="110">
        <v>-48.600009422607201</v>
      </c>
      <c r="F99" s="110"/>
      <c r="G99" s="284">
        <v>6.5394190871369302</v>
      </c>
      <c r="H99" s="284">
        <v>1.9799816425543098</v>
      </c>
      <c r="I99" s="110">
        <v>152.20381072758985</v>
      </c>
      <c r="J99" s="133">
        <v>13.819002515909402</v>
      </c>
      <c r="K99" s="133">
        <v>25.5</v>
      </c>
      <c r="L99" s="133">
        <v>0.96253868706215695</v>
      </c>
      <c r="M99" s="194"/>
      <c r="N99" s="110"/>
    </row>
    <row r="100" spans="1:14" ht="13.2" x14ac:dyDescent="0.25">
      <c r="A100" s="110" t="s">
        <v>418</v>
      </c>
      <c r="B100" s="110">
        <v>7042</v>
      </c>
      <c r="C100" s="110">
        <v>3821</v>
      </c>
      <c r="D100" s="110">
        <v>3869.2044251410398</v>
      </c>
      <c r="E100" s="110">
        <v>-48.600009422607201</v>
      </c>
      <c r="F100" s="110"/>
      <c r="G100" s="284">
        <v>8.666215301286389</v>
      </c>
      <c r="H100" s="284">
        <v>1.9614147909967801</v>
      </c>
      <c r="I100" s="110">
        <v>64.784257346982073</v>
      </c>
      <c r="J100" s="133">
        <v>2.6980971314967301</v>
      </c>
      <c r="K100" s="133">
        <v>33.4</v>
      </c>
      <c r="L100" s="133">
        <v>3.8169516842502604</v>
      </c>
      <c r="M100" s="194"/>
      <c r="N100" s="110"/>
    </row>
    <row r="101" spans="1:14" ht="13.2" x14ac:dyDescent="0.25">
      <c r="A101" s="110" t="s">
        <v>419</v>
      </c>
      <c r="B101" s="110">
        <v>15557</v>
      </c>
      <c r="C101" s="110">
        <v>3576</v>
      </c>
      <c r="D101" s="110">
        <v>3624.1576055339001</v>
      </c>
      <c r="E101" s="110">
        <v>-48.600009422607201</v>
      </c>
      <c r="F101" s="110"/>
      <c r="G101" s="284">
        <v>6.6786463012878103</v>
      </c>
      <c r="H101" s="284">
        <v>1.94891480879965</v>
      </c>
      <c r="I101" s="110">
        <v>107.09341716464182</v>
      </c>
      <c r="J101" s="133">
        <v>5.8108889888795998</v>
      </c>
      <c r="K101" s="133">
        <v>24.5</v>
      </c>
      <c r="L101" s="133">
        <v>1.5780153020127499</v>
      </c>
      <c r="M101" s="194"/>
      <c r="N101" s="110"/>
    </row>
    <row r="102" spans="1:14" ht="13.2" x14ac:dyDescent="0.25">
      <c r="A102" s="110" t="s">
        <v>420</v>
      </c>
      <c r="B102" s="110">
        <v>36650</v>
      </c>
      <c r="C102" s="110">
        <v>4248</v>
      </c>
      <c r="D102" s="110">
        <v>4296.9349070484704</v>
      </c>
      <c r="E102" s="110">
        <v>-48.600009422607201</v>
      </c>
      <c r="F102" s="110"/>
      <c r="G102" s="284">
        <v>6.8886182162674201</v>
      </c>
      <c r="H102" s="284">
        <v>2.12561583986614</v>
      </c>
      <c r="I102" s="110">
        <v>172.45289211839852</v>
      </c>
      <c r="J102" s="133">
        <v>12.9631650750341</v>
      </c>
      <c r="K102" s="133">
        <v>27.7</v>
      </c>
      <c r="L102" s="133">
        <v>3.1170218173155804</v>
      </c>
      <c r="M102" s="194"/>
      <c r="N102" s="110"/>
    </row>
    <row r="103" spans="1:14" ht="14.25" customHeight="1" x14ac:dyDescent="0.25">
      <c r="A103" s="18" t="s">
        <v>421</v>
      </c>
      <c r="B103" s="110"/>
      <c r="C103" s="110"/>
      <c r="D103" s="110"/>
      <c r="E103" s="110"/>
      <c r="F103" s="110"/>
      <c r="G103" s="284"/>
      <c r="H103" s="284"/>
      <c r="I103" s="110"/>
      <c r="J103" s="133"/>
      <c r="K103" s="133"/>
      <c r="L103" s="133"/>
      <c r="M103" s="194"/>
      <c r="N103" s="110"/>
    </row>
    <row r="104" spans="1:14" ht="13.2" x14ac:dyDescent="0.25">
      <c r="A104" s="110" t="s">
        <v>421</v>
      </c>
      <c r="B104" s="110">
        <v>61173</v>
      </c>
      <c r="C104" s="110">
        <v>3878</v>
      </c>
      <c r="D104" s="110">
        <v>3926.3306651531102</v>
      </c>
      <c r="E104" s="110">
        <v>-48.600009422607201</v>
      </c>
      <c r="F104" s="110"/>
      <c r="G104" s="284">
        <v>5.8215274385279301</v>
      </c>
      <c r="H104" s="284">
        <v>2.0874698148644999</v>
      </c>
      <c r="I104" s="110">
        <v>195.40726700918776</v>
      </c>
      <c r="J104" s="133">
        <v>8.2814313504323813</v>
      </c>
      <c r="K104" s="133">
        <v>23.6</v>
      </c>
      <c r="L104" s="133">
        <v>1.91452305388582</v>
      </c>
      <c r="M104" s="194"/>
      <c r="N104" s="110"/>
    </row>
    <row r="105" spans="1:14" ht="14.25" customHeight="1" x14ac:dyDescent="0.25">
      <c r="A105" s="18" t="s">
        <v>422</v>
      </c>
      <c r="B105" s="110"/>
      <c r="C105" s="110"/>
      <c r="D105" s="110"/>
      <c r="E105" s="110"/>
      <c r="F105" s="110"/>
      <c r="G105" s="284"/>
      <c r="H105" s="284"/>
      <c r="I105" s="110"/>
      <c r="J105" s="133"/>
      <c r="K105" s="133"/>
      <c r="L105" s="133"/>
      <c r="M105" s="194"/>
      <c r="N105" s="110"/>
    </row>
    <row r="106" spans="1:14" ht="13.2" x14ac:dyDescent="0.25">
      <c r="A106" s="110" t="s">
        <v>423</v>
      </c>
      <c r="B106" s="110">
        <v>32216</v>
      </c>
      <c r="C106" s="110">
        <v>4326</v>
      </c>
      <c r="D106" s="110">
        <v>4374.9926513567698</v>
      </c>
      <c r="E106" s="110">
        <v>-48.600009422607201</v>
      </c>
      <c r="F106" s="110"/>
      <c r="G106" s="284">
        <v>9.3754549424952707</v>
      </c>
      <c r="H106" s="284">
        <v>1.7442283883184002</v>
      </c>
      <c r="I106" s="110">
        <v>166.41514354168612</v>
      </c>
      <c r="J106" s="133">
        <v>9.4021604171840103</v>
      </c>
      <c r="K106" s="133">
        <v>27.1</v>
      </c>
      <c r="L106" s="133">
        <v>3.6576315692021204</v>
      </c>
      <c r="M106" s="194"/>
      <c r="N106" s="110"/>
    </row>
    <row r="107" spans="1:14" ht="13.2" x14ac:dyDescent="0.25">
      <c r="A107" s="110" t="s">
        <v>424</v>
      </c>
      <c r="B107" s="110">
        <v>66682</v>
      </c>
      <c r="C107" s="110">
        <v>3953</v>
      </c>
      <c r="D107" s="110">
        <v>4001.30901049983</v>
      </c>
      <c r="E107" s="110">
        <v>-48.600009422607201</v>
      </c>
      <c r="F107" s="110"/>
      <c r="G107" s="284">
        <v>7.0792311298640405</v>
      </c>
      <c r="H107" s="284">
        <v>1.49315924716994</v>
      </c>
      <c r="I107" s="110">
        <v>236.46564232463032</v>
      </c>
      <c r="J107" s="133">
        <v>9.4508263099487095</v>
      </c>
      <c r="K107" s="133">
        <v>19.600000000000001</v>
      </c>
      <c r="L107" s="133">
        <v>2.4387490166395702</v>
      </c>
      <c r="M107" s="194"/>
      <c r="N107" s="110"/>
    </row>
    <row r="108" spans="1:14" ht="13.2" x14ac:dyDescent="0.25">
      <c r="A108" s="110" t="s">
        <v>425</v>
      </c>
      <c r="B108" s="110">
        <v>13159</v>
      </c>
      <c r="C108" s="110">
        <v>4726</v>
      </c>
      <c r="D108" s="110">
        <v>4774.86844506326</v>
      </c>
      <c r="E108" s="110">
        <v>-48.600009422607201</v>
      </c>
      <c r="F108" s="110"/>
      <c r="G108" s="284">
        <v>11.882658744894201</v>
      </c>
      <c r="H108" s="284">
        <v>2.1990159654583801</v>
      </c>
      <c r="I108" s="110">
        <v>104.29285689825551</v>
      </c>
      <c r="J108" s="133">
        <v>8.3744965422904496</v>
      </c>
      <c r="K108" s="133">
        <v>31.2</v>
      </c>
      <c r="L108" s="133">
        <v>3.6519404790369996</v>
      </c>
      <c r="M108" s="194"/>
      <c r="N108" s="110"/>
    </row>
    <row r="109" spans="1:14" ht="13.2" x14ac:dyDescent="0.25">
      <c r="A109" s="110" t="s">
        <v>426</v>
      </c>
      <c r="B109" s="110">
        <v>29169</v>
      </c>
      <c r="C109" s="110">
        <v>5384</v>
      </c>
      <c r="D109" s="110">
        <v>5432.8549099157799</v>
      </c>
      <c r="E109" s="110">
        <v>-48.600009422607201</v>
      </c>
      <c r="F109" s="110"/>
      <c r="G109" s="284">
        <v>16.2034994853698</v>
      </c>
      <c r="H109" s="284">
        <v>2.0233011318877203</v>
      </c>
      <c r="I109" s="110">
        <v>154.07465722824114</v>
      </c>
      <c r="J109" s="133">
        <v>8.9409990057938202</v>
      </c>
      <c r="K109" s="133">
        <v>24.6</v>
      </c>
      <c r="L109" s="133">
        <v>4.4905031483184494</v>
      </c>
      <c r="M109" s="194"/>
      <c r="N109" s="110"/>
    </row>
    <row r="110" spans="1:14" ht="13.2" x14ac:dyDescent="0.25">
      <c r="A110" s="110" t="s">
        <v>427</v>
      </c>
      <c r="B110" s="110">
        <v>17514</v>
      </c>
      <c r="C110" s="110">
        <v>3696</v>
      </c>
      <c r="D110" s="110">
        <v>3744.3169862320701</v>
      </c>
      <c r="E110" s="110">
        <v>-48.600009422607201</v>
      </c>
      <c r="F110" s="110"/>
      <c r="G110" s="284">
        <v>6.1959252023444007</v>
      </c>
      <c r="H110" s="284">
        <v>2.1780118327807001</v>
      </c>
      <c r="I110" s="110">
        <v>120.56118778446071</v>
      </c>
      <c r="J110" s="133">
        <v>6.8288226561607903</v>
      </c>
      <c r="K110" s="133">
        <v>26</v>
      </c>
      <c r="L110" s="133">
        <v>3.0795358701459201</v>
      </c>
      <c r="M110" s="194"/>
      <c r="N110" s="110"/>
    </row>
    <row r="111" spans="1:14" ht="14.25" customHeight="1" x14ac:dyDescent="0.25">
      <c r="A111" s="18" t="s">
        <v>428</v>
      </c>
      <c r="B111" s="110"/>
      <c r="C111" s="110"/>
      <c r="D111" s="110"/>
      <c r="E111" s="110"/>
      <c r="F111" s="110"/>
      <c r="G111" s="284"/>
      <c r="H111" s="284"/>
      <c r="I111" s="110"/>
      <c r="J111" s="133"/>
      <c r="K111" s="133"/>
      <c r="L111" s="133"/>
      <c r="M111" s="194"/>
      <c r="N111" s="110"/>
    </row>
    <row r="112" spans="1:14" ht="13.2" x14ac:dyDescent="0.25">
      <c r="A112" s="110" t="s">
        <v>429</v>
      </c>
      <c r="B112" s="110">
        <v>16062</v>
      </c>
      <c r="C112" s="110">
        <v>4844</v>
      </c>
      <c r="D112" s="110">
        <v>4892.48512013659</v>
      </c>
      <c r="E112" s="110">
        <v>-48.600009422607201</v>
      </c>
      <c r="F112" s="110"/>
      <c r="G112" s="284">
        <v>11.9150012648621</v>
      </c>
      <c r="H112" s="284">
        <v>2.9879803622820398</v>
      </c>
      <c r="I112" s="110">
        <v>121.08674576517448</v>
      </c>
      <c r="J112" s="133">
        <v>7.35275806250778</v>
      </c>
      <c r="K112" s="133">
        <v>27.4</v>
      </c>
      <c r="L112" s="133">
        <v>19.308502836844799</v>
      </c>
      <c r="M112" s="194"/>
      <c r="N112" s="110"/>
    </row>
    <row r="113" spans="1:14" ht="13.2" x14ac:dyDescent="0.25">
      <c r="A113" s="110" t="s">
        <v>430</v>
      </c>
      <c r="B113" s="110">
        <v>12633</v>
      </c>
      <c r="C113" s="110">
        <v>4460</v>
      </c>
      <c r="D113" s="110">
        <v>4509.0829699384103</v>
      </c>
      <c r="E113" s="110">
        <v>-48.600009422607201</v>
      </c>
      <c r="F113" s="110"/>
      <c r="G113" s="284">
        <v>11.8335053319573</v>
      </c>
      <c r="H113" s="284">
        <v>2.26339413618566</v>
      </c>
      <c r="I113" s="110">
        <v>105.78279633286313</v>
      </c>
      <c r="J113" s="133">
        <v>4.3695084303015896</v>
      </c>
      <c r="K113" s="133">
        <v>26.4</v>
      </c>
      <c r="L113" s="133">
        <v>6.3706623590618294</v>
      </c>
      <c r="M113" s="194"/>
      <c r="N113" s="110"/>
    </row>
    <row r="114" spans="1:14" ht="13.2" x14ac:dyDescent="0.25">
      <c r="A114" s="110" t="s">
        <v>431</v>
      </c>
      <c r="B114" s="110">
        <v>19882</v>
      </c>
      <c r="C114" s="110">
        <v>5179</v>
      </c>
      <c r="D114" s="110">
        <v>5218.5411623872396</v>
      </c>
      <c r="E114" s="110">
        <v>-39.602336432489402</v>
      </c>
      <c r="F114" s="110"/>
      <c r="G114" s="284">
        <v>10.0793650793651</v>
      </c>
      <c r="H114" s="284">
        <v>2.5688214094011199</v>
      </c>
      <c r="I114" s="110">
        <v>138.08692914247894</v>
      </c>
      <c r="J114" s="133">
        <v>27.2457499245549</v>
      </c>
      <c r="K114" s="133">
        <v>24.4</v>
      </c>
      <c r="L114" s="133">
        <v>17.0380726430548</v>
      </c>
      <c r="M114" s="194"/>
      <c r="N114" s="110"/>
    </row>
    <row r="115" spans="1:14" ht="13.2" x14ac:dyDescent="0.25">
      <c r="A115" s="110" t="s">
        <v>432</v>
      </c>
      <c r="B115" s="110">
        <v>15824</v>
      </c>
      <c r="C115" s="110">
        <v>2925</v>
      </c>
      <c r="D115" s="110">
        <v>2960.1232357844501</v>
      </c>
      <c r="E115" s="110">
        <v>-35.406864485891703</v>
      </c>
      <c r="F115" s="110"/>
      <c r="G115" s="284">
        <v>5.5536968885915003</v>
      </c>
      <c r="H115" s="284">
        <v>1.24000293491819</v>
      </c>
      <c r="I115" s="110">
        <v>109.07336980216573</v>
      </c>
      <c r="J115" s="133">
        <v>1.62411526794742</v>
      </c>
      <c r="K115" s="133">
        <v>21.7</v>
      </c>
      <c r="L115" s="133">
        <v>2.3664794024600599</v>
      </c>
      <c r="M115" s="194"/>
      <c r="N115" s="110"/>
    </row>
    <row r="116" spans="1:14" ht="13.2" x14ac:dyDescent="0.25">
      <c r="A116" s="110" t="s">
        <v>433</v>
      </c>
      <c r="B116" s="110">
        <v>34701</v>
      </c>
      <c r="C116" s="110">
        <v>4752</v>
      </c>
      <c r="D116" s="110">
        <v>4800.5013806614597</v>
      </c>
      <c r="E116" s="110">
        <v>-48.600009422607201</v>
      </c>
      <c r="F116" s="110"/>
      <c r="G116" s="284">
        <v>11.400651465797999</v>
      </c>
      <c r="H116" s="284">
        <v>2.3009882215658402</v>
      </c>
      <c r="I116" s="110">
        <v>167.83325057925799</v>
      </c>
      <c r="J116" s="133">
        <v>8.9421054148295411</v>
      </c>
      <c r="K116" s="133">
        <v>25.2</v>
      </c>
      <c r="L116" s="133">
        <v>9.7676395647040604</v>
      </c>
      <c r="M116" s="194"/>
      <c r="N116" s="110"/>
    </row>
    <row r="117" spans="1:14" ht="13.2" x14ac:dyDescent="0.25">
      <c r="A117" s="110" t="s">
        <v>434</v>
      </c>
      <c r="B117" s="110">
        <v>150975</v>
      </c>
      <c r="C117" s="110">
        <v>5653</v>
      </c>
      <c r="D117" s="110">
        <v>5673.9439881480203</v>
      </c>
      <c r="E117" s="110">
        <v>-20.943651763721</v>
      </c>
      <c r="F117" s="110"/>
      <c r="G117" s="284">
        <v>12.3970059185331</v>
      </c>
      <c r="H117" s="284">
        <v>2.03583661743582</v>
      </c>
      <c r="I117" s="110">
        <v>379.73938431508526</v>
      </c>
      <c r="J117" s="133">
        <v>13.881106143401201</v>
      </c>
      <c r="K117" s="133">
        <v>22.6</v>
      </c>
      <c r="L117" s="133">
        <v>20.598877610654203</v>
      </c>
      <c r="M117" s="194"/>
      <c r="N117" s="110"/>
    </row>
    <row r="118" spans="1:14" ht="13.2" x14ac:dyDescent="0.25">
      <c r="A118" s="110" t="s">
        <v>435</v>
      </c>
      <c r="B118" s="110">
        <v>52369</v>
      </c>
      <c r="C118" s="110">
        <v>4808</v>
      </c>
      <c r="D118" s="110">
        <v>4856.63997283751</v>
      </c>
      <c r="E118" s="110">
        <v>-48.600009422607201</v>
      </c>
      <c r="F118" s="110"/>
      <c r="G118" s="284">
        <v>10.7173650629419</v>
      </c>
      <c r="H118" s="284">
        <v>2.4924924924924903</v>
      </c>
      <c r="I118" s="110">
        <v>205.2364490045567</v>
      </c>
      <c r="J118" s="133">
        <v>5.7973228436670503</v>
      </c>
      <c r="K118" s="133">
        <v>27.3</v>
      </c>
      <c r="L118" s="133">
        <v>5.1297491549008001</v>
      </c>
      <c r="M118" s="194"/>
      <c r="N118" s="110"/>
    </row>
    <row r="119" spans="1:14" ht="13.2" x14ac:dyDescent="0.25">
      <c r="A119" s="110" t="s">
        <v>436</v>
      </c>
      <c r="B119" s="110">
        <v>28103</v>
      </c>
      <c r="C119" s="110">
        <v>2973</v>
      </c>
      <c r="D119" s="110">
        <v>3021.5148870990301</v>
      </c>
      <c r="E119" s="110">
        <v>-48.600009422607201</v>
      </c>
      <c r="F119" s="110"/>
      <c r="G119" s="284">
        <v>4.7024952015355099</v>
      </c>
      <c r="H119" s="284">
        <v>1.2644583557895601</v>
      </c>
      <c r="I119" s="110">
        <v>157.97468151574162</v>
      </c>
      <c r="J119" s="133">
        <v>4.0031313382912899</v>
      </c>
      <c r="K119" s="133">
        <v>18.899999999999999</v>
      </c>
      <c r="L119" s="133">
        <v>4.1991250822953496</v>
      </c>
      <c r="M119" s="194"/>
      <c r="N119" s="110"/>
    </row>
    <row r="120" spans="1:14" ht="13.2" x14ac:dyDescent="0.25">
      <c r="A120" s="110" t="s">
        <v>437</v>
      </c>
      <c r="B120" s="110">
        <v>15718</v>
      </c>
      <c r="C120" s="110">
        <v>3915</v>
      </c>
      <c r="D120" s="110">
        <v>3963.23076116531</v>
      </c>
      <c r="E120" s="110">
        <v>-48.600009422607201</v>
      </c>
      <c r="F120" s="110"/>
      <c r="G120" s="284">
        <v>8.0636002271436702</v>
      </c>
      <c r="H120" s="284">
        <v>2.4696738577758399</v>
      </c>
      <c r="I120" s="110">
        <v>97.498717940288842</v>
      </c>
      <c r="J120" s="133">
        <v>3.3337574755057902</v>
      </c>
      <c r="K120" s="133">
        <v>28.1</v>
      </c>
      <c r="L120" s="133">
        <v>5.5682719550297</v>
      </c>
      <c r="M120" s="194"/>
      <c r="N120" s="110"/>
    </row>
    <row r="121" spans="1:14" ht="13.2" x14ac:dyDescent="0.25">
      <c r="A121" s="110" t="s">
        <v>438</v>
      </c>
      <c r="B121" s="110">
        <v>17297</v>
      </c>
      <c r="C121" s="110">
        <v>3346</v>
      </c>
      <c r="D121" s="110">
        <v>3394.1346134035698</v>
      </c>
      <c r="E121" s="110">
        <v>-48.600009422607201</v>
      </c>
      <c r="F121" s="110"/>
      <c r="G121" s="284">
        <v>5.8709364386220297</v>
      </c>
      <c r="H121" s="284">
        <v>1.9811755413677401</v>
      </c>
      <c r="I121" s="110">
        <v>115.6460116043783</v>
      </c>
      <c r="J121" s="133">
        <v>2.2720703012082999</v>
      </c>
      <c r="K121" s="133">
        <v>25.6</v>
      </c>
      <c r="L121" s="133">
        <v>6.6104843784625196</v>
      </c>
      <c r="M121" s="194"/>
      <c r="N121" s="110"/>
    </row>
    <row r="122" spans="1:14" ht="13.2" x14ac:dyDescent="0.25">
      <c r="A122" s="110" t="s">
        <v>439</v>
      </c>
      <c r="B122" s="110">
        <v>17865</v>
      </c>
      <c r="C122" s="110">
        <v>4331</v>
      </c>
      <c r="D122" s="110">
        <v>4379.6730754685204</v>
      </c>
      <c r="E122" s="110">
        <v>-48.600009422607201</v>
      </c>
      <c r="F122" s="110"/>
      <c r="G122" s="284">
        <v>8.9262943126753402</v>
      </c>
      <c r="H122" s="284">
        <v>2.7517198248905599</v>
      </c>
      <c r="I122" s="110">
        <v>115.35163631262454</v>
      </c>
      <c r="J122" s="133">
        <v>4.9538203190596093</v>
      </c>
      <c r="K122" s="133">
        <v>31.4</v>
      </c>
      <c r="L122" s="133">
        <v>9.7303265600017994</v>
      </c>
      <c r="M122" s="194"/>
      <c r="N122" s="110"/>
    </row>
    <row r="123" spans="1:14" ht="13.2" x14ac:dyDescent="0.25">
      <c r="A123" s="110" t="s">
        <v>440</v>
      </c>
      <c r="B123" s="110">
        <v>86738</v>
      </c>
      <c r="C123" s="110">
        <v>5220</v>
      </c>
      <c r="D123" s="110">
        <v>5269.03607915884</v>
      </c>
      <c r="E123" s="110">
        <v>-48.600009422607201</v>
      </c>
      <c r="F123" s="110"/>
      <c r="G123" s="284">
        <v>12.658481583563001</v>
      </c>
      <c r="H123" s="284">
        <v>1.7967603648185999</v>
      </c>
      <c r="I123" s="110">
        <v>272.13048340823559</v>
      </c>
      <c r="J123" s="133">
        <v>9.74889898314464</v>
      </c>
      <c r="K123" s="133">
        <v>25.9</v>
      </c>
      <c r="L123" s="133">
        <v>4.94940630636943</v>
      </c>
      <c r="M123" s="194"/>
      <c r="N123" s="110"/>
    </row>
    <row r="124" spans="1:14" ht="13.2" x14ac:dyDescent="0.25">
      <c r="A124" s="110" t="s">
        <v>441</v>
      </c>
      <c r="B124" s="110">
        <v>32470</v>
      </c>
      <c r="C124" s="110">
        <v>3077</v>
      </c>
      <c r="D124" s="110">
        <v>3118.9505848183599</v>
      </c>
      <c r="E124" s="110">
        <v>-42.050606182262399</v>
      </c>
      <c r="F124" s="110"/>
      <c r="G124" s="284">
        <v>3.8212290502793302</v>
      </c>
      <c r="H124" s="284">
        <v>1.43110215707388</v>
      </c>
      <c r="I124" s="110">
        <v>172.14528747543454</v>
      </c>
      <c r="J124" s="133">
        <v>6.6153372343701902</v>
      </c>
      <c r="K124" s="133">
        <v>19.600000000000001</v>
      </c>
      <c r="L124" s="133">
        <v>2.9878972263078603</v>
      </c>
      <c r="M124" s="194"/>
      <c r="N124" s="110"/>
    </row>
    <row r="125" spans="1:14" ht="13.2" x14ac:dyDescent="0.25">
      <c r="A125" s="110" t="s">
        <v>442</v>
      </c>
      <c r="B125" s="110">
        <v>47004</v>
      </c>
      <c r="C125" s="110">
        <v>5187</v>
      </c>
      <c r="D125" s="110">
        <v>5235.7475694027698</v>
      </c>
      <c r="E125" s="110">
        <v>-48.600009422607201</v>
      </c>
      <c r="F125" s="110"/>
      <c r="G125" s="284">
        <v>12.700009143275102</v>
      </c>
      <c r="H125" s="284">
        <v>2.16702832678435</v>
      </c>
      <c r="I125" s="110">
        <v>209.01196138020427</v>
      </c>
      <c r="J125" s="133">
        <v>12.707429154965499</v>
      </c>
      <c r="K125" s="133">
        <v>26.7</v>
      </c>
      <c r="L125" s="133">
        <v>17.0545508226663</v>
      </c>
      <c r="M125" s="194"/>
      <c r="N125" s="110"/>
    </row>
    <row r="126" spans="1:14" ht="13.2" x14ac:dyDescent="0.25">
      <c r="A126" s="110" t="s">
        <v>443</v>
      </c>
      <c r="B126" s="110">
        <v>24721</v>
      </c>
      <c r="C126" s="110">
        <v>2190</v>
      </c>
      <c r="D126" s="110">
        <v>2212.7121041238302</v>
      </c>
      <c r="E126" s="110">
        <v>-22.575983735463801</v>
      </c>
      <c r="F126" s="110"/>
      <c r="G126" s="284">
        <v>2.7911589685463301</v>
      </c>
      <c r="H126" s="284">
        <v>0.55974360131810608</v>
      </c>
      <c r="I126" s="110">
        <v>154.69970911414151</v>
      </c>
      <c r="J126" s="133">
        <v>2.3987702762833201</v>
      </c>
      <c r="K126" s="133">
        <v>11.5</v>
      </c>
      <c r="L126" s="133">
        <v>3.9258833159758701</v>
      </c>
      <c r="M126" s="194"/>
      <c r="N126" s="110"/>
    </row>
    <row r="127" spans="1:14" ht="13.2" x14ac:dyDescent="0.25">
      <c r="A127" s="110" t="s">
        <v>444</v>
      </c>
      <c r="B127" s="110">
        <v>128384</v>
      </c>
      <c r="C127" s="110">
        <v>4571</v>
      </c>
      <c r="D127" s="110">
        <v>4618.6977856658104</v>
      </c>
      <c r="E127" s="110">
        <v>-47.561532175082597</v>
      </c>
      <c r="F127" s="110"/>
      <c r="G127" s="284">
        <v>9.0854684870020606</v>
      </c>
      <c r="H127" s="284">
        <v>1.10489923522643</v>
      </c>
      <c r="I127" s="110">
        <v>346.75784057465808</v>
      </c>
      <c r="J127" s="133">
        <v>14.397432701894299</v>
      </c>
      <c r="K127" s="133">
        <v>16.399999999999999</v>
      </c>
      <c r="L127" s="133">
        <v>12.3283217844576</v>
      </c>
      <c r="M127" s="194"/>
      <c r="N127" s="110"/>
    </row>
    <row r="128" spans="1:14" ht="13.2" x14ac:dyDescent="0.25">
      <c r="A128" s="110" t="s">
        <v>445</v>
      </c>
      <c r="B128" s="110">
        <v>357377</v>
      </c>
      <c r="C128" s="110">
        <v>7588</v>
      </c>
      <c r="D128" s="110">
        <v>7607.0751248615197</v>
      </c>
      <c r="E128" s="110">
        <v>-18.5780484480307</v>
      </c>
      <c r="F128" s="110"/>
      <c r="G128" s="284">
        <v>22.064710231763602</v>
      </c>
      <c r="H128" s="284">
        <v>2.05945582072051</v>
      </c>
      <c r="I128" s="110">
        <v>588.68582452782061</v>
      </c>
      <c r="J128" s="133">
        <v>19.0932824440297</v>
      </c>
      <c r="K128" s="133">
        <v>18.399999999999999</v>
      </c>
      <c r="L128" s="133">
        <v>87.589429443684793</v>
      </c>
      <c r="M128" s="194"/>
      <c r="N128" s="110"/>
    </row>
    <row r="129" spans="1:14" ht="13.2" x14ac:dyDescent="0.25">
      <c r="A129" s="110" t="s">
        <v>446</v>
      </c>
      <c r="B129" s="110">
        <v>13238</v>
      </c>
      <c r="C129" s="110">
        <v>4448</v>
      </c>
      <c r="D129" s="110">
        <v>4496.4961619587502</v>
      </c>
      <c r="E129" s="110">
        <v>-48.600009422607201</v>
      </c>
      <c r="F129" s="110"/>
      <c r="G129" s="284">
        <v>11.1855324849297</v>
      </c>
      <c r="H129" s="284">
        <v>2.3805147058823501</v>
      </c>
      <c r="I129" s="110">
        <v>101.66120203892929</v>
      </c>
      <c r="J129" s="133">
        <v>5.5295361837135504</v>
      </c>
      <c r="K129" s="133">
        <v>26.5</v>
      </c>
      <c r="L129" s="133">
        <v>4.1718747749847402</v>
      </c>
      <c r="M129" s="194"/>
      <c r="N129" s="110"/>
    </row>
    <row r="130" spans="1:14" ht="13.2" x14ac:dyDescent="0.25">
      <c r="A130" s="110" t="s">
        <v>447</v>
      </c>
      <c r="B130" s="110">
        <v>7442</v>
      </c>
      <c r="C130" s="110">
        <v>6435</v>
      </c>
      <c r="D130" s="110">
        <v>6483.3895800090504</v>
      </c>
      <c r="E130" s="110">
        <v>-48.600009422607201</v>
      </c>
      <c r="F130" s="110"/>
      <c r="G130" s="284">
        <v>20.314192849404101</v>
      </c>
      <c r="H130" s="284">
        <v>3.4620991253644298</v>
      </c>
      <c r="I130" s="110">
        <v>78.044858895381438</v>
      </c>
      <c r="J130" s="133">
        <v>9.0835796828809503</v>
      </c>
      <c r="K130" s="133">
        <v>34.799999999999997</v>
      </c>
      <c r="L130" s="133">
        <v>19.787836401134001</v>
      </c>
      <c r="M130" s="194"/>
      <c r="N130" s="110"/>
    </row>
    <row r="131" spans="1:14" ht="13.2" x14ac:dyDescent="0.25">
      <c r="A131" s="110" t="s">
        <v>448</v>
      </c>
      <c r="B131" s="110">
        <v>19074</v>
      </c>
      <c r="C131" s="110">
        <v>3962</v>
      </c>
      <c r="D131" s="110">
        <v>4010.82765217014</v>
      </c>
      <c r="E131" s="110">
        <v>-48.600009422607201</v>
      </c>
      <c r="F131" s="110"/>
      <c r="G131" s="284">
        <v>8.5222121486854103</v>
      </c>
      <c r="H131" s="284">
        <v>1.8545279383429698</v>
      </c>
      <c r="I131" s="110">
        <v>119.33985084622823</v>
      </c>
      <c r="J131" s="133">
        <v>4.8390479186326898</v>
      </c>
      <c r="K131" s="133">
        <v>30.3</v>
      </c>
      <c r="L131" s="133">
        <v>3.8522685419837797</v>
      </c>
      <c r="M131" s="194"/>
      <c r="N131" s="110"/>
    </row>
    <row r="132" spans="1:14" ht="13.2" x14ac:dyDescent="0.25">
      <c r="A132" s="110" t="s">
        <v>449</v>
      </c>
      <c r="B132" s="110">
        <v>19547</v>
      </c>
      <c r="C132" s="110">
        <v>3739</v>
      </c>
      <c r="D132" s="110">
        <v>3787.3418332379301</v>
      </c>
      <c r="E132" s="110">
        <v>-48.600009422607201</v>
      </c>
      <c r="F132" s="110"/>
      <c r="G132" s="284">
        <v>6.9078179696616102</v>
      </c>
      <c r="H132" s="284">
        <v>2.4003231204200599</v>
      </c>
      <c r="I132" s="110">
        <v>114.39842656260619</v>
      </c>
      <c r="J132" s="133">
        <v>2.92116437304957</v>
      </c>
      <c r="K132" s="133">
        <v>27.9</v>
      </c>
      <c r="L132" s="133">
        <v>6.6012928223301595</v>
      </c>
      <c r="M132" s="194"/>
      <c r="N132" s="110"/>
    </row>
    <row r="133" spans="1:14" ht="13.2" x14ac:dyDescent="0.25">
      <c r="A133" s="110" t="s">
        <v>450</v>
      </c>
      <c r="B133" s="110">
        <v>16731</v>
      </c>
      <c r="C133" s="110">
        <v>3550</v>
      </c>
      <c r="D133" s="110">
        <v>3598.5670662574998</v>
      </c>
      <c r="E133" s="110">
        <v>-48.600009422607201</v>
      </c>
      <c r="F133" s="110"/>
      <c r="G133" s="284">
        <v>7.0298313878080405</v>
      </c>
      <c r="H133" s="284">
        <v>2.3378792095741701</v>
      </c>
      <c r="I133" s="110">
        <v>111.19802156513397</v>
      </c>
      <c r="J133" s="133">
        <v>2.47444862829478</v>
      </c>
      <c r="K133" s="133">
        <v>23.2</v>
      </c>
      <c r="L133" s="133">
        <v>13.169745961153701</v>
      </c>
      <c r="M133" s="194"/>
      <c r="N133" s="110"/>
    </row>
    <row r="134" spans="1:14" ht="13.2" x14ac:dyDescent="0.25">
      <c r="A134" s="110" t="s">
        <v>451</v>
      </c>
      <c r="B134" s="110">
        <v>26778</v>
      </c>
      <c r="C134" s="110">
        <v>2735</v>
      </c>
      <c r="D134" s="110">
        <v>2772.7092594860001</v>
      </c>
      <c r="E134" s="110">
        <v>-37.795105254338502</v>
      </c>
      <c r="F134" s="110"/>
      <c r="G134" s="284">
        <v>3.1559240438619995</v>
      </c>
      <c r="H134" s="284">
        <v>1.2676678445229701</v>
      </c>
      <c r="I134" s="110">
        <v>153.38513617687994</v>
      </c>
      <c r="J134" s="133">
        <v>5.8555530659496595</v>
      </c>
      <c r="K134" s="133">
        <v>16.399999999999999</v>
      </c>
      <c r="L134" s="133">
        <v>4.2194661088745899</v>
      </c>
      <c r="M134" s="194"/>
      <c r="N134" s="110"/>
    </row>
    <row r="135" spans="1:14" ht="13.2" x14ac:dyDescent="0.25">
      <c r="A135" s="110" t="s">
        <v>452</v>
      </c>
      <c r="B135" s="110">
        <v>14466</v>
      </c>
      <c r="C135" s="110">
        <v>3473</v>
      </c>
      <c r="D135" s="110">
        <v>3521.95039070858</v>
      </c>
      <c r="E135" s="110">
        <v>-48.600009422607201</v>
      </c>
      <c r="F135" s="110"/>
      <c r="G135" s="284">
        <v>5.9517279210093301</v>
      </c>
      <c r="H135" s="284">
        <v>2.2156448202959802</v>
      </c>
      <c r="I135" s="110">
        <v>100.37429949942366</v>
      </c>
      <c r="J135" s="133">
        <v>5.2606110880685701</v>
      </c>
      <c r="K135" s="133">
        <v>24.2</v>
      </c>
      <c r="L135" s="133">
        <v>6.3077520002544603</v>
      </c>
      <c r="M135" s="194"/>
      <c r="N135" s="110"/>
    </row>
    <row r="136" spans="1:14" ht="13.2" x14ac:dyDescent="0.25">
      <c r="A136" s="110" t="s">
        <v>453</v>
      </c>
      <c r="B136" s="110">
        <v>23288</v>
      </c>
      <c r="C136" s="110">
        <v>2984</v>
      </c>
      <c r="D136" s="110">
        <v>3032.27547212539</v>
      </c>
      <c r="E136" s="110">
        <v>-48.600009422607201</v>
      </c>
      <c r="F136" s="110"/>
      <c r="G136" s="284">
        <v>4.9227074891190199</v>
      </c>
      <c r="H136" s="284">
        <v>1.5136670912119101</v>
      </c>
      <c r="I136" s="110">
        <v>140.58449416631979</v>
      </c>
      <c r="J136" s="133">
        <v>5.1786327722432199</v>
      </c>
      <c r="K136" s="133">
        <v>16.100000000000001</v>
      </c>
      <c r="L136" s="133">
        <v>8.8660281479420995</v>
      </c>
      <c r="M136" s="194"/>
      <c r="N136" s="110"/>
    </row>
    <row r="137" spans="1:14" ht="13.2" x14ac:dyDescent="0.25">
      <c r="A137" s="110" t="s">
        <v>454</v>
      </c>
      <c r="B137" s="110">
        <v>13812</v>
      </c>
      <c r="C137" s="110">
        <v>4213</v>
      </c>
      <c r="D137" s="110">
        <v>4261.2079728655699</v>
      </c>
      <c r="E137" s="110">
        <v>-48.600009422607201</v>
      </c>
      <c r="F137" s="110"/>
      <c r="G137" s="284">
        <v>9.2992361341746896</v>
      </c>
      <c r="H137" s="284">
        <v>2.43739565943239</v>
      </c>
      <c r="I137" s="110">
        <v>98.239503256073121</v>
      </c>
      <c r="J137" s="133">
        <v>4.3368085722560101</v>
      </c>
      <c r="K137" s="133">
        <v>30.3</v>
      </c>
      <c r="L137" s="133">
        <v>2.5972729561557801</v>
      </c>
      <c r="M137" s="194"/>
      <c r="N137" s="110"/>
    </row>
    <row r="138" spans="1:14" ht="13.2" x14ac:dyDescent="0.25">
      <c r="A138" s="110" t="s">
        <v>455</v>
      </c>
      <c r="B138" s="110">
        <v>46649</v>
      </c>
      <c r="C138" s="110">
        <v>4415</v>
      </c>
      <c r="D138" s="110">
        <v>4463.2477918996501</v>
      </c>
      <c r="E138" s="110">
        <v>-48.600009422607201</v>
      </c>
      <c r="F138" s="110"/>
      <c r="G138" s="284">
        <v>8.3037549037922691</v>
      </c>
      <c r="H138" s="284">
        <v>2.3948322041909598</v>
      </c>
      <c r="I138" s="110">
        <v>198.00252523642217</v>
      </c>
      <c r="J138" s="133">
        <v>10.3067589873309</v>
      </c>
      <c r="K138" s="133">
        <v>24.1</v>
      </c>
      <c r="L138" s="133">
        <v>11.942659079778501</v>
      </c>
      <c r="M138" s="194"/>
      <c r="N138" s="110"/>
    </row>
    <row r="139" spans="1:14" ht="13.2" x14ac:dyDescent="0.25">
      <c r="A139" s="110" t="s">
        <v>456</v>
      </c>
      <c r="B139" s="110">
        <v>37821</v>
      </c>
      <c r="C139" s="110">
        <v>2550</v>
      </c>
      <c r="D139" s="110">
        <v>2557.7865567180302</v>
      </c>
      <c r="E139" s="110">
        <v>-8.1036593715907408</v>
      </c>
      <c r="F139" s="110"/>
      <c r="G139" s="284">
        <v>3.8298312804057599</v>
      </c>
      <c r="H139" s="284">
        <v>0.87347725745669091</v>
      </c>
      <c r="I139" s="110">
        <v>185.06755523321746</v>
      </c>
      <c r="J139" s="133">
        <v>2.3928505327728002</v>
      </c>
      <c r="K139" s="133">
        <v>11.8</v>
      </c>
      <c r="L139" s="133">
        <v>11.268864665050399</v>
      </c>
      <c r="M139" s="194"/>
      <c r="N139" s="110"/>
    </row>
    <row r="140" spans="1:14" ht="13.2" x14ac:dyDescent="0.25">
      <c r="A140" s="110" t="s">
        <v>457</v>
      </c>
      <c r="B140" s="110">
        <v>31714</v>
      </c>
      <c r="C140" s="110">
        <v>3175</v>
      </c>
      <c r="D140" s="110">
        <v>3223.9019271717002</v>
      </c>
      <c r="E140" s="110">
        <v>-48.600009422607201</v>
      </c>
      <c r="F140" s="110"/>
      <c r="G140" s="284">
        <v>4.6755277560594202</v>
      </c>
      <c r="H140" s="284">
        <v>1.34573731491673</v>
      </c>
      <c r="I140" s="110">
        <v>161.71889190815031</v>
      </c>
      <c r="J140" s="133">
        <v>4.9378823232641702</v>
      </c>
      <c r="K140" s="133">
        <v>24</v>
      </c>
      <c r="L140" s="133">
        <v>3.2919943487917198</v>
      </c>
      <c r="M140" s="194"/>
      <c r="N140" s="110"/>
    </row>
    <row r="141" spans="1:14" ht="13.2" x14ac:dyDescent="0.25">
      <c r="A141" s="110" t="s">
        <v>458</v>
      </c>
      <c r="B141" s="110">
        <v>16341</v>
      </c>
      <c r="C141" s="110">
        <v>4808</v>
      </c>
      <c r="D141" s="110">
        <v>4856.7497806216497</v>
      </c>
      <c r="E141" s="110">
        <v>-48.600009422607201</v>
      </c>
      <c r="F141" s="110"/>
      <c r="G141" s="284">
        <v>11.3769751693002</v>
      </c>
      <c r="H141" s="284">
        <v>3.2296447390787</v>
      </c>
      <c r="I141" s="110">
        <v>122.32742946698423</v>
      </c>
      <c r="J141" s="133">
        <v>5.2077596230340903</v>
      </c>
      <c r="K141" s="133">
        <v>27</v>
      </c>
      <c r="L141" s="133">
        <v>12.162281076756299</v>
      </c>
      <c r="M141" s="194"/>
      <c r="N141" s="110"/>
    </row>
    <row r="142" spans="1:14" ht="13.2" x14ac:dyDescent="0.25">
      <c r="A142" s="110" t="s">
        <v>459</v>
      </c>
      <c r="B142" s="110">
        <v>44268</v>
      </c>
      <c r="C142" s="110">
        <v>3363</v>
      </c>
      <c r="D142" s="110">
        <v>3411.16839792781</v>
      </c>
      <c r="E142" s="110">
        <v>-48.600009422607201</v>
      </c>
      <c r="F142" s="110"/>
      <c r="G142" s="284">
        <v>4.6499744506898297</v>
      </c>
      <c r="H142" s="284">
        <v>1.6441207075962501</v>
      </c>
      <c r="I142" s="110">
        <v>191.97656106931387</v>
      </c>
      <c r="J142" s="133">
        <v>5.31761091533388</v>
      </c>
      <c r="K142" s="133">
        <v>22.2</v>
      </c>
      <c r="L142" s="133">
        <v>2.9968816897432302</v>
      </c>
      <c r="M142" s="194"/>
      <c r="N142" s="110"/>
    </row>
    <row r="143" spans="1:14" ht="13.2" x14ac:dyDescent="0.25">
      <c r="A143" s="110" t="s">
        <v>460</v>
      </c>
      <c r="B143" s="110">
        <v>10455</v>
      </c>
      <c r="C143" s="110">
        <v>4588</v>
      </c>
      <c r="D143" s="110">
        <v>4636.2691588484804</v>
      </c>
      <c r="E143" s="110">
        <v>-48.600009422607201</v>
      </c>
      <c r="F143" s="110"/>
      <c r="G143" s="284">
        <v>10.9401709401709</v>
      </c>
      <c r="H143" s="284">
        <v>2.7145048979110098</v>
      </c>
      <c r="I143" s="110">
        <v>87.914731416299048</v>
      </c>
      <c r="J143" s="133">
        <v>7.3935915829746497</v>
      </c>
      <c r="K143" s="133">
        <v>30.5</v>
      </c>
      <c r="L143" s="133">
        <v>13.1697285074994</v>
      </c>
      <c r="M143" s="194"/>
      <c r="N143" s="110"/>
    </row>
    <row r="144" spans="1:14" ht="13.2" x14ac:dyDescent="0.25">
      <c r="A144" s="110" t="s">
        <v>461</v>
      </c>
      <c r="B144" s="110">
        <v>14577</v>
      </c>
      <c r="C144" s="110">
        <v>5714</v>
      </c>
      <c r="D144" s="110">
        <v>5762.3193638492303</v>
      </c>
      <c r="E144" s="110">
        <v>-48.600009422607201</v>
      </c>
      <c r="F144" s="110"/>
      <c r="G144" s="284">
        <v>16.724645437516699</v>
      </c>
      <c r="H144" s="284">
        <v>2.9674591131343799</v>
      </c>
      <c r="I144" s="110">
        <v>109.08712114635715</v>
      </c>
      <c r="J144" s="133">
        <v>8.0469232352335904</v>
      </c>
      <c r="K144" s="133">
        <v>28.9</v>
      </c>
      <c r="L144" s="133">
        <v>5.34707417324943</v>
      </c>
      <c r="M144" s="194"/>
      <c r="N144" s="110"/>
    </row>
    <row r="145" spans="1:14" ht="14.25" customHeight="1" x14ac:dyDescent="0.25">
      <c r="A145" s="18" t="s">
        <v>462</v>
      </c>
      <c r="B145" s="110"/>
      <c r="C145" s="110"/>
      <c r="D145" s="110"/>
      <c r="E145" s="110"/>
      <c r="F145" s="110"/>
      <c r="G145" s="284"/>
      <c r="H145" s="284"/>
      <c r="I145" s="110"/>
      <c r="J145" s="133"/>
      <c r="K145" s="133"/>
      <c r="L145" s="133"/>
      <c r="M145" s="194"/>
      <c r="N145" s="110"/>
    </row>
    <row r="146" spans="1:14" ht="13.2" x14ac:dyDescent="0.25">
      <c r="A146" s="110" t="s">
        <v>463</v>
      </c>
      <c r="B146" s="110">
        <v>47017</v>
      </c>
      <c r="C146" s="110">
        <v>3760</v>
      </c>
      <c r="D146" s="110">
        <v>3797.2738744430899</v>
      </c>
      <c r="E146" s="110">
        <v>-36.8752580150623</v>
      </c>
      <c r="F146" s="110"/>
      <c r="G146" s="284">
        <v>6.3186026534313298</v>
      </c>
      <c r="H146" s="284">
        <v>1.7667578487715501</v>
      </c>
      <c r="I146" s="110">
        <v>192.74075853332113</v>
      </c>
      <c r="J146" s="133">
        <v>6.0595103898589899</v>
      </c>
      <c r="K146" s="133">
        <v>23.9</v>
      </c>
      <c r="L146" s="133">
        <v>2.2834821337717504</v>
      </c>
      <c r="M146" s="194"/>
      <c r="N146" s="110"/>
    </row>
    <row r="147" spans="1:14" ht="13.2" x14ac:dyDescent="0.25">
      <c r="A147" s="110" t="s">
        <v>464</v>
      </c>
      <c r="B147" s="110">
        <v>105148</v>
      </c>
      <c r="C147" s="110">
        <v>4496</v>
      </c>
      <c r="D147" s="110">
        <v>4544.7787184361996</v>
      </c>
      <c r="E147" s="110">
        <v>-48.600009422607201</v>
      </c>
      <c r="F147" s="110"/>
      <c r="G147" s="284">
        <v>7.7988430519782099</v>
      </c>
      <c r="H147" s="284">
        <v>1.6781883194278899</v>
      </c>
      <c r="I147" s="110">
        <v>309.80961895977345</v>
      </c>
      <c r="J147" s="133">
        <v>10.672575797922899</v>
      </c>
      <c r="K147" s="133">
        <v>22.3</v>
      </c>
      <c r="L147" s="133">
        <v>4.2083501475642802</v>
      </c>
      <c r="M147" s="194"/>
      <c r="N147" s="110"/>
    </row>
    <row r="148" spans="1:14" ht="13.2" x14ac:dyDescent="0.25">
      <c r="A148" s="110" t="s">
        <v>465</v>
      </c>
      <c r="B148" s="110">
        <v>10464</v>
      </c>
      <c r="C148" s="110">
        <v>4742</v>
      </c>
      <c r="D148" s="110">
        <v>4790.9930644394899</v>
      </c>
      <c r="E148" s="110">
        <v>-48.600009422607201</v>
      </c>
      <c r="F148" s="110"/>
      <c r="G148" s="284">
        <v>14.379590258987198</v>
      </c>
      <c r="H148" s="284">
        <v>2.43686868686869</v>
      </c>
      <c r="I148" s="110">
        <v>85.129313400261836</v>
      </c>
      <c r="J148" s="133">
        <v>4.9407492354740103</v>
      </c>
      <c r="K148" s="133">
        <v>19.7</v>
      </c>
      <c r="L148" s="133">
        <v>2.5628554067292901</v>
      </c>
      <c r="M148" s="194"/>
      <c r="N148" s="110"/>
    </row>
    <row r="149" spans="1:14" ht="13.2" x14ac:dyDescent="0.25">
      <c r="A149" s="110" t="s">
        <v>466</v>
      </c>
      <c r="B149" s="110">
        <v>85801</v>
      </c>
      <c r="C149" s="110">
        <v>3049</v>
      </c>
      <c r="D149" s="110">
        <v>3066.0739420233399</v>
      </c>
      <c r="E149" s="110">
        <v>-17.446668430700299</v>
      </c>
      <c r="F149" s="110"/>
      <c r="G149" s="284">
        <v>2.9252340635219301</v>
      </c>
      <c r="H149" s="284">
        <v>1.2188208616779999</v>
      </c>
      <c r="I149" s="110">
        <v>271.81611431259921</v>
      </c>
      <c r="J149" s="133">
        <v>3.4766494563000396</v>
      </c>
      <c r="K149" s="133">
        <v>16.2</v>
      </c>
      <c r="L149" s="133">
        <v>1.22232406411359</v>
      </c>
      <c r="M149" s="194"/>
      <c r="N149" s="110"/>
    </row>
    <row r="150" spans="1:14" ht="13.2" x14ac:dyDescent="0.25">
      <c r="A150" s="110" t="s">
        <v>467</v>
      </c>
      <c r="B150" s="110">
        <v>26575</v>
      </c>
      <c r="C150" s="110">
        <v>3761</v>
      </c>
      <c r="D150" s="110">
        <v>3810.04887462639</v>
      </c>
      <c r="E150" s="110">
        <v>-48.600009422607201</v>
      </c>
      <c r="F150" s="110"/>
      <c r="G150" s="284">
        <v>8.4910485933503796</v>
      </c>
      <c r="H150" s="284">
        <v>1.92418788605964</v>
      </c>
      <c r="I150" s="110">
        <v>138.44854639901425</v>
      </c>
      <c r="J150" s="133">
        <v>1.6368767638758199</v>
      </c>
      <c r="K150" s="133">
        <v>23.4</v>
      </c>
      <c r="L150" s="133">
        <v>4.1883654273142001</v>
      </c>
      <c r="M150" s="194"/>
      <c r="N150" s="110"/>
    </row>
    <row r="151" spans="1:14" ht="13.2" x14ac:dyDescent="0.25">
      <c r="A151" s="110" t="s">
        <v>468</v>
      </c>
      <c r="B151" s="110">
        <v>67800</v>
      </c>
      <c r="C151" s="110">
        <v>3270</v>
      </c>
      <c r="D151" s="110">
        <v>3309.8768008105699</v>
      </c>
      <c r="E151" s="110">
        <v>-40.136416131804801</v>
      </c>
      <c r="F151" s="110"/>
      <c r="G151" s="284">
        <v>3.3215500566931198</v>
      </c>
      <c r="H151" s="284">
        <v>1.3740483504741601</v>
      </c>
      <c r="I151" s="110">
        <v>230.33671005725509</v>
      </c>
      <c r="J151" s="133">
        <v>8.0280235988200594</v>
      </c>
      <c r="K151" s="133">
        <v>20.399999999999999</v>
      </c>
      <c r="L151" s="133">
        <v>1.6022913925195998</v>
      </c>
      <c r="M151" s="194"/>
      <c r="N151" s="110"/>
    </row>
    <row r="152" spans="1:14" ht="14.25" customHeight="1" x14ac:dyDescent="0.25">
      <c r="A152" s="18" t="s">
        <v>469</v>
      </c>
      <c r="B152" s="110"/>
      <c r="C152" s="110"/>
      <c r="D152" s="110"/>
      <c r="E152" s="110"/>
      <c r="F152" s="110"/>
      <c r="G152" s="284"/>
      <c r="H152" s="284"/>
      <c r="I152" s="110"/>
      <c r="J152" s="133"/>
      <c r="K152" s="133"/>
      <c r="L152" s="133"/>
      <c r="M152" s="194"/>
      <c r="N152" s="110"/>
    </row>
    <row r="153" spans="1:14" ht="13.2" x14ac:dyDescent="0.25">
      <c r="A153" s="110" t="s">
        <v>470</v>
      </c>
      <c r="B153" s="110">
        <v>32394</v>
      </c>
      <c r="C153" s="110">
        <v>3633</v>
      </c>
      <c r="D153" s="110">
        <v>3674.6939606425299</v>
      </c>
      <c r="E153" s="110">
        <v>-41.867014666280497</v>
      </c>
      <c r="F153" s="110"/>
      <c r="G153" s="284">
        <v>3.9855494697587703</v>
      </c>
      <c r="H153" s="284">
        <v>2.4139624494730101</v>
      </c>
      <c r="I153" s="110">
        <v>163</v>
      </c>
      <c r="J153" s="133">
        <v>8.8565783787121095</v>
      </c>
      <c r="K153" s="133">
        <v>24.1</v>
      </c>
      <c r="L153" s="133">
        <v>1.6424498445141802</v>
      </c>
      <c r="M153" s="194"/>
      <c r="N153" s="110"/>
    </row>
    <row r="154" spans="1:14" ht="13.2" x14ac:dyDescent="0.25">
      <c r="A154" s="110" t="s">
        <v>471</v>
      </c>
      <c r="B154" s="110">
        <v>42199</v>
      </c>
      <c r="C154" s="110">
        <v>3587</v>
      </c>
      <c r="D154" s="110">
        <v>3635.4366584299901</v>
      </c>
      <c r="E154" s="110">
        <v>-48.600009422607201</v>
      </c>
      <c r="F154" s="110"/>
      <c r="G154" s="284">
        <v>4.88365125337062</v>
      </c>
      <c r="H154" s="284">
        <v>1.8951972138981099</v>
      </c>
      <c r="I154" s="110">
        <v>186.18539147849381</v>
      </c>
      <c r="J154" s="133">
        <v>5.9385293490367097</v>
      </c>
      <c r="K154" s="133">
        <v>25.7</v>
      </c>
      <c r="L154" s="133">
        <v>1.7030132826755899</v>
      </c>
      <c r="M154" s="194"/>
      <c r="N154" s="110"/>
    </row>
    <row r="155" spans="1:14" ht="13.2" x14ac:dyDescent="0.25">
      <c r="A155" s="110" t="s">
        <v>472</v>
      </c>
      <c r="B155" s="110">
        <v>9255</v>
      </c>
      <c r="C155" s="110">
        <v>4681</v>
      </c>
      <c r="D155" s="110">
        <v>4729.1328966311803</v>
      </c>
      <c r="E155" s="110">
        <v>-48.600009422607201</v>
      </c>
      <c r="F155" s="110"/>
      <c r="G155" s="284">
        <v>15.053161723559001</v>
      </c>
      <c r="H155" s="284">
        <v>2.2008803521408602</v>
      </c>
      <c r="I155" s="110">
        <v>81.890170350292962</v>
      </c>
      <c r="J155" s="133">
        <v>5.7914640734737999</v>
      </c>
      <c r="K155" s="133">
        <v>28.9</v>
      </c>
      <c r="L155" s="133">
        <v>49.829055141587503</v>
      </c>
      <c r="M155" s="194"/>
      <c r="N155" s="110"/>
    </row>
    <row r="156" spans="1:14" ht="13.2" x14ac:dyDescent="0.25">
      <c r="A156" s="110" t="s">
        <v>473</v>
      </c>
      <c r="B156" s="110">
        <v>9703</v>
      </c>
      <c r="C156" s="110">
        <v>2830</v>
      </c>
      <c r="D156" s="110">
        <v>2878.5273373206601</v>
      </c>
      <c r="E156" s="110">
        <v>-48.600009422607201</v>
      </c>
      <c r="F156" s="110"/>
      <c r="G156" s="284">
        <v>3.8902538902538897</v>
      </c>
      <c r="H156" s="284">
        <v>1.8713180085480001</v>
      </c>
      <c r="I156" s="110">
        <v>79.617837197452175</v>
      </c>
      <c r="J156" s="133">
        <v>3.2567247243120696</v>
      </c>
      <c r="K156" s="133">
        <v>21.2</v>
      </c>
      <c r="L156" s="133">
        <v>1.5676393819527301</v>
      </c>
      <c r="M156" s="194"/>
      <c r="N156" s="110"/>
    </row>
    <row r="157" spans="1:14" ht="13.2" x14ac:dyDescent="0.25">
      <c r="A157" s="110" t="s">
        <v>474</v>
      </c>
      <c r="B157" s="110">
        <v>114445</v>
      </c>
      <c r="C157" s="110">
        <v>4995</v>
      </c>
      <c r="D157" s="110">
        <v>5043.8244879607</v>
      </c>
      <c r="E157" s="110">
        <v>-48.600009422607201</v>
      </c>
      <c r="F157" s="110"/>
      <c r="G157" s="284">
        <v>8.46150953330074</v>
      </c>
      <c r="H157" s="284">
        <v>2.1731072189787799</v>
      </c>
      <c r="I157" s="110">
        <v>322.32747323180507</v>
      </c>
      <c r="J157" s="133">
        <v>13.128577045742501</v>
      </c>
      <c r="K157" s="133">
        <v>25.1</v>
      </c>
      <c r="L157" s="133">
        <v>3.2110131756097102</v>
      </c>
      <c r="M157" s="194"/>
      <c r="N157" s="110"/>
    </row>
    <row r="158" spans="1:14" ht="13.2" x14ac:dyDescent="0.25">
      <c r="A158" s="110" t="s">
        <v>475</v>
      </c>
      <c r="B158" s="110">
        <v>4650</v>
      </c>
      <c r="C158" s="110">
        <v>4013</v>
      </c>
      <c r="D158" s="110">
        <v>4061.6947373693602</v>
      </c>
      <c r="E158" s="110">
        <v>-48.600009422607201</v>
      </c>
      <c r="F158" s="110"/>
      <c r="G158" s="284">
        <v>10.373443983402501</v>
      </c>
      <c r="H158" s="284">
        <v>2.9160382101558602</v>
      </c>
      <c r="I158" s="110">
        <v>54.854352607609911</v>
      </c>
      <c r="J158" s="133">
        <v>5.8494623655913998</v>
      </c>
      <c r="K158" s="133">
        <v>28.3</v>
      </c>
      <c r="L158" s="133">
        <v>61.337064222599103</v>
      </c>
      <c r="M158" s="194"/>
      <c r="N158" s="110"/>
    </row>
    <row r="159" spans="1:14" ht="13.2" x14ac:dyDescent="0.25">
      <c r="A159" s="110" t="s">
        <v>476</v>
      </c>
      <c r="B159" s="110">
        <v>5717</v>
      </c>
      <c r="C159" s="110">
        <v>3713</v>
      </c>
      <c r="D159" s="110">
        <v>3761.3007498418201</v>
      </c>
      <c r="E159" s="110">
        <v>-48.600009422607201</v>
      </c>
      <c r="F159" s="110"/>
      <c r="G159" s="284">
        <v>6.2009419152276299</v>
      </c>
      <c r="H159" s="284">
        <v>3.02267002518892</v>
      </c>
      <c r="I159" s="110">
        <v>51.195702944680818</v>
      </c>
      <c r="J159" s="133">
        <v>1.92408605912192</v>
      </c>
      <c r="K159" s="133">
        <v>32.1</v>
      </c>
      <c r="L159" s="133">
        <v>3.2669287561410001</v>
      </c>
      <c r="M159" s="194"/>
      <c r="N159" s="110"/>
    </row>
    <row r="160" spans="1:14" ht="13.2" x14ac:dyDescent="0.25">
      <c r="A160" s="110" t="s">
        <v>477</v>
      </c>
      <c r="B160" s="110">
        <v>33252</v>
      </c>
      <c r="C160" s="110">
        <v>4750</v>
      </c>
      <c r="D160" s="110">
        <v>4798.9057787258698</v>
      </c>
      <c r="E160" s="110">
        <v>-48.600009422607201</v>
      </c>
      <c r="F160" s="110"/>
      <c r="G160" s="284">
        <v>11.9244244244244</v>
      </c>
      <c r="H160" s="284">
        <v>2.1790048974377201</v>
      </c>
      <c r="I160" s="110">
        <v>157.63248396190426</v>
      </c>
      <c r="J160" s="133">
        <v>6.5379526043546301</v>
      </c>
      <c r="K160" s="133">
        <v>27.8</v>
      </c>
      <c r="L160" s="133">
        <v>5.78013786932837</v>
      </c>
      <c r="M160" s="194"/>
      <c r="N160" s="110"/>
    </row>
    <row r="161" spans="1:14" ht="13.2" x14ac:dyDescent="0.25">
      <c r="A161" s="110" t="s">
        <v>478</v>
      </c>
      <c r="B161" s="110">
        <v>6512</v>
      </c>
      <c r="C161" s="110">
        <v>4552</v>
      </c>
      <c r="D161" s="110">
        <v>4600.5193180951901</v>
      </c>
      <c r="E161" s="110">
        <v>-48.600009422607201</v>
      </c>
      <c r="F161" s="110"/>
      <c r="G161" s="284">
        <v>12.491077801570299</v>
      </c>
      <c r="H161" s="284">
        <v>2.6041666666666701</v>
      </c>
      <c r="I161" s="110">
        <v>61.220911460055866</v>
      </c>
      <c r="J161" s="133">
        <v>2.1498771498771498</v>
      </c>
      <c r="K161" s="133">
        <v>33.9</v>
      </c>
      <c r="L161" s="133">
        <v>16.8113202627415</v>
      </c>
      <c r="M161" s="194"/>
      <c r="N161" s="110"/>
    </row>
    <row r="162" spans="1:14" ht="13.2" x14ac:dyDescent="0.25">
      <c r="A162" s="110" t="s">
        <v>479</v>
      </c>
      <c r="B162" s="110">
        <v>5646</v>
      </c>
      <c r="C162" s="110">
        <v>3208</v>
      </c>
      <c r="D162" s="110">
        <v>3256.2706325295999</v>
      </c>
      <c r="E162" s="110">
        <v>-48.600009422607201</v>
      </c>
      <c r="F162" s="110"/>
      <c r="G162" s="284">
        <v>5.6122448979591804</v>
      </c>
      <c r="H162" s="284">
        <v>2.2047546012269903</v>
      </c>
      <c r="I162" s="110">
        <v>55.533773507659284</v>
      </c>
      <c r="J162" s="133">
        <v>1.4523556500177099</v>
      </c>
      <c r="K162" s="133">
        <v>27.9</v>
      </c>
      <c r="L162" s="133">
        <v>4.6768707482993204</v>
      </c>
      <c r="M162" s="194"/>
      <c r="N162" s="110"/>
    </row>
    <row r="163" spans="1:14" ht="13.2" x14ac:dyDescent="0.25">
      <c r="A163" s="110" t="s">
        <v>480</v>
      </c>
      <c r="B163" s="110">
        <v>5194</v>
      </c>
      <c r="C163" s="110">
        <v>4765</v>
      </c>
      <c r="D163" s="110">
        <v>4813.1136663690604</v>
      </c>
      <c r="E163" s="110">
        <v>-48.600009422607201</v>
      </c>
      <c r="F163" s="110"/>
      <c r="G163" s="284">
        <v>13.347236704900901</v>
      </c>
      <c r="H163" s="284">
        <v>2.2304832713754599</v>
      </c>
      <c r="I163" s="110">
        <v>58.770741019660456</v>
      </c>
      <c r="J163" s="133">
        <v>7.4123989218328799</v>
      </c>
      <c r="K163" s="133">
        <v>34.4</v>
      </c>
      <c r="L163" s="133">
        <v>15.641293013555799</v>
      </c>
      <c r="M163" s="194"/>
      <c r="N163" s="110"/>
    </row>
    <row r="164" spans="1:14" ht="13.2" x14ac:dyDescent="0.25">
      <c r="A164" s="110" t="s">
        <v>481</v>
      </c>
      <c r="B164" s="110">
        <v>596841</v>
      </c>
      <c r="C164" s="110">
        <v>7122</v>
      </c>
      <c r="D164" s="110">
        <v>7090.99548016876</v>
      </c>
      <c r="E164" s="110">
        <v>31.457854282163598</v>
      </c>
      <c r="F164" s="110"/>
      <c r="G164" s="284">
        <v>10.6467580946198</v>
      </c>
      <c r="H164" s="284">
        <v>2.0047102888598798</v>
      </c>
      <c r="I164" s="110">
        <v>760.95400649447924</v>
      </c>
      <c r="J164" s="133">
        <v>20.794315403935101</v>
      </c>
      <c r="K164" s="133">
        <v>21.5</v>
      </c>
      <c r="L164" s="133">
        <v>5.6158165327131799</v>
      </c>
      <c r="M164" s="194"/>
      <c r="N164" s="110"/>
    </row>
    <row r="165" spans="1:14" ht="13.2" x14ac:dyDescent="0.25">
      <c r="A165" s="110" t="s">
        <v>482</v>
      </c>
      <c r="B165" s="110">
        <v>13275</v>
      </c>
      <c r="C165" s="110">
        <v>3374</v>
      </c>
      <c r="D165" s="110">
        <v>3422.34637879303</v>
      </c>
      <c r="E165" s="110">
        <v>-48.600009422607201</v>
      </c>
      <c r="F165" s="110"/>
      <c r="G165" s="284">
        <v>4.99316005471956</v>
      </c>
      <c r="H165" s="284">
        <v>2.1520068317677201</v>
      </c>
      <c r="I165" s="110">
        <v>91.700599779936013</v>
      </c>
      <c r="J165" s="133">
        <v>5.3935969868173297</v>
      </c>
      <c r="K165" s="133">
        <v>27.3</v>
      </c>
      <c r="L165" s="133">
        <v>2.2222392953080603</v>
      </c>
      <c r="M165" s="194"/>
      <c r="N165" s="110"/>
    </row>
    <row r="166" spans="1:14" ht="13.2" x14ac:dyDescent="0.25">
      <c r="A166" s="110" t="s">
        <v>483</v>
      </c>
      <c r="B166" s="110">
        <v>9517</v>
      </c>
      <c r="C166" s="110">
        <v>3715</v>
      </c>
      <c r="D166" s="110">
        <v>3763.70032676658</v>
      </c>
      <c r="E166" s="110">
        <v>-48.600009422607201</v>
      </c>
      <c r="F166" s="110"/>
      <c r="G166" s="284">
        <v>6.1764705882352899</v>
      </c>
      <c r="H166" s="284">
        <v>2.5665627248740703</v>
      </c>
      <c r="I166" s="110">
        <v>73.034238546040854</v>
      </c>
      <c r="J166" s="133">
        <v>2.8265209624881797</v>
      </c>
      <c r="K166" s="133">
        <v>34.200000000000003</v>
      </c>
      <c r="L166" s="133">
        <v>1.732402438389</v>
      </c>
      <c r="M166" s="194"/>
      <c r="N166" s="110"/>
    </row>
    <row r="167" spans="1:14" ht="13.2" x14ac:dyDescent="0.25">
      <c r="A167" s="110" t="s">
        <v>484</v>
      </c>
      <c r="B167" s="110">
        <v>9243</v>
      </c>
      <c r="C167" s="110">
        <v>3379</v>
      </c>
      <c r="D167" s="110">
        <v>3427.7598151564098</v>
      </c>
      <c r="E167" s="110">
        <v>-48.600009422607201</v>
      </c>
      <c r="F167" s="110"/>
      <c r="G167" s="284">
        <v>6.1840120663650096</v>
      </c>
      <c r="H167" s="284">
        <v>1.7198434349424701</v>
      </c>
      <c r="I167" s="110">
        <v>81.03702857336269</v>
      </c>
      <c r="J167" s="133">
        <v>6.2317429406037004</v>
      </c>
      <c r="K167" s="133">
        <v>26.6</v>
      </c>
      <c r="L167" s="133">
        <v>2.60765775092699</v>
      </c>
      <c r="M167" s="194"/>
      <c r="N167" s="110"/>
    </row>
    <row r="168" spans="1:14" ht="13.2" x14ac:dyDescent="0.25">
      <c r="A168" s="110" t="s">
        <v>485</v>
      </c>
      <c r="B168" s="110">
        <v>39762</v>
      </c>
      <c r="C168" s="110">
        <v>2995</v>
      </c>
      <c r="D168" s="110">
        <v>3016.46366995786</v>
      </c>
      <c r="E168" s="110">
        <v>-21.425569027348502</v>
      </c>
      <c r="F168" s="110"/>
      <c r="G168" s="284">
        <v>2.4797155620384701</v>
      </c>
      <c r="H168" s="284">
        <v>1.5806386243233099</v>
      </c>
      <c r="I168" s="110">
        <v>186.73510650116117</v>
      </c>
      <c r="J168" s="133">
        <v>6.1566319601629695</v>
      </c>
      <c r="K168" s="133">
        <v>19.899999999999999</v>
      </c>
      <c r="L168" s="133">
        <v>0.96388488217758295</v>
      </c>
      <c r="M168" s="194"/>
      <c r="N168" s="110"/>
    </row>
    <row r="169" spans="1:14" ht="13.2" x14ac:dyDescent="0.25">
      <c r="A169" s="110" t="s">
        <v>486</v>
      </c>
      <c r="B169" s="110">
        <v>7057</v>
      </c>
      <c r="C169" s="110">
        <v>3329</v>
      </c>
      <c r="D169" s="110">
        <v>3377.1955771689099</v>
      </c>
      <c r="E169" s="110">
        <v>-48.600009422607201</v>
      </c>
      <c r="F169" s="110"/>
      <c r="G169" s="284">
        <v>6.6914498141263907</v>
      </c>
      <c r="H169" s="284">
        <v>1.68591945051514</v>
      </c>
      <c r="I169" s="110">
        <v>73.280283842245041</v>
      </c>
      <c r="J169" s="133">
        <v>2.9615984129233399</v>
      </c>
      <c r="K169" s="133">
        <v>28.4</v>
      </c>
      <c r="L169" s="133">
        <v>3.7532170431798697</v>
      </c>
      <c r="M169" s="194"/>
      <c r="N169" s="110"/>
    </row>
    <row r="170" spans="1:14" ht="13.2" x14ac:dyDescent="0.25">
      <c r="A170" s="110" t="s">
        <v>487</v>
      </c>
      <c r="B170" s="110">
        <v>49068</v>
      </c>
      <c r="C170" s="110">
        <v>3525</v>
      </c>
      <c r="D170" s="110">
        <v>3551.6897859340802</v>
      </c>
      <c r="E170" s="110">
        <v>-26.8087232917023</v>
      </c>
      <c r="F170" s="110"/>
      <c r="G170" s="284">
        <v>3.8127205439366603</v>
      </c>
      <c r="H170" s="284">
        <v>1.9187462659129602</v>
      </c>
      <c r="I170" s="110">
        <v>193.21749403198459</v>
      </c>
      <c r="J170" s="133">
        <v>8.2212439879351109</v>
      </c>
      <c r="K170" s="133">
        <v>24.1</v>
      </c>
      <c r="L170" s="133">
        <v>1.33722124758391</v>
      </c>
      <c r="M170" s="194"/>
      <c r="N170" s="110"/>
    </row>
    <row r="171" spans="1:14" ht="13.2" x14ac:dyDescent="0.25">
      <c r="A171" s="110" t="s">
        <v>488</v>
      </c>
      <c r="B171" s="110">
        <v>43536</v>
      </c>
      <c r="C171" s="110">
        <v>2913</v>
      </c>
      <c r="D171" s="110">
        <v>2945.8389144695998</v>
      </c>
      <c r="E171" s="110">
        <v>-32.77346039623</v>
      </c>
      <c r="F171" s="110"/>
      <c r="G171" s="284">
        <v>2.6402640264026398</v>
      </c>
      <c r="H171" s="284">
        <v>1.46183699870634</v>
      </c>
      <c r="I171" s="110">
        <v>199.66221475281696</v>
      </c>
      <c r="J171" s="133">
        <v>3.7853730246233002</v>
      </c>
      <c r="K171" s="133">
        <v>19.600000000000001</v>
      </c>
      <c r="L171" s="133">
        <v>1.0257878798887901</v>
      </c>
      <c r="M171" s="194"/>
      <c r="N171" s="110"/>
    </row>
    <row r="172" spans="1:14" ht="13.2" x14ac:dyDescent="0.25">
      <c r="A172" s="110" t="s">
        <v>489</v>
      </c>
      <c r="B172" s="110">
        <v>40457</v>
      </c>
      <c r="C172" s="110">
        <v>3962</v>
      </c>
      <c r="D172" s="110">
        <v>4011.0869343930399</v>
      </c>
      <c r="E172" s="110">
        <v>-48.600009422607201</v>
      </c>
      <c r="F172" s="110"/>
      <c r="G172" s="284">
        <v>5.9763181411974999</v>
      </c>
      <c r="H172" s="284">
        <v>1.85401703691331</v>
      </c>
      <c r="I172" s="110">
        <v>176.94066802179765</v>
      </c>
      <c r="J172" s="133">
        <v>10.680475566650999</v>
      </c>
      <c r="K172" s="133">
        <v>29</v>
      </c>
      <c r="L172" s="133">
        <v>3.2422405347252603</v>
      </c>
      <c r="M172" s="194"/>
      <c r="N172" s="110"/>
    </row>
    <row r="173" spans="1:14" ht="13.2" x14ac:dyDescent="0.25">
      <c r="A173" s="110" t="s">
        <v>490</v>
      </c>
      <c r="B173" s="110">
        <v>14428</v>
      </c>
      <c r="C173" s="110">
        <v>4259</v>
      </c>
      <c r="D173" s="110">
        <v>4308.0159081236898</v>
      </c>
      <c r="E173" s="110">
        <v>-48.600009422607201</v>
      </c>
      <c r="F173" s="110"/>
      <c r="G173" s="284">
        <v>7.7215560105293903</v>
      </c>
      <c r="H173" s="284">
        <v>3.12817044301657</v>
      </c>
      <c r="I173" s="110">
        <v>99.050492174446063</v>
      </c>
      <c r="J173" s="133">
        <v>4.9417798724701996</v>
      </c>
      <c r="K173" s="133">
        <v>31.7</v>
      </c>
      <c r="L173" s="133">
        <v>4.8643490306959896</v>
      </c>
      <c r="M173" s="194"/>
      <c r="N173" s="110"/>
    </row>
    <row r="174" spans="1:14" ht="13.2" x14ac:dyDescent="0.25">
      <c r="A174" s="110" t="s">
        <v>491</v>
      </c>
      <c r="B174" s="110">
        <v>14170</v>
      </c>
      <c r="C174" s="110">
        <v>4487</v>
      </c>
      <c r="D174" s="110">
        <v>4535.3219060012598</v>
      </c>
      <c r="E174" s="110">
        <v>-48.600009422607201</v>
      </c>
      <c r="F174" s="110"/>
      <c r="G174" s="284">
        <v>11.0175695461201</v>
      </c>
      <c r="H174" s="284">
        <v>1.7497740901996202</v>
      </c>
      <c r="I174" s="110">
        <v>104.02403568406679</v>
      </c>
      <c r="J174" s="133">
        <v>13.189837685250499</v>
      </c>
      <c r="K174" s="133">
        <v>28.8</v>
      </c>
      <c r="L174" s="133">
        <v>13.2061732597282</v>
      </c>
      <c r="M174" s="194"/>
      <c r="N174" s="110"/>
    </row>
    <row r="175" spans="1:14" ht="13.2" x14ac:dyDescent="0.25">
      <c r="A175" s="110" t="s">
        <v>492</v>
      </c>
      <c r="B175" s="110">
        <v>24768</v>
      </c>
      <c r="C175" s="110">
        <v>3671</v>
      </c>
      <c r="D175" s="110">
        <v>3719.7266673540298</v>
      </c>
      <c r="E175" s="110">
        <v>-48.600009422607201</v>
      </c>
      <c r="F175" s="110"/>
      <c r="G175" s="284">
        <v>5.7502420135527599</v>
      </c>
      <c r="H175" s="284">
        <v>1.7340773878153402</v>
      </c>
      <c r="I175" s="110">
        <v>137.90213921473443</v>
      </c>
      <c r="J175" s="133">
        <v>8.0708979328165391</v>
      </c>
      <c r="K175" s="133">
        <v>30.3</v>
      </c>
      <c r="L175" s="133">
        <v>3.5951495742948798</v>
      </c>
      <c r="M175" s="194"/>
      <c r="N175" s="110"/>
    </row>
    <row r="176" spans="1:14" ht="13.2" x14ac:dyDescent="0.25">
      <c r="A176" s="110" t="s">
        <v>493</v>
      </c>
      <c r="B176" s="110">
        <v>35329</v>
      </c>
      <c r="C176" s="110">
        <v>3897</v>
      </c>
      <c r="D176" s="110">
        <v>3945.1030442793099</v>
      </c>
      <c r="E176" s="110">
        <v>-48.600009422607201</v>
      </c>
      <c r="F176" s="110"/>
      <c r="G176" s="284">
        <v>6.0129284059031596</v>
      </c>
      <c r="H176" s="284">
        <v>2.3876680878976702</v>
      </c>
      <c r="I176" s="110">
        <v>154.86768546084753</v>
      </c>
      <c r="J176" s="133">
        <v>5.43462877522715</v>
      </c>
      <c r="K176" s="133">
        <v>29.5</v>
      </c>
      <c r="L176" s="133">
        <v>2.97940130773961</v>
      </c>
      <c r="M176" s="194"/>
      <c r="N176" s="110"/>
    </row>
    <row r="177" spans="1:14" ht="13.2" x14ac:dyDescent="0.25">
      <c r="A177" s="110" t="s">
        <v>494</v>
      </c>
      <c r="B177" s="110">
        <v>9263</v>
      </c>
      <c r="C177" s="110">
        <v>4877</v>
      </c>
      <c r="D177" s="110">
        <v>4925.5453702794903</v>
      </c>
      <c r="E177" s="110">
        <v>-48.600009422607201</v>
      </c>
      <c r="F177" s="110"/>
      <c r="G177" s="284">
        <v>15.074858027878198</v>
      </c>
      <c r="H177" s="284">
        <v>2.5732855816421303</v>
      </c>
      <c r="I177" s="110">
        <v>74.05403432629447</v>
      </c>
      <c r="J177" s="133">
        <v>4.1563208463780601</v>
      </c>
      <c r="K177" s="133">
        <v>28.9</v>
      </c>
      <c r="L177" s="133">
        <v>28.1860854369801</v>
      </c>
      <c r="M177" s="194"/>
      <c r="N177" s="110"/>
    </row>
    <row r="178" spans="1:14" ht="13.2" x14ac:dyDescent="0.25">
      <c r="A178" s="110" t="s">
        <v>495</v>
      </c>
      <c r="B178" s="110">
        <v>10578</v>
      </c>
      <c r="C178" s="110">
        <v>4156</v>
      </c>
      <c r="D178" s="110">
        <v>4204.6693136719796</v>
      </c>
      <c r="E178" s="110">
        <v>-48.600009422607201</v>
      </c>
      <c r="F178" s="110"/>
      <c r="G178" s="284">
        <v>9.2655849701110196</v>
      </c>
      <c r="H178" s="284">
        <v>2.5500322788896099</v>
      </c>
      <c r="I178" s="110">
        <v>81.166495550812101</v>
      </c>
      <c r="J178" s="133">
        <v>5.81395348837209</v>
      </c>
      <c r="K178" s="133">
        <v>32.5</v>
      </c>
      <c r="L178" s="133">
        <v>23.211267998644299</v>
      </c>
      <c r="M178" s="194"/>
      <c r="N178" s="110"/>
    </row>
    <row r="179" spans="1:14" ht="13.2" x14ac:dyDescent="0.25">
      <c r="A179" s="110" t="s">
        <v>496</v>
      </c>
      <c r="B179" s="110">
        <v>70109</v>
      </c>
      <c r="C179" s="110">
        <v>3794</v>
      </c>
      <c r="D179" s="110">
        <v>3802.89617710724</v>
      </c>
      <c r="E179" s="110">
        <v>-8.8830104906481502</v>
      </c>
      <c r="F179" s="110"/>
      <c r="G179" s="284">
        <v>4.01611183509063</v>
      </c>
      <c r="H179" s="284">
        <v>1.5770697937270399</v>
      </c>
      <c r="I179" s="110">
        <v>260.68371640745033</v>
      </c>
      <c r="J179" s="133">
        <v>13.313554607825001</v>
      </c>
      <c r="K179" s="133">
        <v>20.2</v>
      </c>
      <c r="L179" s="133">
        <v>1.41455970944944</v>
      </c>
      <c r="M179" s="194"/>
      <c r="N179" s="110"/>
    </row>
    <row r="180" spans="1:14" ht="13.2" x14ac:dyDescent="0.25">
      <c r="A180" s="110" t="s">
        <v>497</v>
      </c>
      <c r="B180" s="110">
        <v>15415</v>
      </c>
      <c r="C180" s="110">
        <v>3139</v>
      </c>
      <c r="D180" s="110">
        <v>3187.7064860393102</v>
      </c>
      <c r="E180" s="110">
        <v>-48.600009422607201</v>
      </c>
      <c r="F180" s="110"/>
      <c r="G180" s="284">
        <v>4.8839625909248401</v>
      </c>
      <c r="H180" s="284">
        <v>1.94410692588092</v>
      </c>
      <c r="I180" s="110">
        <v>84.03570669661795</v>
      </c>
      <c r="J180" s="133">
        <v>1.8293869607525099</v>
      </c>
      <c r="K180" s="133">
        <v>29</v>
      </c>
      <c r="L180" s="133">
        <v>4.7198699171690501</v>
      </c>
      <c r="M180" s="194"/>
      <c r="N180" s="110"/>
    </row>
    <row r="181" spans="1:14" ht="13.2" x14ac:dyDescent="0.25">
      <c r="A181" s="110" t="s">
        <v>498</v>
      </c>
      <c r="B181" s="110">
        <v>39852</v>
      </c>
      <c r="C181" s="110">
        <v>3764</v>
      </c>
      <c r="D181" s="110">
        <v>3770.1992971033801</v>
      </c>
      <c r="E181" s="110">
        <v>-6.2346644813847298</v>
      </c>
      <c r="F181" s="110"/>
      <c r="G181" s="284">
        <v>4.1690737531292097</v>
      </c>
      <c r="H181" s="284">
        <v>1.7186707255200402</v>
      </c>
      <c r="I181" s="110">
        <v>198.17921182606415</v>
      </c>
      <c r="J181" s="133">
        <v>15.642878651008699</v>
      </c>
      <c r="K181" s="133">
        <v>21.3</v>
      </c>
      <c r="L181" s="133">
        <v>1.5619333129409199</v>
      </c>
      <c r="M181" s="194"/>
      <c r="N181" s="110"/>
    </row>
    <row r="182" spans="1:14" ht="13.2" x14ac:dyDescent="0.25">
      <c r="A182" s="110" t="s">
        <v>499</v>
      </c>
      <c r="B182" s="110">
        <v>18755</v>
      </c>
      <c r="C182" s="110">
        <v>4649</v>
      </c>
      <c r="D182" s="110">
        <v>4697.4815769523102</v>
      </c>
      <c r="E182" s="110">
        <v>-48.600009422607201</v>
      </c>
      <c r="F182" s="110"/>
      <c r="G182" s="284">
        <v>9.6581400908438901</v>
      </c>
      <c r="H182" s="284">
        <v>2.4223005446972099</v>
      </c>
      <c r="I182" s="110">
        <v>119.4026800369238</v>
      </c>
      <c r="J182" s="133">
        <v>11.8315115969075</v>
      </c>
      <c r="K182" s="133">
        <v>31.8</v>
      </c>
      <c r="L182" s="133">
        <v>4.7959217626506803</v>
      </c>
      <c r="M182" s="194"/>
      <c r="N182" s="110"/>
    </row>
    <row r="183" spans="1:14" ht="13.2" x14ac:dyDescent="0.25">
      <c r="A183" s="110" t="s">
        <v>500</v>
      </c>
      <c r="B183" s="110">
        <v>57463</v>
      </c>
      <c r="C183" s="110">
        <v>3841</v>
      </c>
      <c r="D183" s="110">
        <v>3889.29208183727</v>
      </c>
      <c r="E183" s="110">
        <v>-48.600009422607201</v>
      </c>
      <c r="F183" s="110"/>
      <c r="G183" s="284">
        <v>4.8666982173844495</v>
      </c>
      <c r="H183" s="284">
        <v>1.7554832791260098</v>
      </c>
      <c r="I183" s="110">
        <v>222.54887103735214</v>
      </c>
      <c r="J183" s="133">
        <v>10.617266762960501</v>
      </c>
      <c r="K183" s="133">
        <v>25.6</v>
      </c>
      <c r="L183" s="133">
        <v>1.7184145003719902</v>
      </c>
      <c r="M183" s="194"/>
      <c r="N183" s="110"/>
    </row>
    <row r="184" spans="1:14" ht="13.2" x14ac:dyDescent="0.25">
      <c r="A184" s="110" t="s">
        <v>501</v>
      </c>
      <c r="B184" s="110">
        <v>9160</v>
      </c>
      <c r="C184" s="110">
        <v>3144</v>
      </c>
      <c r="D184" s="110">
        <v>3179.8456393378301</v>
      </c>
      <c r="E184" s="110">
        <v>-35.647970279208003</v>
      </c>
      <c r="F184" s="110"/>
      <c r="G184" s="284">
        <v>6.08446671438797</v>
      </c>
      <c r="H184" s="284">
        <v>1.6125091619838698</v>
      </c>
      <c r="I184" s="110">
        <v>86.434946636184137</v>
      </c>
      <c r="J184" s="133">
        <v>2.5109170305676902</v>
      </c>
      <c r="K184" s="133">
        <v>26.4</v>
      </c>
      <c r="L184" s="133">
        <v>12.017330186424099</v>
      </c>
      <c r="M184" s="194"/>
      <c r="N184" s="110"/>
    </row>
    <row r="185" spans="1:14" ht="13.2" x14ac:dyDescent="0.25">
      <c r="A185" s="110" t="s">
        <v>502</v>
      </c>
      <c r="B185" s="110">
        <v>27870</v>
      </c>
      <c r="C185" s="110">
        <v>3234</v>
      </c>
      <c r="D185" s="110">
        <v>3267.9641098017</v>
      </c>
      <c r="E185" s="110">
        <v>-34.250163330836799</v>
      </c>
      <c r="F185" s="110"/>
      <c r="G185" s="284">
        <v>3.9853479853479903</v>
      </c>
      <c r="H185" s="284">
        <v>1.81359791802212</v>
      </c>
      <c r="I185" s="110">
        <v>149.29500996349475</v>
      </c>
      <c r="J185" s="133">
        <v>7.1044133476856803</v>
      </c>
      <c r="K185" s="133">
        <v>21.4</v>
      </c>
      <c r="L185" s="133">
        <v>2.5435097303680503</v>
      </c>
      <c r="M185" s="194"/>
      <c r="N185" s="110"/>
    </row>
    <row r="186" spans="1:14" ht="13.2" x14ac:dyDescent="0.25">
      <c r="A186" s="110" t="s">
        <v>503</v>
      </c>
      <c r="B186" s="110">
        <v>13290</v>
      </c>
      <c r="C186" s="110">
        <v>3795</v>
      </c>
      <c r="D186" s="110">
        <v>3819.10490145631</v>
      </c>
      <c r="E186" s="110">
        <v>-24.477076328727001</v>
      </c>
      <c r="F186" s="110"/>
      <c r="G186" s="284">
        <v>14.870017331022501</v>
      </c>
      <c r="H186" s="284">
        <v>2.35563894100479</v>
      </c>
      <c r="I186" s="110">
        <v>94.005318998448161</v>
      </c>
      <c r="J186" s="133">
        <v>5.01881113619263</v>
      </c>
      <c r="K186" s="133">
        <v>25</v>
      </c>
      <c r="L186" s="133">
        <v>175.726337364122</v>
      </c>
      <c r="M186" s="194"/>
      <c r="N186" s="110"/>
    </row>
    <row r="187" spans="1:14" ht="13.2" x14ac:dyDescent="0.25">
      <c r="A187" s="110" t="s">
        <v>504</v>
      </c>
      <c r="B187" s="110">
        <v>10816</v>
      </c>
      <c r="C187" s="110">
        <v>4395</v>
      </c>
      <c r="D187" s="110">
        <v>4444.0615008575696</v>
      </c>
      <c r="E187" s="110">
        <v>-48.600009422607201</v>
      </c>
      <c r="F187" s="110"/>
      <c r="G187" s="284">
        <v>10.050041701417801</v>
      </c>
      <c r="H187" s="284">
        <v>2.8417818740399401</v>
      </c>
      <c r="I187" s="110">
        <v>82.316462509026707</v>
      </c>
      <c r="J187" s="133">
        <v>3.5780325443787002</v>
      </c>
      <c r="K187" s="133">
        <v>30.4</v>
      </c>
      <c r="L187" s="133">
        <v>2.6682707291697501</v>
      </c>
      <c r="M187" s="194"/>
      <c r="N187" s="110"/>
    </row>
    <row r="188" spans="1:14" ht="13.2" x14ac:dyDescent="0.25">
      <c r="A188" s="110" t="s">
        <v>505</v>
      </c>
      <c r="B188" s="110">
        <v>13013</v>
      </c>
      <c r="C188" s="110">
        <v>3267</v>
      </c>
      <c r="D188" s="110">
        <v>3315.4911212965799</v>
      </c>
      <c r="E188" s="110">
        <v>-48.600009422607201</v>
      </c>
      <c r="F188" s="110"/>
      <c r="G188" s="284">
        <v>6.9676917088361199</v>
      </c>
      <c r="H188" s="284">
        <v>1.7977725160045601</v>
      </c>
      <c r="I188" s="110">
        <v>77.401550372069423</v>
      </c>
      <c r="J188" s="133">
        <v>3.8269422884807502</v>
      </c>
      <c r="K188" s="133">
        <v>26.1</v>
      </c>
      <c r="L188" s="133">
        <v>24.2548667066348</v>
      </c>
      <c r="M188" s="194"/>
      <c r="N188" s="110"/>
    </row>
    <row r="189" spans="1:14" ht="13.2" x14ac:dyDescent="0.25">
      <c r="A189" s="110" t="s">
        <v>506</v>
      </c>
      <c r="B189" s="110">
        <v>11399</v>
      </c>
      <c r="C189" s="110">
        <v>4314</v>
      </c>
      <c r="D189" s="110">
        <v>4362.4463811018704</v>
      </c>
      <c r="E189" s="110">
        <v>-48.600009422607201</v>
      </c>
      <c r="F189" s="110"/>
      <c r="G189" s="284">
        <v>9.3206951026856188</v>
      </c>
      <c r="H189" s="284">
        <v>2.0828972158258301</v>
      </c>
      <c r="I189" s="110">
        <v>97.590983190046813</v>
      </c>
      <c r="J189" s="133">
        <v>10.6939205193438</v>
      </c>
      <c r="K189" s="133">
        <v>29.9</v>
      </c>
      <c r="L189" s="133">
        <v>3.3609718335505101</v>
      </c>
      <c r="M189" s="194"/>
      <c r="N189" s="110"/>
    </row>
    <row r="190" spans="1:14" ht="13.2" x14ac:dyDescent="0.25">
      <c r="A190" s="110" t="s">
        <v>507</v>
      </c>
      <c r="B190" s="110">
        <v>12839</v>
      </c>
      <c r="C190" s="110">
        <v>3930</v>
      </c>
      <c r="D190" s="110">
        <v>3979.0098205239501</v>
      </c>
      <c r="E190" s="110">
        <v>-48.600009422607201</v>
      </c>
      <c r="F190" s="110"/>
      <c r="G190" s="284">
        <v>6.5023222579492694</v>
      </c>
      <c r="H190" s="284">
        <v>2.3243575124989002</v>
      </c>
      <c r="I190" s="110">
        <v>95.005263012108969</v>
      </c>
      <c r="J190" s="133">
        <v>7.2747098683698095</v>
      </c>
      <c r="K190" s="133">
        <v>34.299999999999997</v>
      </c>
      <c r="L190" s="133">
        <v>1.7135800394288199</v>
      </c>
      <c r="M190" s="194"/>
      <c r="N190" s="110"/>
    </row>
    <row r="191" spans="1:14" ht="13.2" x14ac:dyDescent="0.25">
      <c r="A191" s="110" t="s">
        <v>508</v>
      </c>
      <c r="B191" s="110">
        <v>16275</v>
      </c>
      <c r="C191" s="110">
        <v>2699</v>
      </c>
      <c r="D191" s="110">
        <v>2741.7701623153798</v>
      </c>
      <c r="E191" s="110">
        <v>-43.143738744010797</v>
      </c>
      <c r="F191" s="110"/>
      <c r="G191" s="284">
        <v>3.9988409156766198</v>
      </c>
      <c r="H191" s="284">
        <v>1.55285820844918</v>
      </c>
      <c r="I191" s="110">
        <v>108.13417591122614</v>
      </c>
      <c r="J191" s="133">
        <v>0.38095238095238099</v>
      </c>
      <c r="K191" s="133">
        <v>20.5</v>
      </c>
      <c r="L191" s="133">
        <v>3.3338610950956999</v>
      </c>
      <c r="M191" s="194"/>
      <c r="N191" s="110"/>
    </row>
    <row r="192" spans="1:14" ht="13.2" x14ac:dyDescent="0.25">
      <c r="A192" s="110" t="s">
        <v>509</v>
      </c>
      <c r="B192" s="110">
        <v>11940</v>
      </c>
      <c r="C192" s="110">
        <v>3257</v>
      </c>
      <c r="D192" s="110">
        <v>3305.7920038460302</v>
      </c>
      <c r="E192" s="110">
        <v>-48.600009422607201</v>
      </c>
      <c r="F192" s="110"/>
      <c r="G192" s="284">
        <v>4.8953662182361697</v>
      </c>
      <c r="H192" s="284">
        <v>2.2501520372998201</v>
      </c>
      <c r="I192" s="110">
        <v>93.123573814582528</v>
      </c>
      <c r="J192" s="133">
        <v>2.8391959798994999</v>
      </c>
      <c r="K192" s="133">
        <v>25.5</v>
      </c>
      <c r="L192" s="133">
        <v>2.3586442872735098</v>
      </c>
      <c r="M192" s="194"/>
      <c r="N192" s="110"/>
    </row>
    <row r="193" spans="1:14" ht="13.2" x14ac:dyDescent="0.25">
      <c r="A193" s="110" t="s">
        <v>510</v>
      </c>
      <c r="B193" s="110">
        <v>59274</v>
      </c>
      <c r="C193" s="110">
        <v>5335</v>
      </c>
      <c r="D193" s="110">
        <v>5383.6611019618003</v>
      </c>
      <c r="E193" s="110">
        <v>-48.600009422607201</v>
      </c>
      <c r="F193" s="110"/>
      <c r="G193" s="284">
        <v>12.942700835013</v>
      </c>
      <c r="H193" s="284">
        <v>1.8889737157814401</v>
      </c>
      <c r="I193" s="110">
        <v>233.24665056544757</v>
      </c>
      <c r="J193" s="133">
        <v>16.064378985727302</v>
      </c>
      <c r="K193" s="133">
        <v>24.9</v>
      </c>
      <c r="L193" s="133">
        <v>11.458981846718</v>
      </c>
      <c r="M193" s="194"/>
      <c r="N193" s="110"/>
    </row>
    <row r="194" spans="1:14" ht="13.2" x14ac:dyDescent="0.25">
      <c r="A194" s="110" t="s">
        <v>511</v>
      </c>
      <c r="B194" s="110">
        <v>9186</v>
      </c>
      <c r="C194" s="110">
        <v>4449</v>
      </c>
      <c r="D194" s="110">
        <v>4497.7626517614799</v>
      </c>
      <c r="E194" s="110">
        <v>-48.600009422607201</v>
      </c>
      <c r="F194" s="110"/>
      <c r="G194" s="284">
        <v>10.362966859547599</v>
      </c>
      <c r="H194" s="284">
        <v>2.4084167828622101</v>
      </c>
      <c r="I194" s="110">
        <v>75.451971478550519</v>
      </c>
      <c r="J194" s="133">
        <v>5.3559764859568899</v>
      </c>
      <c r="K194" s="133">
        <v>35.700000000000003</v>
      </c>
      <c r="L194" s="133">
        <v>3.7248944829885096</v>
      </c>
      <c r="M194" s="194"/>
      <c r="N194" s="110"/>
    </row>
    <row r="195" spans="1:14" ht="13.2" x14ac:dyDescent="0.25">
      <c r="A195" s="110" t="s">
        <v>512</v>
      </c>
      <c r="B195" s="110">
        <v>57282</v>
      </c>
      <c r="C195" s="110">
        <v>4746</v>
      </c>
      <c r="D195" s="110">
        <v>4794.1817832674496</v>
      </c>
      <c r="E195" s="110">
        <v>-48.600009422607201</v>
      </c>
      <c r="F195" s="110"/>
      <c r="G195" s="284">
        <v>10.568862275449099</v>
      </c>
      <c r="H195" s="284">
        <v>2.0056029542849898</v>
      </c>
      <c r="I195" s="110">
        <v>215.2184936291489</v>
      </c>
      <c r="J195" s="133">
        <v>9.2193010020599804</v>
      </c>
      <c r="K195" s="133">
        <v>28.8</v>
      </c>
      <c r="L195" s="133">
        <v>14.477139471057901</v>
      </c>
      <c r="M195" s="194"/>
      <c r="N195" s="110"/>
    </row>
    <row r="196" spans="1:14" ht="13.2" x14ac:dyDescent="0.25">
      <c r="A196" s="110" t="s">
        <v>513</v>
      </c>
      <c r="B196" s="110">
        <v>25108</v>
      </c>
      <c r="C196" s="110">
        <v>3528</v>
      </c>
      <c r="D196" s="110">
        <v>3576.77084742633</v>
      </c>
      <c r="E196" s="110">
        <v>-48.600009422607201</v>
      </c>
      <c r="F196" s="110"/>
      <c r="G196" s="284">
        <v>5.9094942324756001</v>
      </c>
      <c r="H196" s="284">
        <v>2.0815064383624899</v>
      </c>
      <c r="I196" s="110">
        <v>130.43772460450236</v>
      </c>
      <c r="J196" s="133">
        <v>3.7159471084913203</v>
      </c>
      <c r="K196" s="133">
        <v>25.5</v>
      </c>
      <c r="L196" s="133">
        <v>1.6733716648171699</v>
      </c>
      <c r="M196" s="194"/>
      <c r="N196" s="110"/>
    </row>
    <row r="197" spans="1:14" ht="13.2" x14ac:dyDescent="0.25">
      <c r="A197" s="110" t="s">
        <v>514</v>
      </c>
      <c r="B197" s="110">
        <v>16163</v>
      </c>
      <c r="C197" s="110">
        <v>4250</v>
      </c>
      <c r="D197" s="110">
        <v>4298.3231548692402</v>
      </c>
      <c r="E197" s="110">
        <v>-48.600009422607201</v>
      </c>
      <c r="F197" s="110"/>
      <c r="G197" s="284">
        <v>8.5040696042660695</v>
      </c>
      <c r="H197" s="284">
        <v>2.8070915998311503</v>
      </c>
      <c r="I197" s="110">
        <v>97.144222679477963</v>
      </c>
      <c r="J197" s="133">
        <v>2.5119099177133002</v>
      </c>
      <c r="K197" s="133">
        <v>34.6</v>
      </c>
      <c r="L197" s="133">
        <v>2.6433608894255101</v>
      </c>
      <c r="M197" s="194"/>
      <c r="N197" s="110"/>
    </row>
    <row r="198" spans="1:14" ht="13.2" x14ac:dyDescent="0.25">
      <c r="A198" s="110" t="s">
        <v>515</v>
      </c>
      <c r="B198" s="110">
        <v>12268</v>
      </c>
      <c r="C198" s="110">
        <v>3544</v>
      </c>
      <c r="D198" s="110">
        <v>3592.9169146997201</v>
      </c>
      <c r="E198" s="110">
        <v>-48.600009422607201</v>
      </c>
      <c r="F198" s="110"/>
      <c r="G198" s="284">
        <v>6.1197485941118099</v>
      </c>
      <c r="H198" s="284">
        <v>2.3981042654028397</v>
      </c>
      <c r="I198" s="110">
        <v>80.962954491545077</v>
      </c>
      <c r="J198" s="133">
        <v>4.2712748614281102</v>
      </c>
      <c r="K198" s="133">
        <v>26.6</v>
      </c>
      <c r="L198" s="133">
        <v>2.2103961792158699</v>
      </c>
      <c r="M198" s="194"/>
      <c r="N198" s="110"/>
    </row>
    <row r="199" spans="1:14" ht="13.2" x14ac:dyDescent="0.25">
      <c r="A199" s="110" t="s">
        <v>516</v>
      </c>
      <c r="B199" s="110">
        <v>39904</v>
      </c>
      <c r="C199" s="110">
        <v>4869</v>
      </c>
      <c r="D199" s="110">
        <v>4917.4395588335301</v>
      </c>
      <c r="E199" s="110">
        <v>-48.600009422607201</v>
      </c>
      <c r="F199" s="110"/>
      <c r="G199" s="284">
        <v>11.976047904191599</v>
      </c>
      <c r="H199" s="284">
        <v>2.0390545930821</v>
      </c>
      <c r="I199" s="110">
        <v>179.4073577086514</v>
      </c>
      <c r="J199" s="133">
        <v>7.9916800320769905</v>
      </c>
      <c r="K199" s="133">
        <v>30.2</v>
      </c>
      <c r="L199" s="133">
        <v>10.0869557523298</v>
      </c>
      <c r="M199" s="194"/>
      <c r="N199" s="110"/>
    </row>
    <row r="200" spans="1:14" ht="13.2" x14ac:dyDescent="0.25">
      <c r="A200" s="110" t="s">
        <v>517</v>
      </c>
      <c r="B200" s="110">
        <v>12216</v>
      </c>
      <c r="C200" s="110">
        <v>4879</v>
      </c>
      <c r="D200" s="110">
        <v>4927.2876682816805</v>
      </c>
      <c r="E200" s="110">
        <v>-48.600009422607201</v>
      </c>
      <c r="F200" s="110"/>
      <c r="G200" s="284">
        <v>14.648956356736202</v>
      </c>
      <c r="H200" s="284">
        <v>2.0374502765111098</v>
      </c>
      <c r="I200" s="110">
        <v>99.644367628080218</v>
      </c>
      <c r="J200" s="133">
        <v>8.2432874918140211</v>
      </c>
      <c r="K200" s="133">
        <v>30.5</v>
      </c>
      <c r="L200" s="133">
        <v>31.331101195294803</v>
      </c>
      <c r="M200" s="194"/>
      <c r="N200" s="110"/>
    </row>
    <row r="201" spans="1:14" ht="13.2" x14ac:dyDescent="0.25">
      <c r="A201" s="110" t="s">
        <v>518</v>
      </c>
      <c r="B201" s="110">
        <v>12800</v>
      </c>
      <c r="C201" s="110">
        <v>2528</v>
      </c>
      <c r="D201" s="110">
        <v>2549.1613858657602</v>
      </c>
      <c r="E201" s="110">
        <v>-21.586413660195699</v>
      </c>
      <c r="F201" s="110"/>
      <c r="G201" s="284">
        <v>2.1269177126917698</v>
      </c>
      <c r="H201" s="284">
        <v>1.56092648539778</v>
      </c>
      <c r="I201" s="110">
        <v>112.29425630903836</v>
      </c>
      <c r="J201" s="133">
        <v>0.5703125</v>
      </c>
      <c r="K201" s="133">
        <v>23.3</v>
      </c>
      <c r="L201" s="133">
        <v>1.5036201658265</v>
      </c>
      <c r="M201" s="194"/>
      <c r="N201" s="110"/>
    </row>
    <row r="202" spans="1:14" ht="14.25" customHeight="1" x14ac:dyDescent="0.25">
      <c r="A202" s="18" t="s">
        <v>519</v>
      </c>
      <c r="B202" s="110"/>
      <c r="C202" s="110"/>
      <c r="D202" s="110"/>
      <c r="E202" s="110"/>
      <c r="F202" s="110"/>
      <c r="G202" s="284"/>
      <c r="H202" s="284"/>
      <c r="I202" s="110"/>
      <c r="J202" s="133"/>
      <c r="K202" s="133"/>
      <c r="L202" s="133"/>
      <c r="M202" s="194"/>
      <c r="N202" s="110"/>
    </row>
    <row r="203" spans="1:14" ht="13.2" x14ac:dyDescent="0.25">
      <c r="A203" s="110" t="s">
        <v>520</v>
      </c>
      <c r="B203" s="110">
        <v>25832</v>
      </c>
      <c r="C203" s="110">
        <v>4006</v>
      </c>
      <c r="D203" s="110">
        <v>4054.8077748147398</v>
      </c>
      <c r="E203" s="110">
        <v>-48.600009422607201</v>
      </c>
      <c r="F203" s="110"/>
      <c r="G203" s="284">
        <v>8.0690561080878194</v>
      </c>
      <c r="H203" s="284">
        <v>2.0550978828948501</v>
      </c>
      <c r="I203" s="110">
        <v>129.35223229616102</v>
      </c>
      <c r="J203" s="133">
        <v>7.6997522452771694</v>
      </c>
      <c r="K203" s="133">
        <v>32.6</v>
      </c>
      <c r="L203" s="133">
        <v>27.0616522167408</v>
      </c>
      <c r="M203" s="194"/>
      <c r="N203" s="110"/>
    </row>
    <row r="204" spans="1:14" ht="13.2" x14ac:dyDescent="0.25">
      <c r="A204" s="110" t="s">
        <v>521</v>
      </c>
      <c r="B204" s="110">
        <v>8535</v>
      </c>
      <c r="C204" s="110">
        <v>4217</v>
      </c>
      <c r="D204" s="110">
        <v>4265.7108599521298</v>
      </c>
      <c r="E204" s="110">
        <v>-48.600009422607201</v>
      </c>
      <c r="F204" s="110"/>
      <c r="G204" s="284">
        <v>18.249856073690299</v>
      </c>
      <c r="H204" s="284">
        <v>2.8655161185281703</v>
      </c>
      <c r="I204" s="110">
        <v>69.16646586316233</v>
      </c>
      <c r="J204" s="133">
        <v>3.6555360281195095</v>
      </c>
      <c r="K204" s="133">
        <v>33</v>
      </c>
      <c r="L204" s="133">
        <v>223.39468019043102</v>
      </c>
      <c r="M204" s="194"/>
      <c r="N204" s="110"/>
    </row>
    <row r="205" spans="1:14" ht="13.2" x14ac:dyDescent="0.25">
      <c r="A205" s="110" t="s">
        <v>522</v>
      </c>
      <c r="B205" s="110">
        <v>10315</v>
      </c>
      <c r="C205" s="110">
        <v>6327</v>
      </c>
      <c r="D205" s="110">
        <v>6375.4046370308497</v>
      </c>
      <c r="E205" s="110">
        <v>-48.600009422607201</v>
      </c>
      <c r="F205" s="110"/>
      <c r="G205" s="284">
        <v>20.6430568499534</v>
      </c>
      <c r="H205" s="284">
        <v>2.9912508867344498</v>
      </c>
      <c r="I205" s="110">
        <v>88.932558717266204</v>
      </c>
      <c r="J205" s="133">
        <v>7.5424139602520608</v>
      </c>
      <c r="K205" s="133">
        <v>36.1</v>
      </c>
      <c r="L205" s="133">
        <v>19.536015946328099</v>
      </c>
      <c r="M205" s="194"/>
      <c r="N205" s="110"/>
    </row>
    <row r="206" spans="1:14" ht="13.2" x14ac:dyDescent="0.25">
      <c r="A206" s="110" t="s">
        <v>523</v>
      </c>
      <c r="B206" s="110">
        <v>11578</v>
      </c>
      <c r="C206" s="110">
        <v>3667</v>
      </c>
      <c r="D206" s="110">
        <v>3716.0827842158001</v>
      </c>
      <c r="E206" s="110">
        <v>-48.600009422607201</v>
      </c>
      <c r="F206" s="110"/>
      <c r="G206" s="284">
        <v>7.5132275132275108</v>
      </c>
      <c r="H206" s="284">
        <v>1.9927880053141001</v>
      </c>
      <c r="I206" s="110">
        <v>96.974223379205256</v>
      </c>
      <c r="J206" s="133">
        <v>4.4826394886854404</v>
      </c>
      <c r="K206" s="133">
        <v>29.9</v>
      </c>
      <c r="L206" s="133">
        <v>15.8956629544865</v>
      </c>
      <c r="M206" s="194"/>
      <c r="N206" s="110"/>
    </row>
    <row r="207" spans="1:14" ht="13.2" x14ac:dyDescent="0.25">
      <c r="A207" s="110" t="s">
        <v>524</v>
      </c>
      <c r="B207" s="110">
        <v>9105</v>
      </c>
      <c r="C207" s="110">
        <v>4705</v>
      </c>
      <c r="D207" s="110">
        <v>4753.8554910460698</v>
      </c>
      <c r="E207" s="110">
        <v>-48.600009422607201</v>
      </c>
      <c r="F207" s="110"/>
      <c r="G207" s="284">
        <v>10.921683537559899</v>
      </c>
      <c r="H207" s="284">
        <v>3.0548628428927702</v>
      </c>
      <c r="I207" s="110">
        <v>80.857900046934191</v>
      </c>
      <c r="J207" s="133">
        <v>7.1169686985172991</v>
      </c>
      <c r="K207" s="133">
        <v>33.700000000000003</v>
      </c>
      <c r="L207" s="133">
        <v>19.674240704959601</v>
      </c>
      <c r="M207" s="194"/>
      <c r="N207" s="110"/>
    </row>
    <row r="208" spans="1:14" ht="13.2" x14ac:dyDescent="0.25">
      <c r="A208" s="110" t="s">
        <v>525</v>
      </c>
      <c r="B208" s="110">
        <v>11589</v>
      </c>
      <c r="C208" s="110">
        <v>4233</v>
      </c>
      <c r="D208" s="110">
        <v>4281.8024579859602</v>
      </c>
      <c r="E208" s="110">
        <v>-48.600009422607201</v>
      </c>
      <c r="F208" s="110"/>
      <c r="G208" s="284">
        <v>9.6085409252668992</v>
      </c>
      <c r="H208" s="284">
        <v>2.1900826446281001</v>
      </c>
      <c r="I208" s="110">
        <v>86.116200566443936</v>
      </c>
      <c r="J208" s="133">
        <v>4.7976529467598601</v>
      </c>
      <c r="K208" s="133">
        <v>37.799999999999997</v>
      </c>
      <c r="L208" s="133">
        <v>15.898309700544999</v>
      </c>
      <c r="M208" s="194"/>
      <c r="N208" s="110"/>
    </row>
    <row r="209" spans="1:14" ht="13.2" x14ac:dyDescent="0.25">
      <c r="A209" s="110" t="s">
        <v>526</v>
      </c>
      <c r="B209" s="110">
        <v>16820</v>
      </c>
      <c r="C209" s="110">
        <v>2570</v>
      </c>
      <c r="D209" s="110">
        <v>2618.7617117196201</v>
      </c>
      <c r="E209" s="110">
        <v>-48.600009422607201</v>
      </c>
      <c r="F209" s="110"/>
      <c r="G209" s="284">
        <v>3.5392535392535405</v>
      </c>
      <c r="H209" s="284">
        <v>1.0220479526901101</v>
      </c>
      <c r="I209" s="110">
        <v>125.7179382586272</v>
      </c>
      <c r="J209" s="133">
        <v>4.2508917954815697</v>
      </c>
      <c r="K209" s="133">
        <v>18.3</v>
      </c>
      <c r="L209" s="133">
        <v>5.5754460116876201</v>
      </c>
      <c r="M209" s="194"/>
      <c r="N209" s="110"/>
    </row>
    <row r="210" spans="1:14" ht="13.2" x14ac:dyDescent="0.25">
      <c r="A210" s="110" t="s">
        <v>527</v>
      </c>
      <c r="B210" s="110">
        <v>96466</v>
      </c>
      <c r="C210" s="110">
        <v>4527</v>
      </c>
      <c r="D210" s="110">
        <v>4575.9370739841197</v>
      </c>
      <c r="E210" s="110">
        <v>-48.600009422607201</v>
      </c>
      <c r="F210" s="110"/>
      <c r="G210" s="284">
        <v>8.3863154707841403</v>
      </c>
      <c r="H210" s="284">
        <v>1.6157030311123002</v>
      </c>
      <c r="I210" s="110">
        <v>292.58503037578663</v>
      </c>
      <c r="J210" s="133">
        <v>13.5747309933033</v>
      </c>
      <c r="K210" s="133">
        <v>21.5</v>
      </c>
      <c r="L210" s="133">
        <v>14.498077650992998</v>
      </c>
      <c r="M210" s="194"/>
      <c r="N210" s="110"/>
    </row>
    <row r="211" spans="1:14" ht="13.2" x14ac:dyDescent="0.25">
      <c r="A211" s="110" t="s">
        <v>528</v>
      </c>
      <c r="B211" s="110">
        <v>12115</v>
      </c>
      <c r="C211" s="110">
        <v>3708</v>
      </c>
      <c r="D211" s="110">
        <v>3756.9542752929001</v>
      </c>
      <c r="E211" s="110">
        <v>-48.600009422607201</v>
      </c>
      <c r="F211" s="110"/>
      <c r="G211" s="284">
        <v>7.3145245559038701</v>
      </c>
      <c r="H211" s="284">
        <v>2.33393177737881</v>
      </c>
      <c r="I211" s="110">
        <v>95.02105029939419</v>
      </c>
      <c r="J211" s="133">
        <v>6.2319438712340105</v>
      </c>
      <c r="K211" s="133">
        <v>25.4</v>
      </c>
      <c r="L211" s="133">
        <v>16.748852611569401</v>
      </c>
      <c r="M211" s="194"/>
      <c r="N211" s="110"/>
    </row>
    <row r="212" spans="1:14" ht="13.2" x14ac:dyDescent="0.25">
      <c r="A212" s="110" t="s">
        <v>529</v>
      </c>
      <c r="B212" s="110">
        <v>24053</v>
      </c>
      <c r="C212" s="110">
        <v>4887</v>
      </c>
      <c r="D212" s="110">
        <v>4935.2874242224898</v>
      </c>
      <c r="E212" s="110">
        <v>-48.600009422607201</v>
      </c>
      <c r="F212" s="110"/>
      <c r="G212" s="284">
        <v>11.7561983471074</v>
      </c>
      <c r="H212" s="284">
        <v>2.4960169941582602</v>
      </c>
      <c r="I212" s="110">
        <v>142.17946405863259</v>
      </c>
      <c r="J212" s="133">
        <v>7.7703404980667701</v>
      </c>
      <c r="K212" s="133">
        <v>32.9</v>
      </c>
      <c r="L212" s="133">
        <v>15.5344763504567</v>
      </c>
      <c r="M212" s="194"/>
      <c r="N212" s="110"/>
    </row>
    <row r="213" spans="1:14" ht="13.2" x14ac:dyDescent="0.25">
      <c r="A213" s="110" t="s">
        <v>530</v>
      </c>
      <c r="B213" s="110">
        <v>3701</v>
      </c>
      <c r="C213" s="110">
        <v>4789</v>
      </c>
      <c r="D213" s="110">
        <v>4837.2771736065697</v>
      </c>
      <c r="E213" s="110">
        <v>-48.600009422607201</v>
      </c>
      <c r="F213" s="110"/>
      <c r="G213" s="284">
        <v>13.963328631875898</v>
      </c>
      <c r="H213" s="284">
        <v>3.1390134529148002</v>
      </c>
      <c r="I213" s="110">
        <v>53.925875050851054</v>
      </c>
      <c r="J213" s="133">
        <v>2.2156174007025098</v>
      </c>
      <c r="K213" s="133">
        <v>34.5</v>
      </c>
      <c r="L213" s="133">
        <v>43.685964433447097</v>
      </c>
      <c r="M213" s="194"/>
      <c r="N213" s="110"/>
    </row>
    <row r="214" spans="1:14" ht="13.2" x14ac:dyDescent="0.25">
      <c r="A214" s="110" t="s">
        <v>531</v>
      </c>
      <c r="B214" s="110">
        <v>3882</v>
      </c>
      <c r="C214" s="110">
        <v>4290</v>
      </c>
      <c r="D214" s="110">
        <v>4338.7865805749398</v>
      </c>
      <c r="E214" s="110">
        <v>-48.600009422607201</v>
      </c>
      <c r="F214" s="110"/>
      <c r="G214" s="284">
        <v>11.1111111111111</v>
      </c>
      <c r="H214" s="284">
        <v>2.5934861278649</v>
      </c>
      <c r="I214" s="110">
        <v>48.259714048054619</v>
      </c>
      <c r="J214" s="133">
        <v>1.44255538382277</v>
      </c>
      <c r="K214" s="133">
        <v>34.1</v>
      </c>
      <c r="L214" s="133">
        <v>12.4350815595055</v>
      </c>
      <c r="M214" s="194"/>
      <c r="N214" s="110"/>
    </row>
    <row r="215" spans="1:14" ht="13.2" x14ac:dyDescent="0.25">
      <c r="A215" s="110" t="s">
        <v>532</v>
      </c>
      <c r="B215" s="110">
        <v>13418</v>
      </c>
      <c r="C215" s="110">
        <v>3706</v>
      </c>
      <c r="D215" s="110">
        <v>3754.6632149718198</v>
      </c>
      <c r="E215" s="110">
        <v>-48.600009422607201</v>
      </c>
      <c r="F215" s="110"/>
      <c r="G215" s="284">
        <v>8.6556169429097611</v>
      </c>
      <c r="H215" s="284">
        <v>2.2233325006245299</v>
      </c>
      <c r="I215" s="110">
        <v>80.65358020571685</v>
      </c>
      <c r="J215" s="133">
        <v>3.4058727083022799</v>
      </c>
      <c r="K215" s="133">
        <v>28.3</v>
      </c>
      <c r="L215" s="133">
        <v>28.960319352449797</v>
      </c>
      <c r="M215" s="194"/>
      <c r="N215" s="110"/>
    </row>
    <row r="216" spans="1:14" ht="13.2" x14ac:dyDescent="0.25">
      <c r="A216" s="110" t="s">
        <v>533</v>
      </c>
      <c r="B216" s="110">
        <v>15242</v>
      </c>
      <c r="C216" s="110">
        <v>5192</v>
      </c>
      <c r="D216" s="110">
        <v>5240.68043060317</v>
      </c>
      <c r="E216" s="110">
        <v>-48.600009422607201</v>
      </c>
      <c r="F216" s="110"/>
      <c r="G216" s="284">
        <v>17.621145374449302</v>
      </c>
      <c r="H216" s="284">
        <v>2.0120878280162202</v>
      </c>
      <c r="I216" s="110">
        <v>99.989999499949988</v>
      </c>
      <c r="J216" s="133">
        <v>6.2590211258365001</v>
      </c>
      <c r="K216" s="133">
        <v>31.7</v>
      </c>
      <c r="L216" s="133">
        <v>46.2950267527184</v>
      </c>
      <c r="M216" s="194"/>
      <c r="N216" s="110"/>
    </row>
    <row r="217" spans="1:14" ht="13.2" x14ac:dyDescent="0.25">
      <c r="A217" s="110" t="s">
        <v>534</v>
      </c>
      <c r="B217" s="110">
        <v>11411</v>
      </c>
      <c r="C217" s="110">
        <v>3797</v>
      </c>
      <c r="D217" s="110">
        <v>3845.4234701986202</v>
      </c>
      <c r="E217" s="110">
        <v>-48.600009422607201</v>
      </c>
      <c r="F217" s="110"/>
      <c r="G217" s="284">
        <v>10.8843537414966</v>
      </c>
      <c r="H217" s="284">
        <v>2.05660761555691</v>
      </c>
      <c r="I217" s="110">
        <v>73.769912566031962</v>
      </c>
      <c r="J217" s="133">
        <v>5.6524406274647294</v>
      </c>
      <c r="K217" s="133">
        <v>26.5</v>
      </c>
      <c r="L217" s="133">
        <v>61.315026239959003</v>
      </c>
      <c r="M217" s="194"/>
      <c r="N217" s="110"/>
    </row>
    <row r="218" spans="1:14" ht="13.2" x14ac:dyDescent="0.25">
      <c r="A218" s="110" t="s">
        <v>535</v>
      </c>
      <c r="B218" s="110">
        <v>9914</v>
      </c>
      <c r="C218" s="110">
        <v>3855</v>
      </c>
      <c r="D218" s="110">
        <v>3903.5099556281798</v>
      </c>
      <c r="E218" s="110">
        <v>-48.600009422607201</v>
      </c>
      <c r="F218" s="110"/>
      <c r="G218" s="284">
        <v>21.3766359670383</v>
      </c>
      <c r="H218" s="284">
        <v>2.1722265321954999</v>
      </c>
      <c r="I218" s="110">
        <v>68.563838865687799</v>
      </c>
      <c r="J218" s="133">
        <v>6.1932620536614902</v>
      </c>
      <c r="K218" s="133">
        <v>24</v>
      </c>
      <c r="L218" s="133">
        <v>294.60136756711501</v>
      </c>
      <c r="M218" s="194"/>
      <c r="N218" s="110"/>
    </row>
    <row r="219" spans="1:14" ht="14.25" customHeight="1" x14ac:dyDescent="0.25">
      <c r="A219" s="18" t="s">
        <v>536</v>
      </c>
      <c r="B219" s="110"/>
      <c r="C219" s="110"/>
      <c r="D219" s="110"/>
      <c r="E219" s="110"/>
      <c r="F219" s="110"/>
      <c r="G219" s="284"/>
      <c r="H219" s="284"/>
      <c r="I219" s="110"/>
      <c r="J219" s="133"/>
      <c r="K219" s="133"/>
      <c r="L219" s="133"/>
      <c r="M219" s="194"/>
      <c r="N219" s="110"/>
    </row>
    <row r="220" spans="1:14" ht="13.2" x14ac:dyDescent="0.25">
      <c r="A220" s="110" t="s">
        <v>537</v>
      </c>
      <c r="B220" s="110">
        <v>11497</v>
      </c>
      <c r="C220" s="110">
        <v>3343</v>
      </c>
      <c r="D220" s="110">
        <v>3391.97064167693</v>
      </c>
      <c r="E220" s="110">
        <v>-48.600009422607201</v>
      </c>
      <c r="F220" s="110"/>
      <c r="G220" s="284">
        <v>5.6489866321690405</v>
      </c>
      <c r="H220" s="284">
        <v>2.1366292996071699</v>
      </c>
      <c r="I220" s="110">
        <v>84.988234479838439</v>
      </c>
      <c r="J220" s="133">
        <v>4.45333565277899</v>
      </c>
      <c r="K220" s="133">
        <v>24.4</v>
      </c>
      <c r="L220" s="133">
        <v>2.1542451174466697</v>
      </c>
      <c r="M220" s="194"/>
      <c r="N220" s="110"/>
    </row>
    <row r="221" spans="1:14" ht="13.2" x14ac:dyDescent="0.25">
      <c r="A221" s="110" t="s">
        <v>538</v>
      </c>
      <c r="B221" s="110">
        <v>9530</v>
      </c>
      <c r="C221" s="110">
        <v>5376</v>
      </c>
      <c r="D221" s="110">
        <v>5425.0888326082104</v>
      </c>
      <c r="E221" s="110">
        <v>-48.600009422607201</v>
      </c>
      <c r="F221" s="110"/>
      <c r="G221" s="284">
        <v>16.561181434599202</v>
      </c>
      <c r="H221" s="284">
        <v>2.5906090422219497</v>
      </c>
      <c r="I221" s="110">
        <v>88.028404506727256</v>
      </c>
      <c r="J221" s="133">
        <v>2.8016789087093397</v>
      </c>
      <c r="K221" s="133">
        <v>34.5</v>
      </c>
      <c r="L221" s="133">
        <v>9.6463764571468289</v>
      </c>
      <c r="M221" s="194"/>
      <c r="N221" s="110"/>
    </row>
    <row r="222" spans="1:14" ht="13.2" x14ac:dyDescent="0.25">
      <c r="A222" s="110" t="s">
        <v>539</v>
      </c>
      <c r="B222" s="110">
        <v>16290</v>
      </c>
      <c r="C222" s="110">
        <v>4352</v>
      </c>
      <c r="D222" s="110">
        <v>4400.8218391362598</v>
      </c>
      <c r="E222" s="110">
        <v>-48.600009422607201</v>
      </c>
      <c r="F222" s="110"/>
      <c r="G222" s="284">
        <v>9.6178840655055904</v>
      </c>
      <c r="H222" s="284">
        <v>2.4478360244783599</v>
      </c>
      <c r="I222" s="110">
        <v>112.61438629233834</v>
      </c>
      <c r="J222" s="133">
        <v>8.0110497237569103</v>
      </c>
      <c r="K222" s="133">
        <v>25.6</v>
      </c>
      <c r="L222" s="133">
        <v>1.97668960331184</v>
      </c>
      <c r="M222" s="194"/>
      <c r="N222" s="110"/>
    </row>
    <row r="223" spans="1:14" ht="13.2" x14ac:dyDescent="0.25">
      <c r="A223" s="110" t="s">
        <v>540</v>
      </c>
      <c r="B223" s="110">
        <v>6656</v>
      </c>
      <c r="C223" s="110">
        <v>6268</v>
      </c>
      <c r="D223" s="110">
        <v>6316.8885633159198</v>
      </c>
      <c r="E223" s="110">
        <v>-48.600009422607201</v>
      </c>
      <c r="F223" s="110"/>
      <c r="G223" s="284">
        <v>23.930384336475701</v>
      </c>
      <c r="H223" s="284">
        <v>1.9501218826176601</v>
      </c>
      <c r="I223" s="110">
        <v>72.553428588868215</v>
      </c>
      <c r="J223" s="133">
        <v>6.4453125</v>
      </c>
      <c r="K223" s="133">
        <v>30.1</v>
      </c>
      <c r="L223" s="133">
        <v>12.932753744692599</v>
      </c>
      <c r="M223" s="194"/>
      <c r="N223" s="110"/>
    </row>
    <row r="224" spans="1:14" ht="13.2" x14ac:dyDescent="0.25">
      <c r="A224" s="110" t="s">
        <v>541</v>
      </c>
      <c r="B224" s="110">
        <v>30278</v>
      </c>
      <c r="C224" s="110">
        <v>5027</v>
      </c>
      <c r="D224" s="110">
        <v>5075.99983045724</v>
      </c>
      <c r="E224" s="110">
        <v>-48.600009422607201</v>
      </c>
      <c r="F224" s="110"/>
      <c r="G224" s="284">
        <v>13.0367862090195</v>
      </c>
      <c r="H224" s="284">
        <v>2.3528479759169802</v>
      </c>
      <c r="I224" s="110">
        <v>166.47522338173931</v>
      </c>
      <c r="J224" s="133">
        <v>6.7045379483453296</v>
      </c>
      <c r="K224" s="133">
        <v>28.2</v>
      </c>
      <c r="L224" s="133">
        <v>7.3226883862817003</v>
      </c>
      <c r="M224" s="194"/>
      <c r="N224" s="110"/>
    </row>
    <row r="225" spans="1:14" ht="13.2" x14ac:dyDescent="0.25">
      <c r="A225" s="110" t="s">
        <v>542</v>
      </c>
      <c r="B225" s="110">
        <v>22479</v>
      </c>
      <c r="C225" s="110">
        <v>3794</v>
      </c>
      <c r="D225" s="110">
        <v>3842.1633048859198</v>
      </c>
      <c r="E225" s="110">
        <v>-48.600009422607201</v>
      </c>
      <c r="F225" s="110"/>
      <c r="G225" s="284">
        <v>6.0670194003527298</v>
      </c>
      <c r="H225" s="284">
        <v>2.25839793281654</v>
      </c>
      <c r="I225" s="110">
        <v>138.82002737357459</v>
      </c>
      <c r="J225" s="133">
        <v>7.6426887317051495</v>
      </c>
      <c r="K225" s="133">
        <v>25.3</v>
      </c>
      <c r="L225" s="133">
        <v>1.78108389121644</v>
      </c>
      <c r="M225" s="194"/>
      <c r="N225" s="110"/>
    </row>
    <row r="226" spans="1:14" ht="13.2" x14ac:dyDescent="0.25">
      <c r="A226" s="110" t="s">
        <v>543</v>
      </c>
      <c r="B226" s="110">
        <v>5576</v>
      </c>
      <c r="C226" s="110">
        <v>4422</v>
      </c>
      <c r="D226" s="110">
        <v>4471.0743432233703</v>
      </c>
      <c r="E226" s="110">
        <v>-48.600009422607201</v>
      </c>
      <c r="F226" s="110"/>
      <c r="G226" s="284">
        <v>13.253012048192799</v>
      </c>
      <c r="H226" s="284">
        <v>1.8664909969257799</v>
      </c>
      <c r="I226" s="110">
        <v>64.195015382816138</v>
      </c>
      <c r="J226" s="133">
        <v>2.1700143472022999</v>
      </c>
      <c r="K226" s="133">
        <v>31</v>
      </c>
      <c r="L226" s="133">
        <v>5.4552349835176104</v>
      </c>
      <c r="M226" s="194"/>
      <c r="N226" s="110"/>
    </row>
    <row r="227" spans="1:14" ht="13.2" x14ac:dyDescent="0.25">
      <c r="A227" s="110" t="s">
        <v>544</v>
      </c>
      <c r="B227" s="110">
        <v>8756</v>
      </c>
      <c r="C227" s="110">
        <v>2978</v>
      </c>
      <c r="D227" s="110">
        <v>3026.3308217200702</v>
      </c>
      <c r="E227" s="110">
        <v>-48.600009422607201</v>
      </c>
      <c r="F227" s="110"/>
      <c r="G227" s="284">
        <v>4.8097944905990397</v>
      </c>
      <c r="H227" s="284">
        <v>2.0335223071234898</v>
      </c>
      <c r="I227" s="110">
        <v>69.050706006528273</v>
      </c>
      <c r="J227" s="133">
        <v>2.98081315669255</v>
      </c>
      <c r="K227" s="133">
        <v>20.9</v>
      </c>
      <c r="L227" s="133">
        <v>1.83755281398244</v>
      </c>
      <c r="M227" s="194"/>
      <c r="N227" s="110"/>
    </row>
    <row r="228" spans="1:14" ht="13.2" x14ac:dyDescent="0.25">
      <c r="A228" s="110" t="s">
        <v>545</v>
      </c>
      <c r="B228" s="110">
        <v>23435</v>
      </c>
      <c r="C228" s="110">
        <v>4822</v>
      </c>
      <c r="D228" s="110">
        <v>4870.9245389269399</v>
      </c>
      <c r="E228" s="110">
        <v>-48.600009422607201</v>
      </c>
      <c r="F228" s="110"/>
      <c r="G228" s="284">
        <v>11.77375913813</v>
      </c>
      <c r="H228" s="284">
        <v>2.49471884116286</v>
      </c>
      <c r="I228" s="110">
        <v>131.69282440588782</v>
      </c>
      <c r="J228" s="133">
        <v>7.59547685086409</v>
      </c>
      <c r="K228" s="133">
        <v>28.8</v>
      </c>
      <c r="L228" s="133">
        <v>4.5171428637613804</v>
      </c>
      <c r="M228" s="194"/>
      <c r="N228" s="110"/>
    </row>
    <row r="229" spans="1:14" ht="13.2" x14ac:dyDescent="0.25">
      <c r="A229" s="110" t="s">
        <v>546</v>
      </c>
      <c r="B229" s="110">
        <v>4517</v>
      </c>
      <c r="C229" s="110">
        <v>5626</v>
      </c>
      <c r="D229" s="110">
        <v>5674.2783980751001</v>
      </c>
      <c r="E229" s="110">
        <v>-48.600009422607201</v>
      </c>
      <c r="F229" s="110"/>
      <c r="G229" s="284">
        <v>15.5927835051546</v>
      </c>
      <c r="H229" s="284">
        <v>3.7385691231845097</v>
      </c>
      <c r="I229" s="110">
        <v>57.965506984757752</v>
      </c>
      <c r="J229" s="133">
        <v>0.9298206774407789</v>
      </c>
      <c r="K229" s="133">
        <v>41.7</v>
      </c>
      <c r="L229" s="133">
        <v>11.010656467518199</v>
      </c>
      <c r="M229" s="194"/>
      <c r="N229" s="110"/>
    </row>
    <row r="230" spans="1:14" ht="13.2" x14ac:dyDescent="0.25">
      <c r="A230" s="110" t="s">
        <v>547</v>
      </c>
      <c r="B230" s="110">
        <v>10701</v>
      </c>
      <c r="C230" s="110">
        <v>3944</v>
      </c>
      <c r="D230" s="110">
        <v>3992.65797357766</v>
      </c>
      <c r="E230" s="110">
        <v>-48.600009422607201</v>
      </c>
      <c r="F230" s="110"/>
      <c r="G230" s="284">
        <v>8.8640275387263294</v>
      </c>
      <c r="H230" s="284">
        <v>2.2065981611681997</v>
      </c>
      <c r="I230" s="110">
        <v>90.172057756269481</v>
      </c>
      <c r="J230" s="133">
        <v>4.75656480702738</v>
      </c>
      <c r="K230" s="133">
        <v>26.2</v>
      </c>
      <c r="L230" s="133">
        <v>3.2969284150416702</v>
      </c>
      <c r="M230" s="194"/>
      <c r="N230" s="110"/>
    </row>
    <row r="231" spans="1:14" ht="13.2" x14ac:dyDescent="0.25">
      <c r="A231" s="110" t="s">
        <v>536</v>
      </c>
      <c r="B231" s="110">
        <v>158057</v>
      </c>
      <c r="C231" s="110">
        <v>5438</v>
      </c>
      <c r="D231" s="110">
        <v>5486.3698250520101</v>
      </c>
      <c r="E231" s="110">
        <v>-48.600009422607201</v>
      </c>
      <c r="F231" s="110"/>
      <c r="G231" s="284">
        <v>10.765953915520999</v>
      </c>
      <c r="H231" s="284">
        <v>1.80950283889841</v>
      </c>
      <c r="I231" s="110">
        <v>375.64211691449083</v>
      </c>
      <c r="J231" s="133">
        <v>16.1195011926077</v>
      </c>
      <c r="K231" s="133">
        <v>21.2</v>
      </c>
      <c r="L231" s="133">
        <v>3.6233105458054102</v>
      </c>
      <c r="M231" s="194"/>
      <c r="N231" s="110"/>
    </row>
    <row r="232" spans="1:14" ht="14.25" customHeight="1" x14ac:dyDescent="0.25">
      <c r="A232" s="18" t="s">
        <v>548</v>
      </c>
      <c r="B232" s="110"/>
      <c r="C232" s="110"/>
      <c r="D232" s="110"/>
      <c r="E232" s="110"/>
      <c r="F232" s="110"/>
      <c r="G232" s="284"/>
      <c r="H232" s="284"/>
      <c r="I232" s="110"/>
      <c r="J232" s="133"/>
      <c r="K232" s="133"/>
      <c r="L232" s="133"/>
      <c r="M232" s="194"/>
      <c r="N232" s="110"/>
    </row>
    <row r="233" spans="1:14" ht="13.2" x14ac:dyDescent="0.25">
      <c r="A233" s="110" t="s">
        <v>549</v>
      </c>
      <c r="B233" s="110">
        <v>14083</v>
      </c>
      <c r="C233" s="110">
        <v>4555</v>
      </c>
      <c r="D233" s="110">
        <v>4603.6260028214201</v>
      </c>
      <c r="E233" s="110">
        <v>-48.600009422607201</v>
      </c>
      <c r="F233" s="110"/>
      <c r="G233" s="284">
        <v>10.9249329758713</v>
      </c>
      <c r="H233" s="284">
        <v>2.5836120401337799</v>
      </c>
      <c r="I233" s="110">
        <v>107.07940978544848</v>
      </c>
      <c r="J233" s="133">
        <v>8.5706170560249895</v>
      </c>
      <c r="K233" s="133">
        <v>23.6</v>
      </c>
      <c r="L233" s="133">
        <v>3.1976489331880096</v>
      </c>
      <c r="M233" s="194"/>
      <c r="N233" s="110"/>
    </row>
    <row r="234" spans="1:14" ht="13.2" x14ac:dyDescent="0.25">
      <c r="A234" s="110" t="s">
        <v>550</v>
      </c>
      <c r="B234" s="110">
        <v>13341</v>
      </c>
      <c r="C234" s="110">
        <v>5649</v>
      </c>
      <c r="D234" s="110">
        <v>5697.5361811893599</v>
      </c>
      <c r="E234" s="110">
        <v>-48.600009422607201</v>
      </c>
      <c r="F234" s="110"/>
      <c r="G234" s="284">
        <v>16.247582205028998</v>
      </c>
      <c r="H234" s="284">
        <v>3.05658818669971</v>
      </c>
      <c r="I234" s="110">
        <v>108.74741376235114</v>
      </c>
      <c r="J234" s="133">
        <v>7.7430477475451607</v>
      </c>
      <c r="K234" s="133">
        <v>27.8</v>
      </c>
      <c r="L234" s="133">
        <v>2.8082674222800499</v>
      </c>
      <c r="M234" s="194"/>
      <c r="N234" s="110"/>
    </row>
    <row r="235" spans="1:14" ht="13.2" x14ac:dyDescent="0.25">
      <c r="A235" s="110" t="s">
        <v>551</v>
      </c>
      <c r="B235" s="110">
        <v>16711</v>
      </c>
      <c r="C235" s="110">
        <v>4558</v>
      </c>
      <c r="D235" s="110">
        <v>4606.3783623764002</v>
      </c>
      <c r="E235" s="110">
        <v>-48.600009422607201</v>
      </c>
      <c r="F235" s="110"/>
      <c r="G235" s="284">
        <v>9.2689295039164499</v>
      </c>
      <c r="H235" s="284">
        <v>3.11568276684556</v>
      </c>
      <c r="I235" s="110">
        <v>120.2746856158851</v>
      </c>
      <c r="J235" s="133">
        <v>7.4561665968523707</v>
      </c>
      <c r="K235" s="133">
        <v>26.3</v>
      </c>
      <c r="L235" s="133">
        <v>2.9097904084409003</v>
      </c>
      <c r="M235" s="194"/>
      <c r="N235" s="110"/>
    </row>
    <row r="236" spans="1:14" ht="13.2" x14ac:dyDescent="0.25">
      <c r="A236" s="110" t="s">
        <v>552</v>
      </c>
      <c r="B236" s="110">
        <v>8762</v>
      </c>
      <c r="C236" s="110">
        <v>4995</v>
      </c>
      <c r="D236" s="110">
        <v>5043.2335866657304</v>
      </c>
      <c r="E236" s="110">
        <v>-48.600009422607201</v>
      </c>
      <c r="F236" s="110"/>
      <c r="G236" s="284">
        <v>13.744536182612899</v>
      </c>
      <c r="H236" s="284">
        <v>2.5547445255474499</v>
      </c>
      <c r="I236" s="110">
        <v>83.018070322069036</v>
      </c>
      <c r="J236" s="133">
        <v>7.2243779958913494</v>
      </c>
      <c r="K236" s="133">
        <v>29.2</v>
      </c>
      <c r="L236" s="133">
        <v>2.0630557979238899</v>
      </c>
      <c r="M236" s="194"/>
      <c r="N236" s="110"/>
    </row>
    <row r="237" spans="1:14" ht="13.2" x14ac:dyDescent="0.25">
      <c r="A237" s="110" t="s">
        <v>553</v>
      </c>
      <c r="B237" s="110">
        <v>26120</v>
      </c>
      <c r="C237" s="110">
        <v>5154</v>
      </c>
      <c r="D237" s="110">
        <v>5202.8302530859301</v>
      </c>
      <c r="E237" s="110">
        <v>-48.600009422607201</v>
      </c>
      <c r="F237" s="110"/>
      <c r="G237" s="284">
        <v>12.563580874872802</v>
      </c>
      <c r="H237" s="284">
        <v>2.4392628440142698</v>
      </c>
      <c r="I237" s="110">
        <v>147.34653032901724</v>
      </c>
      <c r="J237" s="133">
        <v>12.687595712097998</v>
      </c>
      <c r="K237" s="133">
        <v>27.3</v>
      </c>
      <c r="L237" s="133">
        <v>2.9548431746405499</v>
      </c>
      <c r="M237" s="194"/>
      <c r="N237" s="110"/>
    </row>
    <row r="238" spans="1:14" ht="13.2" x14ac:dyDescent="0.25">
      <c r="A238" s="110" t="s">
        <v>554</v>
      </c>
      <c r="B238" s="110">
        <v>5627</v>
      </c>
      <c r="C238" s="110">
        <v>5354</v>
      </c>
      <c r="D238" s="110">
        <v>5402.36250109304</v>
      </c>
      <c r="E238" s="110">
        <v>-48.600009422607201</v>
      </c>
      <c r="F238" s="110"/>
      <c r="G238" s="284">
        <v>15.8597662771285</v>
      </c>
      <c r="H238" s="284">
        <v>2.6354015355883003</v>
      </c>
      <c r="I238" s="110">
        <v>67.230945255886439</v>
      </c>
      <c r="J238" s="133">
        <v>8.0504709436644699</v>
      </c>
      <c r="K238" s="133">
        <v>30.7</v>
      </c>
      <c r="L238" s="133">
        <v>4.5302831546189601</v>
      </c>
      <c r="M238" s="194"/>
      <c r="N238" s="110"/>
    </row>
    <row r="239" spans="1:14" ht="13.2" x14ac:dyDescent="0.25">
      <c r="A239" s="110" t="s">
        <v>555</v>
      </c>
      <c r="B239" s="110">
        <v>22981</v>
      </c>
      <c r="C239" s="110">
        <v>4398</v>
      </c>
      <c r="D239" s="110">
        <v>4446.7752485802503</v>
      </c>
      <c r="E239" s="110">
        <v>-48.600009422607201</v>
      </c>
      <c r="F239" s="110"/>
      <c r="G239" s="284">
        <v>8.8130914826498401</v>
      </c>
      <c r="H239" s="284">
        <v>2.4797596618972499</v>
      </c>
      <c r="I239" s="110">
        <v>126.58198924017587</v>
      </c>
      <c r="J239" s="133">
        <v>10.0691875897481</v>
      </c>
      <c r="K239" s="133">
        <v>26.9</v>
      </c>
      <c r="L239" s="133">
        <v>1.71870807726563</v>
      </c>
      <c r="M239" s="194"/>
      <c r="N239" s="110"/>
    </row>
    <row r="240" spans="1:14" ht="13.2" x14ac:dyDescent="0.25">
      <c r="A240" s="110" t="s">
        <v>556</v>
      </c>
      <c r="B240" s="110">
        <v>4402</v>
      </c>
      <c r="C240" s="110">
        <v>4537</v>
      </c>
      <c r="D240" s="110">
        <v>4585.3727373055399</v>
      </c>
      <c r="E240" s="110">
        <v>-48.600009422607201</v>
      </c>
      <c r="F240" s="110"/>
      <c r="G240" s="284">
        <v>9.9630996309963091</v>
      </c>
      <c r="H240" s="284">
        <v>3.4244683789008601</v>
      </c>
      <c r="I240" s="110">
        <v>50.537115073973112</v>
      </c>
      <c r="J240" s="133">
        <v>5.5202180826896905</v>
      </c>
      <c r="K240" s="133">
        <v>29.7</v>
      </c>
      <c r="L240" s="133">
        <v>3.0599200340897799</v>
      </c>
      <c r="M240" s="194"/>
      <c r="N240" s="110"/>
    </row>
    <row r="241" spans="1:14" ht="13.2" x14ac:dyDescent="0.25">
      <c r="A241" s="110" t="s">
        <v>557</v>
      </c>
      <c r="B241" s="110">
        <v>10033</v>
      </c>
      <c r="C241" s="110">
        <v>3854</v>
      </c>
      <c r="D241" s="110">
        <v>3902.6617970594598</v>
      </c>
      <c r="E241" s="110">
        <v>-48.600009422607201</v>
      </c>
      <c r="F241" s="110"/>
      <c r="G241" s="284">
        <v>6.5829363360762203</v>
      </c>
      <c r="H241" s="284">
        <v>3.2246108228317296</v>
      </c>
      <c r="I241" s="110">
        <v>94.636145314567841</v>
      </c>
      <c r="J241" s="133">
        <v>2.3323033987840103</v>
      </c>
      <c r="K241" s="133">
        <v>24.6</v>
      </c>
      <c r="L241" s="133">
        <v>1.1917305719118598</v>
      </c>
      <c r="M241" s="194"/>
      <c r="N241" s="110"/>
    </row>
    <row r="242" spans="1:14" ht="13.2" x14ac:dyDescent="0.25">
      <c r="A242" s="110" t="s">
        <v>558</v>
      </c>
      <c r="B242" s="110">
        <v>158653</v>
      </c>
      <c r="C242" s="110">
        <v>5408</v>
      </c>
      <c r="D242" s="110">
        <v>5454.9024156942696</v>
      </c>
      <c r="E242" s="110">
        <v>-46.667261128092797</v>
      </c>
      <c r="F242" s="110"/>
      <c r="G242" s="284">
        <v>10.113476352190801</v>
      </c>
      <c r="H242" s="284">
        <v>2.1841003487568798</v>
      </c>
      <c r="I242" s="110">
        <v>382.31269923977152</v>
      </c>
      <c r="J242" s="133">
        <v>12.9899844314321</v>
      </c>
      <c r="K242" s="133">
        <v>22.1</v>
      </c>
      <c r="L242" s="133">
        <v>2.1558374835993899</v>
      </c>
      <c r="M242" s="194"/>
      <c r="N242" s="110"/>
    </row>
    <row r="243" spans="1:14" ht="14.25" customHeight="1" x14ac:dyDescent="0.25">
      <c r="A243" s="18" t="s">
        <v>559</v>
      </c>
      <c r="B243" s="110"/>
      <c r="C243" s="110"/>
      <c r="D243" s="110"/>
      <c r="E243" s="110"/>
      <c r="F243" s="110"/>
      <c r="G243" s="284"/>
      <c r="H243" s="284"/>
      <c r="I243" s="110"/>
      <c r="J243" s="133"/>
      <c r="K243" s="133"/>
      <c r="L243" s="133"/>
      <c r="M243" s="194"/>
      <c r="N243" s="110"/>
    </row>
    <row r="244" spans="1:14" ht="13.2" x14ac:dyDescent="0.25">
      <c r="A244" s="110" t="s">
        <v>560</v>
      </c>
      <c r="B244" s="110">
        <v>22932</v>
      </c>
      <c r="C244" s="110">
        <v>4950</v>
      </c>
      <c r="D244" s="110">
        <v>4998.5427054601596</v>
      </c>
      <c r="E244" s="110">
        <v>-48.600009422607201</v>
      </c>
      <c r="F244" s="110"/>
      <c r="G244" s="284">
        <v>13.4879032258065</v>
      </c>
      <c r="H244" s="284">
        <v>2.2550052687039002</v>
      </c>
      <c r="I244" s="110">
        <v>137.23337786413333</v>
      </c>
      <c r="J244" s="133">
        <v>6.2314669457526604</v>
      </c>
      <c r="K244" s="133">
        <v>27.4</v>
      </c>
      <c r="L244" s="133">
        <v>3.1138230445800099</v>
      </c>
      <c r="M244" s="194"/>
      <c r="N244" s="110"/>
    </row>
    <row r="245" spans="1:14" ht="13.2" x14ac:dyDescent="0.25">
      <c r="A245" s="110" t="s">
        <v>561</v>
      </c>
      <c r="B245" s="110">
        <v>52178</v>
      </c>
      <c r="C245" s="110">
        <v>6208</v>
      </c>
      <c r="D245" s="110">
        <v>6256.6092490552701</v>
      </c>
      <c r="E245" s="110">
        <v>-48.600009422607201</v>
      </c>
      <c r="F245" s="110"/>
      <c r="G245" s="284">
        <v>17.016372595771699</v>
      </c>
      <c r="H245" s="284">
        <v>2.45738269983821</v>
      </c>
      <c r="I245" s="110">
        <v>218.13986339044041</v>
      </c>
      <c r="J245" s="133">
        <v>17.3444746828165</v>
      </c>
      <c r="K245" s="133">
        <v>24.1</v>
      </c>
      <c r="L245" s="133">
        <v>5.2039257590214705</v>
      </c>
      <c r="M245" s="194"/>
      <c r="N245" s="110"/>
    </row>
    <row r="246" spans="1:14" ht="13.2" x14ac:dyDescent="0.25">
      <c r="A246" s="110" t="s">
        <v>562</v>
      </c>
      <c r="B246" s="110">
        <v>59818</v>
      </c>
      <c r="C246" s="110">
        <v>3899</v>
      </c>
      <c r="D246" s="110">
        <v>3947.80734445293</v>
      </c>
      <c r="E246" s="110">
        <v>-48.600009422607201</v>
      </c>
      <c r="F246" s="110"/>
      <c r="G246" s="284">
        <v>5.6561575643892903</v>
      </c>
      <c r="H246" s="284">
        <v>1.6217835874002802</v>
      </c>
      <c r="I246" s="110">
        <v>227.9407817833395</v>
      </c>
      <c r="J246" s="133">
        <v>12.8907686649504</v>
      </c>
      <c r="K246" s="133">
        <v>20.7</v>
      </c>
      <c r="L246" s="133">
        <v>2.88147483240654</v>
      </c>
      <c r="M246" s="194"/>
      <c r="N246" s="110"/>
    </row>
    <row r="247" spans="1:14" ht="13.2" x14ac:dyDescent="0.25">
      <c r="A247" s="110" t="s">
        <v>563</v>
      </c>
      <c r="B247" s="110">
        <v>10499</v>
      </c>
      <c r="C247" s="110">
        <v>2859</v>
      </c>
      <c r="D247" s="110">
        <v>2907.6280998001898</v>
      </c>
      <c r="E247" s="110">
        <v>-48.600009422607201</v>
      </c>
      <c r="F247" s="110"/>
      <c r="G247" s="284">
        <v>4.21259842519685</v>
      </c>
      <c r="H247" s="284">
        <v>1.8174350549337699</v>
      </c>
      <c r="I247" s="110">
        <v>88.532479915565446</v>
      </c>
      <c r="J247" s="133">
        <v>0.82865034765215695</v>
      </c>
      <c r="K247" s="133">
        <v>23.8</v>
      </c>
      <c r="L247" s="133">
        <v>1.9459091269806299</v>
      </c>
      <c r="M247" s="194"/>
      <c r="N247" s="110"/>
    </row>
    <row r="248" spans="1:14" ht="13.2" x14ac:dyDescent="0.25">
      <c r="A248" s="110" t="s">
        <v>564</v>
      </c>
      <c r="B248" s="110">
        <v>15443</v>
      </c>
      <c r="C248" s="110">
        <v>4903</v>
      </c>
      <c r="D248" s="110">
        <v>4951.9545799789303</v>
      </c>
      <c r="E248" s="110">
        <v>-48.600009422607201</v>
      </c>
      <c r="F248" s="110"/>
      <c r="G248" s="284">
        <v>12.549618320610701</v>
      </c>
      <c r="H248" s="284">
        <v>2.61284459254771</v>
      </c>
      <c r="I248" s="110">
        <v>105.13324878457813</v>
      </c>
      <c r="J248" s="133">
        <v>6.0415722333743398</v>
      </c>
      <c r="K248" s="133">
        <v>31.6</v>
      </c>
      <c r="L248" s="133">
        <v>4.0826519026024304</v>
      </c>
      <c r="M248" s="194"/>
      <c r="N248" s="110"/>
    </row>
    <row r="249" spans="1:14" ht="13.2" x14ac:dyDescent="0.25">
      <c r="A249" s="110" t="s">
        <v>565</v>
      </c>
      <c r="B249" s="110">
        <v>16113</v>
      </c>
      <c r="C249" s="110">
        <v>2908</v>
      </c>
      <c r="D249" s="110">
        <v>2956.4755201521398</v>
      </c>
      <c r="E249" s="110">
        <v>-48.600009422607201</v>
      </c>
      <c r="F249" s="110"/>
      <c r="G249" s="284">
        <v>5.0904630481447404</v>
      </c>
      <c r="H249" s="284">
        <v>1.33461090958867</v>
      </c>
      <c r="I249" s="110">
        <v>113.28283188550682</v>
      </c>
      <c r="J249" s="133">
        <v>2.5197045863588401</v>
      </c>
      <c r="K249" s="133">
        <v>21.1</v>
      </c>
      <c r="L249" s="133">
        <v>2.38000430231547</v>
      </c>
      <c r="M249" s="194"/>
      <c r="N249" s="110"/>
    </row>
    <row r="250" spans="1:14" ht="13.2" x14ac:dyDescent="0.25">
      <c r="A250" s="110" t="s">
        <v>566</v>
      </c>
      <c r="B250" s="110">
        <v>26353</v>
      </c>
      <c r="C250" s="110">
        <v>5381</v>
      </c>
      <c r="D250" s="110">
        <v>5429.8791116698003</v>
      </c>
      <c r="E250" s="110">
        <v>-48.600009422607201</v>
      </c>
      <c r="F250" s="110"/>
      <c r="G250" s="284">
        <v>15.708227311280702</v>
      </c>
      <c r="H250" s="284">
        <v>2.3696682464454999</v>
      </c>
      <c r="I250" s="110">
        <v>152.08878985645194</v>
      </c>
      <c r="J250" s="133">
        <v>7.1794482601601306</v>
      </c>
      <c r="K250" s="133">
        <v>25.7</v>
      </c>
      <c r="L250" s="133">
        <v>4.8621901166308197</v>
      </c>
      <c r="M250" s="194"/>
      <c r="N250" s="110"/>
    </row>
    <row r="251" spans="1:14" ht="13.2" x14ac:dyDescent="0.25">
      <c r="A251" s="110" t="s">
        <v>567</v>
      </c>
      <c r="B251" s="110">
        <v>10258</v>
      </c>
      <c r="C251" s="110">
        <v>3590</v>
      </c>
      <c r="D251" s="110">
        <v>3638.46264660733</v>
      </c>
      <c r="E251" s="110">
        <v>-48.600009422607201</v>
      </c>
      <c r="F251" s="110"/>
      <c r="G251" s="284">
        <v>8.4745762711864394</v>
      </c>
      <c r="H251" s="284">
        <v>1.9590382902938599</v>
      </c>
      <c r="I251" s="110">
        <v>85.860351734662729</v>
      </c>
      <c r="J251" s="133">
        <v>4.0943653733671299</v>
      </c>
      <c r="K251" s="133">
        <v>25.9</v>
      </c>
      <c r="L251" s="133">
        <v>25.842801266530103</v>
      </c>
      <c r="M251" s="194"/>
      <c r="N251" s="110"/>
    </row>
    <row r="252" spans="1:14" ht="13.2" x14ac:dyDescent="0.25">
      <c r="A252" s="110" t="s">
        <v>568</v>
      </c>
      <c r="B252" s="110">
        <v>20679</v>
      </c>
      <c r="C252" s="110">
        <v>3846</v>
      </c>
      <c r="D252" s="110">
        <v>3895.0914524263699</v>
      </c>
      <c r="E252" s="110">
        <v>-48.600009422607201</v>
      </c>
      <c r="F252" s="110"/>
      <c r="G252" s="284">
        <v>5.4489457474532097</v>
      </c>
      <c r="H252" s="284">
        <v>2.7134876296887498</v>
      </c>
      <c r="I252" s="110">
        <v>133.52527850560733</v>
      </c>
      <c r="J252" s="133">
        <v>6.5670486967454895</v>
      </c>
      <c r="K252" s="133">
        <v>28.5</v>
      </c>
      <c r="L252" s="133">
        <v>6.4000182229032507</v>
      </c>
      <c r="M252" s="194"/>
      <c r="N252" s="110"/>
    </row>
    <row r="253" spans="1:14" ht="13.2" x14ac:dyDescent="0.25">
      <c r="A253" s="110" t="s">
        <v>569</v>
      </c>
      <c r="B253" s="110">
        <v>6934</v>
      </c>
      <c r="C253" s="110">
        <v>4433</v>
      </c>
      <c r="D253" s="110">
        <v>4481.88332007178</v>
      </c>
      <c r="E253" s="110">
        <v>-48.600009422607201</v>
      </c>
      <c r="F253" s="110"/>
      <c r="G253" s="284">
        <v>9.3323216995447602</v>
      </c>
      <c r="H253" s="284">
        <v>3.2024963048119601</v>
      </c>
      <c r="I253" s="110">
        <v>77.601546376344842</v>
      </c>
      <c r="J253" s="133">
        <v>7.6002307470435504</v>
      </c>
      <c r="K253" s="133">
        <v>27.7</v>
      </c>
      <c r="L253" s="133">
        <v>10.6113708664874</v>
      </c>
      <c r="M253" s="194"/>
      <c r="N253" s="110"/>
    </row>
    <row r="254" spans="1:14" ht="13.2" x14ac:dyDescent="0.25">
      <c r="A254" s="110" t="s">
        <v>570</v>
      </c>
      <c r="B254" s="110">
        <v>11092</v>
      </c>
      <c r="C254" s="110">
        <v>3540</v>
      </c>
      <c r="D254" s="110">
        <v>3588.92465764392</v>
      </c>
      <c r="E254" s="110">
        <v>-48.600009422607201</v>
      </c>
      <c r="F254" s="110"/>
      <c r="G254" s="284">
        <v>5.2604698672114401</v>
      </c>
      <c r="H254" s="284">
        <v>2.3360375329879801</v>
      </c>
      <c r="I254" s="110">
        <v>94.122260916320954</v>
      </c>
      <c r="J254" s="133">
        <v>5.3461954561846401</v>
      </c>
      <c r="K254" s="133">
        <v>29.7</v>
      </c>
      <c r="L254" s="133">
        <v>3.2690646507787302</v>
      </c>
      <c r="M254" s="194"/>
      <c r="N254" s="110"/>
    </row>
    <row r="255" spans="1:14" ht="13.2" x14ac:dyDescent="0.25">
      <c r="A255" s="110" t="s">
        <v>571</v>
      </c>
      <c r="B255" s="110">
        <v>10922</v>
      </c>
      <c r="C255" s="110">
        <v>3746</v>
      </c>
      <c r="D255" s="110">
        <v>3794.3248634156698</v>
      </c>
      <c r="E255" s="110">
        <v>-48.600009422607201</v>
      </c>
      <c r="F255" s="110"/>
      <c r="G255" s="284">
        <v>8.2112738570794495</v>
      </c>
      <c r="H255" s="284">
        <v>1.9191506737443902</v>
      </c>
      <c r="I255" s="110">
        <v>86.400231481171389</v>
      </c>
      <c r="J255" s="133">
        <v>4.42226698406885</v>
      </c>
      <c r="K255" s="133">
        <v>27.4</v>
      </c>
      <c r="L255" s="133">
        <v>2.0880543819655299</v>
      </c>
      <c r="M255" s="194"/>
      <c r="N255" s="110"/>
    </row>
    <row r="256" spans="1:14" ht="13.2" x14ac:dyDescent="0.25">
      <c r="A256" s="110" t="s">
        <v>572</v>
      </c>
      <c r="B256" s="110">
        <v>11271</v>
      </c>
      <c r="C256" s="110">
        <v>3340</v>
      </c>
      <c r="D256" s="110">
        <v>3388.1519408409299</v>
      </c>
      <c r="E256" s="110">
        <v>-48.600009422607201</v>
      </c>
      <c r="F256" s="110"/>
      <c r="G256" s="284">
        <v>5.2417716375457095</v>
      </c>
      <c r="H256" s="284">
        <v>2.2370714700755401</v>
      </c>
      <c r="I256" s="110">
        <v>85.860351734662729</v>
      </c>
      <c r="J256" s="133">
        <v>4.4716529145594901</v>
      </c>
      <c r="K256" s="133">
        <v>25.1</v>
      </c>
      <c r="L256" s="133">
        <v>1.6417475687627501</v>
      </c>
      <c r="M256" s="194"/>
      <c r="N256" s="110"/>
    </row>
    <row r="257" spans="1:14" ht="13.2" x14ac:dyDescent="0.25">
      <c r="A257" s="110" t="s">
        <v>573</v>
      </c>
      <c r="B257" s="110">
        <v>6800</v>
      </c>
      <c r="C257" s="110">
        <v>3874</v>
      </c>
      <c r="D257" s="110">
        <v>3922.2668797962401</v>
      </c>
      <c r="E257" s="110">
        <v>-48.600009422607201</v>
      </c>
      <c r="F257" s="110"/>
      <c r="G257" s="284">
        <v>8.2535003684598394</v>
      </c>
      <c r="H257" s="284">
        <v>2.5138752856676501</v>
      </c>
      <c r="I257" s="110">
        <v>69.375788283809797</v>
      </c>
      <c r="J257" s="133">
        <v>5.25</v>
      </c>
      <c r="K257" s="133">
        <v>29.2</v>
      </c>
      <c r="L257" s="133">
        <v>18.264531086779602</v>
      </c>
      <c r="M257" s="194"/>
      <c r="N257" s="110"/>
    </row>
    <row r="258" spans="1:14" ht="13.2" x14ac:dyDescent="0.25">
      <c r="A258" s="110" t="s">
        <v>574</v>
      </c>
      <c r="B258" s="110">
        <v>7018</v>
      </c>
      <c r="C258" s="110">
        <v>3060</v>
      </c>
      <c r="D258" s="110">
        <v>3108.5740829031001</v>
      </c>
      <c r="E258" s="110">
        <v>-48.600009422607201</v>
      </c>
      <c r="F258" s="110"/>
      <c r="G258" s="284">
        <v>6.1079545454545494</v>
      </c>
      <c r="H258" s="284">
        <v>2.1283304430080401</v>
      </c>
      <c r="I258" s="110">
        <v>69.224273199507124</v>
      </c>
      <c r="J258" s="133">
        <v>9.9743516671416399E-2</v>
      </c>
      <c r="K258" s="133">
        <v>23.1</v>
      </c>
      <c r="L258" s="133">
        <v>16.560642308249999</v>
      </c>
      <c r="M258" s="194"/>
      <c r="N258" s="110"/>
    </row>
    <row r="259" spans="1:14" ht="14.25" customHeight="1" x14ac:dyDescent="0.25">
      <c r="A259" s="18" t="s">
        <v>575</v>
      </c>
      <c r="B259" s="110"/>
      <c r="C259" s="110"/>
      <c r="D259" s="110"/>
      <c r="E259" s="110"/>
      <c r="F259" s="110"/>
      <c r="G259" s="284"/>
      <c r="H259" s="284"/>
      <c r="I259" s="110"/>
      <c r="J259" s="133"/>
      <c r="K259" s="133"/>
      <c r="L259" s="133"/>
      <c r="M259" s="194"/>
      <c r="N259" s="110"/>
    </row>
    <row r="260" spans="1:14" ht="13.2" x14ac:dyDescent="0.25">
      <c r="A260" s="110" t="s">
        <v>576</v>
      </c>
      <c r="B260" s="110">
        <v>26624</v>
      </c>
      <c r="C260" s="110">
        <v>4522</v>
      </c>
      <c r="D260" s="110">
        <v>4570.6371667683397</v>
      </c>
      <c r="E260" s="110">
        <v>-48.600009422607201</v>
      </c>
      <c r="F260" s="110"/>
      <c r="G260" s="284">
        <v>9.5131215469613295</v>
      </c>
      <c r="H260" s="284">
        <v>2.2386474661229299</v>
      </c>
      <c r="I260" s="110">
        <v>137.41178988718545</v>
      </c>
      <c r="J260" s="133">
        <v>9.2735877403846203</v>
      </c>
      <c r="K260" s="133">
        <v>31.7</v>
      </c>
      <c r="L260" s="133">
        <v>4.8247034929166999</v>
      </c>
      <c r="M260" s="194"/>
      <c r="N260" s="110"/>
    </row>
    <row r="261" spans="1:14" ht="13.2" x14ac:dyDescent="0.25">
      <c r="A261" s="110" t="s">
        <v>577</v>
      </c>
      <c r="B261" s="110">
        <v>103493</v>
      </c>
      <c r="C261" s="110">
        <v>5315</v>
      </c>
      <c r="D261" s="110">
        <v>5363.48199554027</v>
      </c>
      <c r="E261" s="110">
        <v>-48.600009422607201</v>
      </c>
      <c r="F261" s="110"/>
      <c r="G261" s="284">
        <v>10.5074032383756</v>
      </c>
      <c r="H261" s="284">
        <v>2.2422561257512701</v>
      </c>
      <c r="I261" s="110">
        <v>311.20250641664182</v>
      </c>
      <c r="J261" s="133">
        <v>15.114065685601899</v>
      </c>
      <c r="K261" s="133">
        <v>22.6</v>
      </c>
      <c r="L261" s="133">
        <v>4.27035741233402</v>
      </c>
      <c r="M261" s="194"/>
      <c r="N261" s="110"/>
    </row>
    <row r="262" spans="1:14" ht="13.2" x14ac:dyDescent="0.25">
      <c r="A262" s="110" t="s">
        <v>578</v>
      </c>
      <c r="B262" s="110">
        <v>9472</v>
      </c>
      <c r="C262" s="110">
        <v>4062</v>
      </c>
      <c r="D262" s="110">
        <v>4110.9325236239602</v>
      </c>
      <c r="E262" s="110">
        <v>-48.600009422607201</v>
      </c>
      <c r="F262" s="110"/>
      <c r="G262" s="284">
        <v>9.0770015298317208</v>
      </c>
      <c r="H262" s="284">
        <v>2.2606547251389699</v>
      </c>
      <c r="I262" s="110">
        <v>86.417590801873203</v>
      </c>
      <c r="J262" s="133">
        <v>6.2605574324324298</v>
      </c>
      <c r="K262" s="133">
        <v>26.6</v>
      </c>
      <c r="L262" s="133">
        <v>1.7226426260994501</v>
      </c>
      <c r="M262" s="194"/>
      <c r="N262" s="110"/>
    </row>
    <row r="263" spans="1:14" ht="13.2" x14ac:dyDescent="0.25">
      <c r="A263" s="110" t="s">
        <v>579</v>
      </c>
      <c r="B263" s="110">
        <v>37688</v>
      </c>
      <c r="C263" s="110">
        <v>3999</v>
      </c>
      <c r="D263" s="110">
        <v>4047.4181551923102</v>
      </c>
      <c r="E263" s="110">
        <v>-48.600009422607201</v>
      </c>
      <c r="F263" s="110"/>
      <c r="G263" s="284">
        <v>6.2329953005194199</v>
      </c>
      <c r="H263" s="284">
        <v>2.139084766766</v>
      </c>
      <c r="I263" s="110">
        <v>164.62988793047271</v>
      </c>
      <c r="J263" s="133">
        <v>9.5202717045213294</v>
      </c>
      <c r="K263" s="133">
        <v>28.1</v>
      </c>
      <c r="L263" s="133">
        <v>3.0428649637327401</v>
      </c>
      <c r="M263" s="194"/>
      <c r="N263" s="110"/>
    </row>
    <row r="264" spans="1:14" ht="13.2" x14ac:dyDescent="0.25">
      <c r="A264" s="110" t="s">
        <v>580</v>
      </c>
      <c r="B264" s="110">
        <v>18771</v>
      </c>
      <c r="C264" s="110">
        <v>4306</v>
      </c>
      <c r="D264" s="110">
        <v>4354.35771114829</v>
      </c>
      <c r="E264" s="110">
        <v>-48.600009422607201</v>
      </c>
      <c r="F264" s="110"/>
      <c r="G264" s="284">
        <v>9.3621399176954689</v>
      </c>
      <c r="H264" s="284">
        <v>2.1476748313809</v>
      </c>
      <c r="I264" s="110">
        <v>107.56858277396798</v>
      </c>
      <c r="J264" s="133">
        <v>8.2094720579617508</v>
      </c>
      <c r="K264" s="133">
        <v>31.5</v>
      </c>
      <c r="L264" s="133">
        <v>5.7833486769114604</v>
      </c>
      <c r="M264" s="194"/>
      <c r="N264" s="110"/>
    </row>
    <row r="265" spans="1:14" ht="13.2" x14ac:dyDescent="0.25">
      <c r="A265" s="110" t="s">
        <v>581</v>
      </c>
      <c r="B265" s="110">
        <v>9487</v>
      </c>
      <c r="C265" s="110">
        <v>3842</v>
      </c>
      <c r="D265" s="110">
        <v>3890.7410137694701</v>
      </c>
      <c r="E265" s="110">
        <v>-48.600009422607201</v>
      </c>
      <c r="F265" s="110"/>
      <c r="G265" s="284">
        <v>6.5789473684210495</v>
      </c>
      <c r="H265" s="284">
        <v>2.4367602692039898</v>
      </c>
      <c r="I265" s="110">
        <v>70</v>
      </c>
      <c r="J265" s="133">
        <v>7.0517550332033299</v>
      </c>
      <c r="K265" s="133">
        <v>32.799999999999997</v>
      </c>
      <c r="L265" s="133">
        <v>2.8641477441972403</v>
      </c>
      <c r="M265" s="194"/>
      <c r="N265" s="110"/>
    </row>
    <row r="266" spans="1:14" ht="13.2" x14ac:dyDescent="0.25">
      <c r="A266" s="110" t="s">
        <v>582</v>
      </c>
      <c r="B266" s="110">
        <v>5821</v>
      </c>
      <c r="C266" s="110">
        <v>4278</v>
      </c>
      <c r="D266" s="110">
        <v>4327.04518700275</v>
      </c>
      <c r="E266" s="110">
        <v>-48.600009422607201</v>
      </c>
      <c r="F266" s="110"/>
      <c r="G266" s="284">
        <v>11.3891285591027</v>
      </c>
      <c r="H266" s="284">
        <v>2.2494080505130203</v>
      </c>
      <c r="I266" s="110">
        <v>59.008473967727717</v>
      </c>
      <c r="J266" s="133">
        <v>3.4530149458855899</v>
      </c>
      <c r="K266" s="133">
        <v>29.9</v>
      </c>
      <c r="L266" s="133">
        <v>4.4787227736466697</v>
      </c>
      <c r="M266" s="194"/>
      <c r="N266" s="110"/>
    </row>
    <row r="267" spans="1:14" ht="13.2" x14ac:dyDescent="0.25">
      <c r="A267" s="110" t="s">
        <v>583</v>
      </c>
      <c r="B267" s="110">
        <v>11622</v>
      </c>
      <c r="C267" s="110">
        <v>4085</v>
      </c>
      <c r="D267" s="110">
        <v>4133.8306165912099</v>
      </c>
      <c r="E267" s="110">
        <v>-48.600009422607201</v>
      </c>
      <c r="F267" s="110"/>
      <c r="G267" s="284">
        <v>9.3562574970012005</v>
      </c>
      <c r="H267" s="284">
        <v>1.9641170915958499</v>
      </c>
      <c r="I267" s="110">
        <v>87.681240867131891</v>
      </c>
      <c r="J267" s="133">
        <v>9.1120289106866306</v>
      </c>
      <c r="K267" s="133">
        <v>26.2</v>
      </c>
      <c r="L267" s="133">
        <v>4.2975678095738603</v>
      </c>
      <c r="M267" s="194"/>
      <c r="N267" s="110"/>
    </row>
    <row r="268" spans="1:14" ht="13.2" x14ac:dyDescent="0.25">
      <c r="A268" s="110" t="s">
        <v>584</v>
      </c>
      <c r="B268" s="110">
        <v>39098</v>
      </c>
      <c r="C268" s="110">
        <v>5078</v>
      </c>
      <c r="D268" s="110">
        <v>5126.7454741807396</v>
      </c>
      <c r="E268" s="110">
        <v>-48.600009422607201</v>
      </c>
      <c r="F268" s="110"/>
      <c r="G268" s="284">
        <v>12.192033156804099</v>
      </c>
      <c r="H268" s="284">
        <v>2.3170617152518997</v>
      </c>
      <c r="I268" s="110">
        <v>184.06520583749662</v>
      </c>
      <c r="J268" s="133">
        <v>11.7627500127884</v>
      </c>
      <c r="K268" s="133">
        <v>24.4</v>
      </c>
      <c r="L268" s="133">
        <v>2.8370059701696499</v>
      </c>
      <c r="M268" s="194"/>
      <c r="N268" s="110"/>
    </row>
    <row r="269" spans="1:14" ht="13.2" x14ac:dyDescent="0.25">
      <c r="A269" s="110" t="s">
        <v>585</v>
      </c>
      <c r="B269" s="110">
        <v>25258</v>
      </c>
      <c r="C269" s="110">
        <v>5163</v>
      </c>
      <c r="D269" s="110">
        <v>5211.4642967392501</v>
      </c>
      <c r="E269" s="110">
        <v>-48.600009422607201</v>
      </c>
      <c r="F269" s="110"/>
      <c r="G269" s="284">
        <v>13.267626990143999</v>
      </c>
      <c r="H269" s="284">
        <v>2.36608160474128</v>
      </c>
      <c r="I269" s="110">
        <v>140.17132374348185</v>
      </c>
      <c r="J269" s="133">
        <v>8.5794599730778387</v>
      </c>
      <c r="K269" s="133">
        <v>32.799999999999997</v>
      </c>
      <c r="L269" s="133">
        <v>6.3676596318098602</v>
      </c>
      <c r="M269" s="194"/>
      <c r="N269" s="110"/>
    </row>
    <row r="270" spans="1:14" ht="14.25" customHeight="1" x14ac:dyDescent="0.25">
      <c r="A270" s="18" t="s">
        <v>586</v>
      </c>
      <c r="B270" s="110"/>
      <c r="C270" s="110"/>
      <c r="D270" s="110"/>
      <c r="E270" s="110"/>
      <c r="F270" s="110"/>
      <c r="G270" s="284"/>
      <c r="H270" s="284"/>
      <c r="I270" s="110"/>
      <c r="J270" s="133"/>
      <c r="K270" s="133"/>
      <c r="L270" s="133"/>
      <c r="M270" s="194"/>
      <c r="N270" s="110"/>
    </row>
    <row r="271" spans="1:14" ht="13.2" x14ac:dyDescent="0.25">
      <c r="A271" s="110" t="s">
        <v>587</v>
      </c>
      <c r="B271" s="110">
        <v>24879</v>
      </c>
      <c r="C271" s="110">
        <v>4670</v>
      </c>
      <c r="D271" s="110">
        <v>4718.87307414918</v>
      </c>
      <c r="E271" s="110">
        <v>-48.600009422607201</v>
      </c>
      <c r="F271" s="110"/>
      <c r="G271" s="284">
        <v>11.0260616001458</v>
      </c>
      <c r="H271" s="284">
        <v>2.1068543625112199</v>
      </c>
      <c r="I271" s="110">
        <v>140.85453489327207</v>
      </c>
      <c r="J271" s="133">
        <v>9.71100124603079</v>
      </c>
      <c r="K271" s="133">
        <v>28.8</v>
      </c>
      <c r="L271" s="133">
        <v>5.34827921059704</v>
      </c>
      <c r="M271" s="194"/>
      <c r="N271" s="110"/>
    </row>
    <row r="272" spans="1:14" ht="13.2" x14ac:dyDescent="0.25">
      <c r="A272" s="110" t="s">
        <v>588</v>
      </c>
      <c r="B272" s="110">
        <v>17904</v>
      </c>
      <c r="C272" s="110">
        <v>4841</v>
      </c>
      <c r="D272" s="110">
        <v>4889.9097478563799</v>
      </c>
      <c r="E272" s="110">
        <v>-48.600009422607201</v>
      </c>
      <c r="F272" s="110"/>
      <c r="G272" s="284">
        <v>11.2366058499855</v>
      </c>
      <c r="H272" s="284">
        <v>2.7381411492479799</v>
      </c>
      <c r="I272" s="110">
        <v>111.67810886650973</v>
      </c>
      <c r="J272" s="133">
        <v>6.8978999106344903</v>
      </c>
      <c r="K272" s="133">
        <v>33.4</v>
      </c>
      <c r="L272" s="133">
        <v>3.9245037894725403</v>
      </c>
      <c r="M272" s="194"/>
      <c r="N272" s="110"/>
    </row>
    <row r="273" spans="1:14" ht="13.2" x14ac:dyDescent="0.25">
      <c r="A273" s="110" t="s">
        <v>589</v>
      </c>
      <c r="B273" s="110">
        <v>18667</v>
      </c>
      <c r="C273" s="110">
        <v>4405</v>
      </c>
      <c r="D273" s="110">
        <v>4453.6215991686204</v>
      </c>
      <c r="E273" s="110">
        <v>-48.600009422607201</v>
      </c>
      <c r="F273" s="110"/>
      <c r="G273" s="284">
        <v>10.480233483682699</v>
      </c>
      <c r="H273" s="284">
        <v>2.0834602497715502</v>
      </c>
      <c r="I273" s="110">
        <v>110.33131921625881</v>
      </c>
      <c r="J273" s="133">
        <v>7.4784378850377697</v>
      </c>
      <c r="K273" s="133">
        <v>29.7</v>
      </c>
      <c r="L273" s="133">
        <v>4.8213969597237902</v>
      </c>
      <c r="M273" s="194"/>
      <c r="N273" s="110"/>
    </row>
    <row r="274" spans="1:14" ht="13.2" x14ac:dyDescent="0.25">
      <c r="A274" s="110" t="s">
        <v>590</v>
      </c>
      <c r="B274" s="110">
        <v>99361</v>
      </c>
      <c r="C274" s="110">
        <v>4641</v>
      </c>
      <c r="D274" s="110">
        <v>4689.9714505969296</v>
      </c>
      <c r="E274" s="110">
        <v>-48.600009422607201</v>
      </c>
      <c r="F274" s="110"/>
      <c r="G274" s="284">
        <v>6.53306973400431</v>
      </c>
      <c r="H274" s="284">
        <v>2.1295049414557301</v>
      </c>
      <c r="I274" s="110">
        <v>295.09489998981684</v>
      </c>
      <c r="J274" s="133">
        <v>15.6620806956452</v>
      </c>
      <c r="K274" s="133">
        <v>23.5</v>
      </c>
      <c r="L274" s="133">
        <v>2.3469130820623003</v>
      </c>
      <c r="M274" s="194"/>
      <c r="N274" s="110"/>
    </row>
    <row r="275" spans="1:14" ht="13.2" x14ac:dyDescent="0.25">
      <c r="A275" s="110" t="s">
        <v>591</v>
      </c>
      <c r="B275" s="110">
        <v>17754</v>
      </c>
      <c r="C275" s="110">
        <v>4002</v>
      </c>
      <c r="D275" s="110">
        <v>4051.0754145025298</v>
      </c>
      <c r="E275" s="110">
        <v>-48.600009422607201</v>
      </c>
      <c r="F275" s="110"/>
      <c r="G275" s="284">
        <v>6.4122137404580197</v>
      </c>
      <c r="H275" s="284">
        <v>2.3921642493878301</v>
      </c>
      <c r="I275" s="110">
        <v>122.73548794053006</v>
      </c>
      <c r="J275" s="133">
        <v>11.1411512898502</v>
      </c>
      <c r="K275" s="133">
        <v>26.7</v>
      </c>
      <c r="L275" s="133">
        <v>2.54783460307035</v>
      </c>
      <c r="M275" s="194"/>
      <c r="N275" s="110"/>
    </row>
    <row r="276" spans="1:14" ht="13.2" x14ac:dyDescent="0.25">
      <c r="A276" s="110" t="s">
        <v>592</v>
      </c>
      <c r="B276" s="110">
        <v>9143</v>
      </c>
      <c r="C276" s="110">
        <v>3728</v>
      </c>
      <c r="D276" s="110">
        <v>3776.9067756581599</v>
      </c>
      <c r="E276" s="110">
        <v>-48.600009422607201</v>
      </c>
      <c r="F276" s="110"/>
      <c r="G276" s="284">
        <v>6.9584736251402903</v>
      </c>
      <c r="H276" s="284">
        <v>2.5616585249612802</v>
      </c>
      <c r="I276" s="110">
        <v>74.296702484026838</v>
      </c>
      <c r="J276" s="133">
        <v>2.9202668708301402</v>
      </c>
      <c r="K276" s="133">
        <v>30</v>
      </c>
      <c r="L276" s="133">
        <v>4.25470799615508</v>
      </c>
      <c r="M276" s="194"/>
      <c r="N276" s="110"/>
    </row>
    <row r="277" spans="1:14" ht="13.2" x14ac:dyDescent="0.25">
      <c r="A277" s="110" t="s">
        <v>593</v>
      </c>
      <c r="B277" s="110">
        <v>55557</v>
      </c>
      <c r="C277" s="110">
        <v>3957</v>
      </c>
      <c r="D277" s="110">
        <v>4005.46359238079</v>
      </c>
      <c r="E277" s="110">
        <v>-48.600009422607201</v>
      </c>
      <c r="F277" s="110"/>
      <c r="G277" s="284">
        <v>7.2711379529561304</v>
      </c>
      <c r="H277" s="284">
        <v>1.5574031346964798</v>
      </c>
      <c r="I277" s="110">
        <v>205.55291289592566</v>
      </c>
      <c r="J277" s="133">
        <v>6.4924311967888793</v>
      </c>
      <c r="K277" s="133">
        <v>26.9</v>
      </c>
      <c r="L277" s="133">
        <v>2.29425546274111</v>
      </c>
      <c r="M277" s="194"/>
      <c r="N277" s="110"/>
    </row>
    <row r="278" spans="1:14" ht="14.25" customHeight="1" x14ac:dyDescent="0.25">
      <c r="A278" s="18" t="s">
        <v>594</v>
      </c>
      <c r="B278" s="110"/>
      <c r="C278" s="110"/>
      <c r="D278" s="110"/>
      <c r="E278" s="110"/>
      <c r="F278" s="110"/>
      <c r="G278" s="284"/>
      <c r="H278" s="284"/>
      <c r="I278" s="110"/>
      <c r="J278" s="133"/>
      <c r="K278" s="133"/>
      <c r="L278" s="133"/>
      <c r="M278" s="194"/>
      <c r="N278" s="110"/>
    </row>
    <row r="279" spans="1:14" ht="13.2" x14ac:dyDescent="0.25">
      <c r="A279" s="110" t="s">
        <v>595</v>
      </c>
      <c r="B279" s="110">
        <v>7176</v>
      </c>
      <c r="C279" s="110">
        <v>3334</v>
      </c>
      <c r="D279" s="110">
        <v>3383.02705842255</v>
      </c>
      <c r="E279" s="110">
        <v>-48.600009422607201</v>
      </c>
      <c r="F279" s="110"/>
      <c r="G279" s="284">
        <v>9.2105263157894708</v>
      </c>
      <c r="H279" s="284">
        <v>1.4097456328531999</v>
      </c>
      <c r="I279" s="110">
        <v>51.44900387762624</v>
      </c>
      <c r="J279" s="133">
        <v>2.4108138238572998</v>
      </c>
      <c r="K279" s="133">
        <v>21.4</v>
      </c>
      <c r="L279" s="133">
        <v>7.6602397081813409</v>
      </c>
      <c r="M279" s="194"/>
      <c r="N279" s="110"/>
    </row>
    <row r="280" spans="1:14" ht="13.2" x14ac:dyDescent="0.25">
      <c r="A280" s="110" t="s">
        <v>596</v>
      </c>
      <c r="B280" s="110">
        <v>6162</v>
      </c>
      <c r="C280" s="110">
        <v>4478</v>
      </c>
      <c r="D280" s="110">
        <v>4526.7773818147198</v>
      </c>
      <c r="E280" s="110">
        <v>-48.600009422607201</v>
      </c>
      <c r="F280" s="110"/>
      <c r="G280" s="284">
        <v>13.071895424836599</v>
      </c>
      <c r="H280" s="284">
        <v>1.8794914317302398</v>
      </c>
      <c r="I280" s="110">
        <v>53.9351462406472</v>
      </c>
      <c r="J280" s="133">
        <v>6.7023693605972099</v>
      </c>
      <c r="K280" s="133">
        <v>29.3</v>
      </c>
      <c r="L280" s="133">
        <v>8.0416836512571397</v>
      </c>
      <c r="M280" s="194"/>
      <c r="N280" s="110"/>
    </row>
    <row r="281" spans="1:14" ht="13.2" x14ac:dyDescent="0.25">
      <c r="A281" s="110" t="s">
        <v>597</v>
      </c>
      <c r="B281" s="110">
        <v>10185</v>
      </c>
      <c r="C281" s="110">
        <v>3034</v>
      </c>
      <c r="D281" s="110">
        <v>3082.74958045617</v>
      </c>
      <c r="E281" s="110">
        <v>-48.600009422607201</v>
      </c>
      <c r="F281" s="110"/>
      <c r="G281" s="284">
        <v>6.6021627774615803</v>
      </c>
      <c r="H281" s="284">
        <v>1.47058823529412</v>
      </c>
      <c r="I281" s="110">
        <v>81.2219182240853</v>
      </c>
      <c r="J281" s="133">
        <v>3.7113402061855698</v>
      </c>
      <c r="K281" s="133">
        <v>20.6</v>
      </c>
      <c r="L281" s="133">
        <v>14.478037571992999</v>
      </c>
      <c r="M281" s="194"/>
      <c r="N281" s="110"/>
    </row>
    <row r="282" spans="1:14" ht="13.2" x14ac:dyDescent="0.25">
      <c r="A282" s="110" t="s">
        <v>598</v>
      </c>
      <c r="B282" s="110">
        <v>15532</v>
      </c>
      <c r="C282" s="110">
        <v>2742</v>
      </c>
      <c r="D282" s="110">
        <v>2790.1542377118699</v>
      </c>
      <c r="E282" s="110">
        <v>-48.600009422607201</v>
      </c>
      <c r="F282" s="110"/>
      <c r="G282" s="284">
        <v>4.4422748352452999</v>
      </c>
      <c r="H282" s="284">
        <v>1.2861512791991099</v>
      </c>
      <c r="I282" s="110">
        <v>93.487967140161942</v>
      </c>
      <c r="J282" s="133">
        <v>3.9080607777491601</v>
      </c>
      <c r="K282" s="133">
        <v>20.9</v>
      </c>
      <c r="L282" s="133">
        <v>5.8484934907392194</v>
      </c>
      <c r="M282" s="194"/>
      <c r="N282" s="110"/>
    </row>
    <row r="283" spans="1:14" ht="13.2" x14ac:dyDescent="0.25">
      <c r="A283" s="110" t="s">
        <v>599</v>
      </c>
      <c r="B283" s="110">
        <v>5174</v>
      </c>
      <c r="C283" s="110">
        <v>4006</v>
      </c>
      <c r="D283" s="110">
        <v>4054.6531269728498</v>
      </c>
      <c r="E283" s="110">
        <v>-48.600009422607201</v>
      </c>
      <c r="F283" s="110"/>
      <c r="G283" s="284">
        <v>9.4918504314477499</v>
      </c>
      <c r="H283" s="284">
        <v>2.4133391838525702</v>
      </c>
      <c r="I283" s="110">
        <v>48.959166659574592</v>
      </c>
      <c r="J283" s="133">
        <v>3.6915345960572101</v>
      </c>
      <c r="K283" s="133">
        <v>30.2</v>
      </c>
      <c r="L283" s="133">
        <v>6.2282483145982601</v>
      </c>
      <c r="M283" s="194"/>
      <c r="N283" s="110"/>
    </row>
    <row r="284" spans="1:14" ht="13.2" x14ac:dyDescent="0.25">
      <c r="A284" s="110" t="s">
        <v>600</v>
      </c>
      <c r="B284" s="110">
        <v>11397</v>
      </c>
      <c r="C284" s="110">
        <v>4515</v>
      </c>
      <c r="D284" s="110">
        <v>4563.4418375656896</v>
      </c>
      <c r="E284" s="110">
        <v>-48.600009422607201</v>
      </c>
      <c r="F284" s="110"/>
      <c r="G284" s="284">
        <v>13.978021978022001</v>
      </c>
      <c r="H284" s="284">
        <v>1.6157989228007201</v>
      </c>
      <c r="I284" s="110">
        <v>81.981705276238301</v>
      </c>
      <c r="J284" s="133">
        <v>7.5458453979117293</v>
      </c>
      <c r="K284" s="133">
        <v>25.8</v>
      </c>
      <c r="L284" s="133">
        <v>16.8409903349662</v>
      </c>
      <c r="M284" s="194"/>
      <c r="N284" s="110"/>
    </row>
    <row r="285" spans="1:14" ht="13.2" x14ac:dyDescent="0.25">
      <c r="A285" s="110" t="s">
        <v>601</v>
      </c>
      <c r="B285" s="110">
        <v>12330</v>
      </c>
      <c r="C285" s="110">
        <v>2796</v>
      </c>
      <c r="D285" s="110">
        <v>2844.2500408936799</v>
      </c>
      <c r="E285" s="110">
        <v>-48.600009422607201</v>
      </c>
      <c r="F285" s="110"/>
      <c r="G285" s="284">
        <v>6.6404855408782604</v>
      </c>
      <c r="H285" s="284">
        <v>1.36116987032098</v>
      </c>
      <c r="I285" s="110">
        <v>87.435690653188075</v>
      </c>
      <c r="J285" s="133">
        <v>1.28142741281427</v>
      </c>
      <c r="K285" s="133">
        <v>16.2</v>
      </c>
      <c r="L285" s="133">
        <v>18.661588307910701</v>
      </c>
      <c r="M285" s="194"/>
      <c r="N285" s="110"/>
    </row>
    <row r="286" spans="1:14" ht="13.2" x14ac:dyDescent="0.25">
      <c r="A286" s="110" t="s">
        <v>602</v>
      </c>
      <c r="B286" s="110">
        <v>64714</v>
      </c>
      <c r="C286" s="110">
        <v>3984</v>
      </c>
      <c r="D286" s="110">
        <v>4033.0014141031002</v>
      </c>
      <c r="E286" s="110">
        <v>-48.600009422607201</v>
      </c>
      <c r="F286" s="110"/>
      <c r="G286" s="284">
        <v>5.1725349638063101</v>
      </c>
      <c r="H286" s="284">
        <v>1.64758302678618</v>
      </c>
      <c r="I286" s="110">
        <v>239.16103361542824</v>
      </c>
      <c r="J286" s="133">
        <v>13.281515591680302</v>
      </c>
      <c r="K286" s="133">
        <v>25.3</v>
      </c>
      <c r="L286" s="133">
        <v>4.6694640934408307</v>
      </c>
      <c r="M286" s="194"/>
      <c r="N286" s="110"/>
    </row>
    <row r="287" spans="1:14" ht="14.25" customHeight="1" x14ac:dyDescent="0.25">
      <c r="A287" s="18" t="s">
        <v>603</v>
      </c>
      <c r="B287" s="110"/>
      <c r="C287" s="110"/>
      <c r="D287" s="110"/>
      <c r="E287" s="110"/>
      <c r="F287" s="110"/>
      <c r="G287" s="284"/>
      <c r="H287" s="284"/>
      <c r="I287" s="110"/>
      <c r="J287" s="133"/>
      <c r="K287" s="133"/>
      <c r="L287" s="133"/>
      <c r="M287" s="194"/>
      <c r="N287" s="110"/>
    </row>
    <row r="288" spans="1:14" ht="13.2" x14ac:dyDescent="0.25">
      <c r="A288" s="110" t="s">
        <v>604</v>
      </c>
      <c r="B288" s="110">
        <v>2372</v>
      </c>
      <c r="C288" s="110">
        <v>3257</v>
      </c>
      <c r="D288" s="110">
        <v>3305.46265152564</v>
      </c>
      <c r="E288" s="110">
        <v>-48.600009422607201</v>
      </c>
      <c r="F288" s="110"/>
      <c r="G288" s="284">
        <v>7.9268292682926802</v>
      </c>
      <c r="H288" s="284">
        <v>1.7568850902184199</v>
      </c>
      <c r="I288" s="110">
        <v>31.827660925679098</v>
      </c>
      <c r="J288" s="133">
        <v>1.5177065767284998</v>
      </c>
      <c r="K288" s="133">
        <v>24.1</v>
      </c>
      <c r="L288" s="133">
        <v>1.90892938429685</v>
      </c>
      <c r="M288" s="194"/>
      <c r="N288" s="110"/>
    </row>
    <row r="289" spans="1:14" ht="13.2" x14ac:dyDescent="0.25">
      <c r="A289" s="110" t="s">
        <v>605</v>
      </c>
      <c r="B289" s="110">
        <v>2413</v>
      </c>
      <c r="C289" s="110">
        <v>3622</v>
      </c>
      <c r="D289" s="110">
        <v>3670.91880828893</v>
      </c>
      <c r="E289" s="110">
        <v>-48.600009422607201</v>
      </c>
      <c r="F289" s="110"/>
      <c r="G289" s="284">
        <v>10.0217864923747</v>
      </c>
      <c r="H289" s="284">
        <v>1.43884892086331</v>
      </c>
      <c r="I289" s="110">
        <v>36.331804249169899</v>
      </c>
      <c r="J289" s="133">
        <v>4.1856610029009502</v>
      </c>
      <c r="K289" s="133">
        <v>28</v>
      </c>
      <c r="L289" s="133">
        <v>10.984212752602799</v>
      </c>
      <c r="M289" s="194"/>
      <c r="N289" s="110"/>
    </row>
    <row r="290" spans="1:14" ht="13.2" x14ac:dyDescent="0.25">
      <c r="A290" s="110" t="s">
        <v>606</v>
      </c>
      <c r="B290" s="110">
        <v>12243</v>
      </c>
      <c r="C290" s="110">
        <v>3910</v>
      </c>
      <c r="D290" s="110">
        <v>3958.3367498195698</v>
      </c>
      <c r="E290" s="110">
        <v>-48.600009422607201</v>
      </c>
      <c r="F290" s="110"/>
      <c r="G290" s="284">
        <v>7.5889615105301402</v>
      </c>
      <c r="H290" s="284">
        <v>2.0520842918928901</v>
      </c>
      <c r="I290" s="110">
        <v>95.367709419907953</v>
      </c>
      <c r="J290" s="133">
        <v>8.2822837539818703</v>
      </c>
      <c r="K290" s="133">
        <v>28.9</v>
      </c>
      <c r="L290" s="133">
        <v>2.4298561726111401</v>
      </c>
      <c r="M290" s="194"/>
      <c r="N290" s="110"/>
    </row>
    <row r="291" spans="1:14" ht="13.2" x14ac:dyDescent="0.25">
      <c r="A291" s="110" t="s">
        <v>607</v>
      </c>
      <c r="B291" s="110">
        <v>3033</v>
      </c>
      <c r="C291" s="110">
        <v>3417</v>
      </c>
      <c r="D291" s="110">
        <v>3465.48169766817</v>
      </c>
      <c r="E291" s="110">
        <v>-48.600009422607201</v>
      </c>
      <c r="F291" s="110"/>
      <c r="G291" s="284">
        <v>7.0532915360501605</v>
      </c>
      <c r="H291" s="284">
        <v>1.7013232514177701</v>
      </c>
      <c r="I291" s="110">
        <v>44.665422868254588</v>
      </c>
      <c r="J291" s="133">
        <v>8.4075173095944606</v>
      </c>
      <c r="K291" s="133">
        <v>24.6</v>
      </c>
      <c r="L291" s="133">
        <v>2.51566349925998</v>
      </c>
      <c r="M291" s="194"/>
      <c r="N291" s="110"/>
    </row>
    <row r="292" spans="1:14" ht="13.2" x14ac:dyDescent="0.25">
      <c r="A292" s="110" t="s">
        <v>608</v>
      </c>
      <c r="B292" s="110">
        <v>7066</v>
      </c>
      <c r="C292" s="110">
        <v>3562</v>
      </c>
      <c r="D292" s="110">
        <v>3610.6913411106402</v>
      </c>
      <c r="E292" s="110">
        <v>-48.600009422607201</v>
      </c>
      <c r="F292" s="110"/>
      <c r="G292" s="284">
        <v>7.3619631901840492</v>
      </c>
      <c r="H292" s="284">
        <v>2.1766363921077398</v>
      </c>
      <c r="I292" s="110">
        <v>63.458647952820428</v>
      </c>
      <c r="J292" s="133">
        <v>2.0945372204925001</v>
      </c>
      <c r="K292" s="133">
        <v>28.5</v>
      </c>
      <c r="L292" s="133">
        <v>1.7563331666443101</v>
      </c>
      <c r="M292" s="194"/>
      <c r="N292" s="110"/>
    </row>
    <row r="293" spans="1:14" ht="13.2" x14ac:dyDescent="0.25">
      <c r="A293" s="110" t="s">
        <v>609</v>
      </c>
      <c r="B293" s="110">
        <v>3947</v>
      </c>
      <c r="C293" s="110">
        <v>3127</v>
      </c>
      <c r="D293" s="110">
        <v>3175.42421714389</v>
      </c>
      <c r="E293" s="110">
        <v>-48.600009422607201</v>
      </c>
      <c r="F293" s="110"/>
      <c r="G293" s="284">
        <v>4.3956043956044004</v>
      </c>
      <c r="H293" s="284">
        <v>1.8361581920904</v>
      </c>
      <c r="I293" s="110">
        <v>48.559242168715933</v>
      </c>
      <c r="J293" s="133">
        <v>5.44717506967317</v>
      </c>
      <c r="K293" s="133">
        <v>31.7</v>
      </c>
      <c r="L293" s="133">
        <v>0.59561035170791299</v>
      </c>
      <c r="M293" s="194"/>
      <c r="N293" s="110"/>
    </row>
    <row r="294" spans="1:14" ht="13.2" x14ac:dyDescent="0.25">
      <c r="A294" s="110" t="s">
        <v>610</v>
      </c>
      <c r="B294" s="110">
        <v>6759</v>
      </c>
      <c r="C294" s="110">
        <v>3056</v>
      </c>
      <c r="D294" s="110">
        <v>3104.7966611172801</v>
      </c>
      <c r="E294" s="110">
        <v>-48.600009422607201</v>
      </c>
      <c r="F294" s="110"/>
      <c r="G294" s="284">
        <v>4.2225201072386103</v>
      </c>
      <c r="H294" s="284">
        <v>2.1831910702560702</v>
      </c>
      <c r="I294" s="110">
        <v>55.560777532356404</v>
      </c>
      <c r="J294" s="133">
        <v>2.3376239088622599</v>
      </c>
      <c r="K294" s="133">
        <v>28.7</v>
      </c>
      <c r="L294" s="133">
        <v>1.2176165087814699</v>
      </c>
      <c r="M294" s="194"/>
      <c r="N294" s="110"/>
    </row>
    <row r="295" spans="1:14" ht="13.2" x14ac:dyDescent="0.25">
      <c r="A295" s="110" t="s">
        <v>611</v>
      </c>
      <c r="B295" s="110">
        <v>74402</v>
      </c>
      <c r="C295" s="110">
        <v>3777</v>
      </c>
      <c r="D295" s="110">
        <v>3825.5789569967401</v>
      </c>
      <c r="E295" s="110">
        <v>-48.600009422607201</v>
      </c>
      <c r="F295" s="110"/>
      <c r="G295" s="284">
        <v>4.1785195018648498</v>
      </c>
      <c r="H295" s="284">
        <v>1.7885371031118698</v>
      </c>
      <c r="I295" s="110">
        <v>243.6657546722559</v>
      </c>
      <c r="J295" s="133">
        <v>8.2753151796994704</v>
      </c>
      <c r="K295" s="133">
        <v>27.4</v>
      </c>
      <c r="L295" s="133">
        <v>0.97418138933958509</v>
      </c>
      <c r="M295" s="194"/>
      <c r="N295" s="110"/>
    </row>
    <row r="296" spans="1:14" ht="13.2" x14ac:dyDescent="0.25">
      <c r="A296" s="110" t="s">
        <v>612</v>
      </c>
      <c r="B296" s="110">
        <v>2436</v>
      </c>
      <c r="C296" s="110">
        <v>3403</v>
      </c>
      <c r="D296" s="110">
        <v>3451.2984014308299</v>
      </c>
      <c r="E296" s="110">
        <v>-48.600009422607201</v>
      </c>
      <c r="F296" s="110"/>
      <c r="G296" s="284">
        <v>8.7053571428571388</v>
      </c>
      <c r="H296" s="284">
        <v>1.64783427495292</v>
      </c>
      <c r="I296" s="110">
        <v>33.361654635224554</v>
      </c>
      <c r="J296" s="133">
        <v>2.2577996715927799</v>
      </c>
      <c r="K296" s="133">
        <v>26.4</v>
      </c>
      <c r="L296" s="133">
        <v>5.7778919089759802</v>
      </c>
      <c r="M296" s="194"/>
      <c r="N296" s="110"/>
    </row>
    <row r="297" spans="1:14" ht="13.2" x14ac:dyDescent="0.25">
      <c r="A297" s="110" t="s">
        <v>613</v>
      </c>
      <c r="B297" s="110">
        <v>5747</v>
      </c>
      <c r="C297" s="110">
        <v>3217</v>
      </c>
      <c r="D297" s="110">
        <v>3265.28262954617</v>
      </c>
      <c r="E297" s="110">
        <v>-48.600009422607201</v>
      </c>
      <c r="F297" s="110"/>
      <c r="G297" s="284">
        <v>6.4137308039747101</v>
      </c>
      <c r="H297" s="284">
        <v>1.6919823110940198</v>
      </c>
      <c r="I297" s="110">
        <v>57.77542730261716</v>
      </c>
      <c r="J297" s="133">
        <v>4.4196972333391304</v>
      </c>
      <c r="K297" s="133">
        <v>28.2</v>
      </c>
      <c r="L297" s="133">
        <v>13.430334396410501</v>
      </c>
      <c r="M297" s="194"/>
      <c r="N297" s="110"/>
    </row>
    <row r="298" spans="1:14" ht="13.2" x14ac:dyDescent="0.25">
      <c r="A298" s="110" t="s">
        <v>614</v>
      </c>
      <c r="B298" s="110">
        <v>132235</v>
      </c>
      <c r="C298" s="110">
        <v>4281</v>
      </c>
      <c r="D298" s="110">
        <v>4329.1785793794197</v>
      </c>
      <c r="E298" s="110">
        <v>-48.600009422607201</v>
      </c>
      <c r="F298" s="110"/>
      <c r="G298" s="284">
        <v>5.2291256676974998</v>
      </c>
      <c r="H298" s="284">
        <v>1.5804147063948399</v>
      </c>
      <c r="I298" s="110">
        <v>342.66601815762237</v>
      </c>
      <c r="J298" s="133">
        <v>13.5425568117367</v>
      </c>
      <c r="K298" s="133">
        <v>21.5</v>
      </c>
      <c r="L298" s="133">
        <v>1.4659373974605598</v>
      </c>
      <c r="M298" s="194"/>
      <c r="N298" s="110"/>
    </row>
    <row r="299" spans="1:14" ht="13.2" x14ac:dyDescent="0.25">
      <c r="A299" s="110" t="s">
        <v>615</v>
      </c>
      <c r="B299" s="110">
        <v>6393</v>
      </c>
      <c r="C299" s="110">
        <v>4108</v>
      </c>
      <c r="D299" s="110">
        <v>4156.1048023347403</v>
      </c>
      <c r="E299" s="110">
        <v>-48.600009422607201</v>
      </c>
      <c r="F299" s="110"/>
      <c r="G299" s="284">
        <v>10.8087679516251</v>
      </c>
      <c r="H299" s="284">
        <v>2.04359673024523</v>
      </c>
      <c r="I299" s="110">
        <v>57.930993431840953</v>
      </c>
      <c r="J299" s="133">
        <v>7.2892225872047609</v>
      </c>
      <c r="K299" s="133">
        <v>26.5</v>
      </c>
      <c r="L299" s="133">
        <v>14.2249876393997</v>
      </c>
      <c r="M299" s="194"/>
      <c r="N299" s="110"/>
    </row>
    <row r="300" spans="1:14" ht="13.2" x14ac:dyDescent="0.25">
      <c r="A300" s="110" t="s">
        <v>616</v>
      </c>
      <c r="B300" s="110">
        <v>5504</v>
      </c>
      <c r="C300" s="110">
        <v>3134</v>
      </c>
      <c r="D300" s="110">
        <v>3182.5898457293802</v>
      </c>
      <c r="E300" s="110">
        <v>-48.600009422607201</v>
      </c>
      <c r="F300" s="110"/>
      <c r="G300" s="284">
        <v>5.5239642567018699</v>
      </c>
      <c r="H300" s="284">
        <v>1.8806214227309901</v>
      </c>
      <c r="I300" s="110">
        <v>55.389529696504916</v>
      </c>
      <c r="J300" s="133">
        <v>0.76308139534883701</v>
      </c>
      <c r="K300" s="133">
        <v>30.8</v>
      </c>
      <c r="L300" s="133">
        <v>2.1753600380816001</v>
      </c>
      <c r="M300" s="194"/>
      <c r="N300" s="110"/>
    </row>
    <row r="301" spans="1:14" ht="13.2" x14ac:dyDescent="0.25">
      <c r="A301" s="110" t="s">
        <v>617</v>
      </c>
      <c r="B301" s="110">
        <v>8963</v>
      </c>
      <c r="C301" s="110">
        <v>3077</v>
      </c>
      <c r="D301" s="110">
        <v>3125.8743949452701</v>
      </c>
      <c r="E301" s="110">
        <v>-48.600009422607201</v>
      </c>
      <c r="F301" s="110"/>
      <c r="G301" s="284">
        <v>4.1593695271453601</v>
      </c>
      <c r="H301" s="284">
        <v>2.04481449736745</v>
      </c>
      <c r="I301" s="110">
        <v>79.460682101275722</v>
      </c>
      <c r="J301" s="133">
        <v>3.9495704563204304</v>
      </c>
      <c r="K301" s="133">
        <v>25.9</v>
      </c>
      <c r="L301" s="133">
        <v>1.0963741751948202</v>
      </c>
      <c r="M301" s="194"/>
      <c r="N301" s="110"/>
    </row>
    <row r="302" spans="1:14" ht="13.2" x14ac:dyDescent="0.25">
      <c r="A302" s="110" t="s">
        <v>618</v>
      </c>
      <c r="B302" s="110">
        <v>2782</v>
      </c>
      <c r="C302" s="110">
        <v>3226</v>
      </c>
      <c r="D302" s="110">
        <v>3274.2232432196702</v>
      </c>
      <c r="E302" s="110">
        <v>-48.600009422607201</v>
      </c>
      <c r="F302" s="110"/>
      <c r="G302" s="284">
        <v>5.8380414312617699</v>
      </c>
      <c r="H302" s="284">
        <v>2.13552361396304</v>
      </c>
      <c r="I302" s="110">
        <v>40.963398296528084</v>
      </c>
      <c r="J302" s="133">
        <v>3.1631919482386799</v>
      </c>
      <c r="K302" s="133">
        <v>26.8</v>
      </c>
      <c r="L302" s="133">
        <v>1.75141242937853</v>
      </c>
      <c r="M302" s="194"/>
      <c r="N302" s="110"/>
    </row>
    <row r="303" spans="1:14" ht="14.25" customHeight="1" x14ac:dyDescent="0.25">
      <c r="A303" s="18" t="s">
        <v>619</v>
      </c>
      <c r="B303" s="110"/>
      <c r="C303" s="110"/>
      <c r="D303" s="110"/>
      <c r="E303" s="110"/>
      <c r="F303" s="110"/>
      <c r="G303" s="284"/>
      <c r="H303" s="284"/>
      <c r="I303" s="110"/>
      <c r="J303" s="133"/>
      <c r="K303" s="133"/>
      <c r="L303" s="133"/>
      <c r="M303" s="194"/>
      <c r="N303" s="110"/>
    </row>
    <row r="304" spans="1:14" ht="13.2" x14ac:dyDescent="0.25">
      <c r="A304" s="110" t="s">
        <v>620</v>
      </c>
      <c r="B304" s="110">
        <v>2667</v>
      </c>
      <c r="C304" s="110">
        <v>3047</v>
      </c>
      <c r="D304" s="110">
        <v>3095.9065977352402</v>
      </c>
      <c r="E304" s="110">
        <v>-48.600009422607201</v>
      </c>
      <c r="F304" s="110"/>
      <c r="G304" s="284">
        <v>4.5360824742267996</v>
      </c>
      <c r="H304" s="284">
        <v>2.1903959561920798</v>
      </c>
      <c r="I304" s="110">
        <v>41.243181254602561</v>
      </c>
      <c r="J304" s="133">
        <v>5.2493438320210002</v>
      </c>
      <c r="K304" s="133">
        <v>25</v>
      </c>
      <c r="L304" s="133">
        <v>6.2138116085298698</v>
      </c>
      <c r="M304" s="194"/>
      <c r="N304" s="110"/>
    </row>
    <row r="305" spans="1:14" ht="13.2" x14ac:dyDescent="0.25">
      <c r="A305" s="110" t="s">
        <v>621</v>
      </c>
      <c r="B305" s="110">
        <v>6111</v>
      </c>
      <c r="C305" s="110">
        <v>3464</v>
      </c>
      <c r="D305" s="110">
        <v>3512.4983315200898</v>
      </c>
      <c r="E305" s="110">
        <v>-48.600009422607201</v>
      </c>
      <c r="F305" s="110"/>
      <c r="G305" s="284">
        <v>6.0580912863070502</v>
      </c>
      <c r="H305" s="284">
        <v>1.9746376811594202</v>
      </c>
      <c r="I305" s="110">
        <v>68.359344642850402</v>
      </c>
      <c r="J305" s="133">
        <v>5.9401080019636696</v>
      </c>
      <c r="K305" s="133">
        <v>29.2</v>
      </c>
      <c r="L305" s="133">
        <v>1.7087261167713499</v>
      </c>
      <c r="M305" s="194"/>
      <c r="N305" s="110"/>
    </row>
    <row r="306" spans="1:14" ht="13.2" x14ac:dyDescent="0.25">
      <c r="A306" s="110" t="s">
        <v>622</v>
      </c>
      <c r="B306" s="110">
        <v>28048</v>
      </c>
      <c r="C306" s="110">
        <v>3592</v>
      </c>
      <c r="D306" s="110">
        <v>3640.3640016366298</v>
      </c>
      <c r="E306" s="110">
        <v>-48.600009422607201</v>
      </c>
      <c r="F306" s="110"/>
      <c r="G306" s="284">
        <v>4.4002838892831795</v>
      </c>
      <c r="H306" s="284">
        <v>2.3227140754882103</v>
      </c>
      <c r="I306" s="110">
        <v>153.5187284991639</v>
      </c>
      <c r="J306" s="133">
        <v>5.56545921277809</v>
      </c>
      <c r="K306" s="133">
        <v>27.9</v>
      </c>
      <c r="L306" s="133">
        <v>1.12816876031351</v>
      </c>
      <c r="M306" s="194"/>
      <c r="N306" s="110"/>
    </row>
    <row r="307" spans="1:14" ht="13.2" x14ac:dyDescent="0.25">
      <c r="A307" s="110" t="s">
        <v>623</v>
      </c>
      <c r="B307" s="110">
        <v>17420</v>
      </c>
      <c r="C307" s="110">
        <v>3307</v>
      </c>
      <c r="D307" s="110">
        <v>3355.7952697251599</v>
      </c>
      <c r="E307" s="110">
        <v>-48.600009422607201</v>
      </c>
      <c r="F307" s="110"/>
      <c r="G307" s="284">
        <v>3.4090909090909101</v>
      </c>
      <c r="H307" s="284">
        <v>2.39424866807882</v>
      </c>
      <c r="I307" s="110">
        <v>119.75391434103521</v>
      </c>
      <c r="J307" s="133">
        <v>6.7853042479908199</v>
      </c>
      <c r="K307" s="133">
        <v>24.4</v>
      </c>
      <c r="L307" s="133">
        <v>0.60976435995067702</v>
      </c>
      <c r="M307" s="194"/>
      <c r="N307" s="110"/>
    </row>
    <row r="308" spans="1:14" ht="13.2" x14ac:dyDescent="0.25">
      <c r="A308" s="110" t="s">
        <v>624</v>
      </c>
      <c r="B308" s="110">
        <v>9340</v>
      </c>
      <c r="C308" s="110">
        <v>5165</v>
      </c>
      <c r="D308" s="110">
        <v>5213.6379013428104</v>
      </c>
      <c r="E308" s="110">
        <v>-48.600009422607201</v>
      </c>
      <c r="F308" s="110"/>
      <c r="G308" s="284">
        <v>11.285266457680301</v>
      </c>
      <c r="H308" s="284">
        <v>4.16967509025271</v>
      </c>
      <c r="I308" s="110">
        <v>87.407093533648634</v>
      </c>
      <c r="J308" s="133">
        <v>3.8758029978586697</v>
      </c>
      <c r="K308" s="133">
        <v>34.5</v>
      </c>
      <c r="L308" s="133">
        <v>8.4993638593407699</v>
      </c>
      <c r="M308" s="194"/>
      <c r="N308" s="110"/>
    </row>
    <row r="309" spans="1:14" ht="13.2" x14ac:dyDescent="0.25">
      <c r="A309" s="110" t="s">
        <v>625</v>
      </c>
      <c r="B309" s="110">
        <v>4760</v>
      </c>
      <c r="C309" s="110">
        <v>3568</v>
      </c>
      <c r="D309" s="110">
        <v>3616.5097712975899</v>
      </c>
      <c r="E309" s="110">
        <v>-48.600009422607201</v>
      </c>
      <c r="F309" s="110"/>
      <c r="G309" s="284">
        <v>8.2512315270935996</v>
      </c>
      <c r="H309" s="284">
        <v>1.9086735926552301</v>
      </c>
      <c r="I309" s="110">
        <v>60.448325038829651</v>
      </c>
      <c r="J309" s="133">
        <v>3.2563025210084002</v>
      </c>
      <c r="K309" s="133">
        <v>25.7</v>
      </c>
      <c r="L309" s="133">
        <v>2.4017874251926301</v>
      </c>
      <c r="M309" s="194"/>
      <c r="N309" s="110"/>
    </row>
    <row r="310" spans="1:14" ht="13.2" x14ac:dyDescent="0.25">
      <c r="A310" s="110" t="s">
        <v>626</v>
      </c>
      <c r="B310" s="110">
        <v>15729</v>
      </c>
      <c r="C310" s="110">
        <v>3643</v>
      </c>
      <c r="D310" s="110">
        <v>3691.4097141939401</v>
      </c>
      <c r="E310" s="110">
        <v>-48.600009422607201</v>
      </c>
      <c r="F310" s="110"/>
      <c r="G310" s="284">
        <v>4.82089052561098</v>
      </c>
      <c r="H310" s="284">
        <v>2.3806098964326798</v>
      </c>
      <c r="I310" s="110">
        <v>111.28342194594845</v>
      </c>
      <c r="J310" s="133">
        <v>7.22232818360989</v>
      </c>
      <c r="K310" s="133">
        <v>30.4</v>
      </c>
      <c r="L310" s="133">
        <v>2.4475666909515899</v>
      </c>
      <c r="M310" s="194"/>
      <c r="N310" s="110"/>
    </row>
    <row r="311" spans="1:14" ht="13.2" x14ac:dyDescent="0.25">
      <c r="A311" s="110" t="s">
        <v>627</v>
      </c>
      <c r="B311" s="110">
        <v>22423</v>
      </c>
      <c r="C311" s="110">
        <v>3450</v>
      </c>
      <c r="D311" s="110">
        <v>3498.4943621019702</v>
      </c>
      <c r="E311" s="110">
        <v>-48.600009422607201</v>
      </c>
      <c r="F311" s="110"/>
      <c r="G311" s="284">
        <v>3.9289446185997905</v>
      </c>
      <c r="H311" s="284">
        <v>2.6925259194305498</v>
      </c>
      <c r="I311" s="110">
        <v>142.08800090085018</v>
      </c>
      <c r="J311" s="133">
        <v>7.8847611827141799</v>
      </c>
      <c r="K311" s="133">
        <v>17.5</v>
      </c>
      <c r="L311" s="133">
        <v>1.6386951061539399</v>
      </c>
      <c r="M311" s="194"/>
      <c r="N311" s="110"/>
    </row>
    <row r="312" spans="1:14" ht="13.2" x14ac:dyDescent="0.25">
      <c r="A312" s="110" t="s">
        <v>628</v>
      </c>
      <c r="B312" s="110">
        <v>79244</v>
      </c>
      <c r="C312" s="110">
        <v>4049</v>
      </c>
      <c r="D312" s="110">
        <v>4097.52041380023</v>
      </c>
      <c r="E312" s="110">
        <v>-48.600009422607201</v>
      </c>
      <c r="F312" s="110"/>
      <c r="G312" s="284">
        <v>4.4828231186482999</v>
      </c>
      <c r="H312" s="284">
        <v>1.8225792519651001</v>
      </c>
      <c r="I312" s="110">
        <v>266.21983397185119</v>
      </c>
      <c r="J312" s="133">
        <v>15.872495078491699</v>
      </c>
      <c r="K312" s="133">
        <v>20.7</v>
      </c>
      <c r="L312" s="133">
        <v>1.33846168602176</v>
      </c>
      <c r="M312" s="194"/>
      <c r="N312" s="110"/>
    </row>
    <row r="313" spans="1:14" ht="13.2" x14ac:dyDescent="0.25">
      <c r="A313" s="110" t="s">
        <v>629</v>
      </c>
      <c r="B313" s="110">
        <v>5883</v>
      </c>
      <c r="C313" s="110">
        <v>2528</v>
      </c>
      <c r="D313" s="110">
        <v>2576.92054171683</v>
      </c>
      <c r="E313" s="110">
        <v>-48.600009422607201</v>
      </c>
      <c r="F313" s="110"/>
      <c r="G313" s="284">
        <v>2.93072824156306</v>
      </c>
      <c r="H313" s="284">
        <v>1.52505446623094</v>
      </c>
      <c r="I313" s="110">
        <v>55.018178813915675</v>
      </c>
      <c r="J313" s="133">
        <v>2.3457419683834804</v>
      </c>
      <c r="K313" s="133">
        <v>25.2</v>
      </c>
      <c r="L313" s="133">
        <v>0.79801994324385406</v>
      </c>
      <c r="M313" s="194"/>
      <c r="N313" s="110"/>
    </row>
    <row r="314" spans="1:14" ht="13.2" x14ac:dyDescent="0.25">
      <c r="A314" s="110" t="s">
        <v>630</v>
      </c>
      <c r="B314" s="110">
        <v>42362</v>
      </c>
      <c r="C314" s="110">
        <v>3253</v>
      </c>
      <c r="D314" s="110">
        <v>3301.4308795273901</v>
      </c>
      <c r="E314" s="110">
        <v>-48.600009422607201</v>
      </c>
      <c r="F314" s="110"/>
      <c r="G314" s="284">
        <v>2.5595567867036002</v>
      </c>
      <c r="H314" s="284">
        <v>1.6598459622277</v>
      </c>
      <c r="I314" s="110">
        <v>187.22980531955909</v>
      </c>
      <c r="J314" s="133">
        <v>6.7442519238940593</v>
      </c>
      <c r="K314" s="133">
        <v>29</v>
      </c>
      <c r="L314" s="133">
        <v>0.61103255642553</v>
      </c>
      <c r="M314" s="194"/>
      <c r="N314" s="110"/>
    </row>
    <row r="315" spans="1:14" ht="13.2" x14ac:dyDescent="0.25">
      <c r="A315" s="110" t="s">
        <v>631</v>
      </c>
      <c r="B315" s="110">
        <v>7911</v>
      </c>
      <c r="C315" s="110">
        <v>3765</v>
      </c>
      <c r="D315" s="110">
        <v>3813.3339074850501</v>
      </c>
      <c r="E315" s="110">
        <v>-48.600009422607201</v>
      </c>
      <c r="F315" s="110"/>
      <c r="G315" s="284">
        <v>7.6640098099325593</v>
      </c>
      <c r="H315" s="284">
        <v>2.1003665069072497</v>
      </c>
      <c r="I315" s="110">
        <v>77.839578621675486</v>
      </c>
      <c r="J315" s="133">
        <v>4.3989381873340898</v>
      </c>
      <c r="K315" s="133">
        <v>30.2</v>
      </c>
      <c r="L315" s="133">
        <v>1.4515170094569201</v>
      </c>
      <c r="M315" s="194"/>
      <c r="N315" s="110"/>
    </row>
    <row r="316" spans="1:14" ht="13.2" x14ac:dyDescent="0.25">
      <c r="A316" s="110" t="s">
        <v>632</v>
      </c>
      <c r="B316" s="110">
        <v>3160</v>
      </c>
      <c r="C316" s="110">
        <v>4104</v>
      </c>
      <c r="D316" s="110">
        <v>4153.0867922606903</v>
      </c>
      <c r="E316" s="110">
        <v>-48.600009422607201</v>
      </c>
      <c r="F316" s="110"/>
      <c r="G316" s="284">
        <v>8.9494163424124498</v>
      </c>
      <c r="H316" s="284">
        <v>2.5912408759124097</v>
      </c>
      <c r="I316" s="110">
        <v>42.237424163885748</v>
      </c>
      <c r="J316" s="133">
        <v>6.1392405063291102</v>
      </c>
      <c r="K316" s="133">
        <v>31</v>
      </c>
      <c r="L316" s="133">
        <v>1.81309083112084</v>
      </c>
      <c r="M316" s="194"/>
      <c r="N316" s="110"/>
    </row>
    <row r="317" spans="1:14" ht="13.2" x14ac:dyDescent="0.25">
      <c r="A317" s="110" t="s">
        <v>633</v>
      </c>
      <c r="B317" s="110">
        <v>4119</v>
      </c>
      <c r="C317" s="110">
        <v>3248</v>
      </c>
      <c r="D317" s="110">
        <v>3296.6979762169799</v>
      </c>
      <c r="E317" s="110">
        <v>-48.600009422607201</v>
      </c>
      <c r="F317" s="110"/>
      <c r="G317" s="284">
        <v>6.40465793304221</v>
      </c>
      <c r="H317" s="284">
        <v>1.81995450113747</v>
      </c>
      <c r="I317" s="110">
        <v>49.497474683058329</v>
      </c>
      <c r="J317" s="133">
        <v>2.6705511046370498</v>
      </c>
      <c r="K317" s="133">
        <v>28.8</v>
      </c>
      <c r="L317" s="133">
        <v>3.3610449794390602</v>
      </c>
      <c r="M317" s="194"/>
      <c r="N317" s="110"/>
    </row>
    <row r="318" spans="1:14" ht="8.25" customHeight="1" thickBot="1" x14ac:dyDescent="0.3">
      <c r="A318" s="181"/>
      <c r="B318" s="82"/>
      <c r="C318" s="82"/>
      <c r="D318" s="82"/>
      <c r="E318" s="82"/>
      <c r="F318" s="82"/>
      <c r="G318" s="89"/>
      <c r="H318" s="89"/>
      <c r="I318" s="82"/>
      <c r="J318" s="89"/>
      <c r="K318" s="89"/>
      <c r="L318" s="82"/>
      <c r="M318" s="81"/>
    </row>
    <row r="319" spans="1:14" ht="13.2" x14ac:dyDescent="0.25">
      <c r="A319" s="180"/>
      <c r="B319" s="80"/>
      <c r="C319" s="80"/>
      <c r="D319" s="81"/>
      <c r="E319" s="80"/>
      <c r="F319" s="80"/>
      <c r="G319" s="88"/>
      <c r="H319" s="88"/>
      <c r="I319" s="80"/>
      <c r="J319" s="88"/>
      <c r="K319" s="88"/>
      <c r="L319" s="80"/>
      <c r="M319" s="81"/>
    </row>
    <row r="320" spans="1:14" ht="13.2" x14ac:dyDescent="0.25">
      <c r="A320" s="180"/>
      <c r="B320" s="80"/>
      <c r="C320" s="80"/>
      <c r="D320" s="81"/>
      <c r="E320" s="80"/>
      <c r="F320" s="80"/>
      <c r="G320" s="88"/>
      <c r="H320" s="88"/>
      <c r="I320" s="80"/>
      <c r="J320" s="88"/>
      <c r="K320" s="88"/>
      <c r="L320" s="80"/>
      <c r="M320" s="81"/>
    </row>
    <row r="321" spans="1:13" ht="13.2" hidden="1" x14ac:dyDescent="0.25">
      <c r="A321" s="180"/>
      <c r="B321" s="80"/>
      <c r="C321" s="80"/>
      <c r="D321" s="81"/>
      <c r="E321" s="80"/>
      <c r="F321" s="80"/>
      <c r="G321" s="88"/>
      <c r="H321" s="88"/>
      <c r="I321" s="80"/>
      <c r="J321" s="88"/>
      <c r="K321" s="88"/>
      <c r="L321" s="80"/>
      <c r="M321" s="81"/>
    </row>
    <row r="322" spans="1:13" ht="13.2" hidden="1" x14ac:dyDescent="0.25">
      <c r="A322" s="180"/>
      <c r="B322" s="80"/>
      <c r="C322" s="80"/>
      <c r="D322" s="81"/>
      <c r="E322" s="80"/>
      <c r="F322" s="80"/>
      <c r="G322" s="88"/>
      <c r="H322" s="88"/>
      <c r="I322" s="80"/>
      <c r="J322" s="88"/>
      <c r="K322" s="88"/>
      <c r="L322" s="80"/>
      <c r="M322" s="81"/>
    </row>
    <row r="323" spans="1:13" ht="13.2" hidden="1" x14ac:dyDescent="0.25">
      <c r="A323" s="180"/>
      <c r="B323" s="80"/>
      <c r="C323" s="80"/>
      <c r="D323" s="81"/>
      <c r="E323" s="80"/>
      <c r="F323" s="80"/>
      <c r="G323" s="88"/>
      <c r="H323" s="88"/>
      <c r="I323" s="80"/>
      <c r="J323" s="88"/>
      <c r="K323" s="88"/>
      <c r="L323" s="80"/>
      <c r="M323" s="81"/>
    </row>
    <row r="324" spans="1:13" ht="13.2" hidden="1" x14ac:dyDescent="0.25">
      <c r="A324" s="180"/>
      <c r="B324" s="80"/>
      <c r="C324" s="80"/>
      <c r="D324" s="81"/>
      <c r="E324" s="80"/>
      <c r="F324" s="80"/>
      <c r="G324" s="88"/>
      <c r="H324" s="88"/>
      <c r="I324" s="80"/>
      <c r="J324" s="88"/>
      <c r="K324" s="88"/>
      <c r="L324" s="80"/>
      <c r="M324" s="81"/>
    </row>
    <row r="325" spans="1:13" ht="13.2" hidden="1" x14ac:dyDescent="0.25">
      <c r="A325" s="180"/>
      <c r="B325" s="80"/>
      <c r="C325" s="80"/>
      <c r="D325" s="81"/>
      <c r="E325" s="80"/>
      <c r="F325" s="80"/>
      <c r="G325" s="88"/>
      <c r="H325" s="88"/>
      <c r="I325" s="80"/>
      <c r="J325" s="88"/>
      <c r="K325" s="88"/>
      <c r="L325" s="80"/>
      <c r="M325" s="81"/>
    </row>
    <row r="326" spans="1:13" ht="13.2" hidden="1" x14ac:dyDescent="0.25">
      <c r="A326" s="180"/>
      <c r="B326" s="80"/>
      <c r="C326" s="80"/>
      <c r="D326" s="81"/>
      <c r="E326" s="80"/>
      <c r="F326" s="80"/>
      <c r="G326" s="88"/>
      <c r="H326" s="88"/>
      <c r="I326" s="80"/>
      <c r="J326" s="88"/>
      <c r="K326" s="88"/>
      <c r="L326" s="80"/>
      <c r="M326" s="81"/>
    </row>
    <row r="327" spans="1:13" ht="13.2" hidden="1" x14ac:dyDescent="0.25">
      <c r="A327" s="180"/>
      <c r="B327" s="80"/>
      <c r="C327" s="80"/>
      <c r="D327" s="81"/>
      <c r="E327" s="80"/>
      <c r="F327" s="80"/>
      <c r="G327" s="88"/>
      <c r="H327" s="88"/>
      <c r="I327" s="80"/>
      <c r="J327" s="88"/>
      <c r="K327" s="88"/>
      <c r="L327" s="80"/>
      <c r="M327" s="81"/>
    </row>
    <row r="328" spans="1:13" ht="13.2" hidden="1" x14ac:dyDescent="0.25">
      <c r="A328" s="180"/>
      <c r="B328" s="80"/>
      <c r="C328" s="80"/>
      <c r="D328" s="81"/>
      <c r="E328" s="80"/>
      <c r="F328" s="80"/>
      <c r="G328" s="88"/>
      <c r="H328" s="88"/>
      <c r="I328" s="80"/>
      <c r="J328" s="88"/>
      <c r="K328" s="88"/>
      <c r="L328" s="80"/>
      <c r="M328" s="81"/>
    </row>
    <row r="329" spans="1:13" ht="13.2" hidden="1" x14ac:dyDescent="0.25">
      <c r="A329" s="180"/>
      <c r="B329" s="80"/>
      <c r="C329" s="80"/>
      <c r="D329" s="81"/>
      <c r="E329" s="80"/>
      <c r="F329" s="80"/>
      <c r="G329" s="88"/>
      <c r="H329" s="88"/>
      <c r="I329" s="80"/>
      <c r="J329" s="88"/>
      <c r="K329" s="88"/>
      <c r="L329" s="80"/>
      <c r="M329" s="81"/>
    </row>
    <row r="330" spans="1:13" ht="13.2" hidden="1" x14ac:dyDescent="0.25">
      <c r="A330" s="180"/>
      <c r="B330" s="80"/>
      <c r="C330" s="80"/>
      <c r="D330" s="81"/>
      <c r="E330" s="80"/>
      <c r="F330" s="80"/>
      <c r="G330" s="88"/>
      <c r="H330" s="88"/>
      <c r="I330" s="80"/>
      <c r="J330" s="88"/>
      <c r="K330" s="88"/>
      <c r="L330" s="80"/>
      <c r="M330" s="81"/>
    </row>
    <row r="331" spans="1:13" ht="13.2" hidden="1" x14ac:dyDescent="0.25">
      <c r="A331" s="180"/>
      <c r="B331" s="80"/>
      <c r="C331" s="80"/>
      <c r="D331" s="81"/>
      <c r="E331" s="80"/>
      <c r="F331" s="80"/>
      <c r="G331" s="88"/>
      <c r="H331" s="88"/>
      <c r="I331" s="80"/>
      <c r="J331" s="88"/>
      <c r="K331" s="88"/>
      <c r="L331" s="80"/>
      <c r="M331" s="81"/>
    </row>
    <row r="332" spans="1:13" ht="13.2" hidden="1" x14ac:dyDescent="0.25">
      <c r="A332" s="180"/>
      <c r="B332" s="80"/>
      <c r="C332" s="80"/>
      <c r="D332" s="81"/>
      <c r="E332" s="80"/>
      <c r="F332" s="80"/>
      <c r="G332" s="88"/>
      <c r="H332" s="88"/>
      <c r="I332" s="80"/>
      <c r="J332" s="88"/>
      <c r="K332" s="88"/>
      <c r="L332" s="80"/>
      <c r="M332" s="81"/>
    </row>
    <row r="333" spans="1:13" ht="13.2" hidden="1" x14ac:dyDescent="0.25">
      <c r="A333" s="180"/>
      <c r="B333" s="80"/>
      <c r="C333" s="80"/>
      <c r="D333" s="81"/>
      <c r="E333" s="80"/>
      <c r="F333" s="80"/>
      <c r="G333" s="88"/>
      <c r="H333" s="88"/>
      <c r="I333" s="80"/>
      <c r="J333" s="88"/>
      <c r="K333" s="88"/>
      <c r="L333" s="80"/>
      <c r="M333" s="81"/>
    </row>
    <row r="334" spans="1:13" ht="13.2" hidden="1" x14ac:dyDescent="0.25">
      <c r="A334" s="180"/>
      <c r="B334" s="80"/>
      <c r="C334" s="80"/>
      <c r="D334" s="81"/>
      <c r="E334" s="80"/>
      <c r="F334" s="80"/>
      <c r="G334" s="88"/>
      <c r="H334" s="88"/>
      <c r="I334" s="80"/>
      <c r="J334" s="88"/>
      <c r="K334" s="88"/>
      <c r="L334" s="80"/>
      <c r="M334" s="81"/>
    </row>
    <row r="335" spans="1:13" ht="13.2" hidden="1" x14ac:dyDescent="0.25">
      <c r="A335" s="180"/>
      <c r="B335" s="80"/>
      <c r="C335" s="80"/>
      <c r="D335" s="81"/>
      <c r="E335" s="80"/>
      <c r="F335" s="80"/>
      <c r="G335" s="88"/>
      <c r="H335" s="88"/>
      <c r="I335" s="80"/>
      <c r="J335" s="88"/>
      <c r="K335" s="88"/>
      <c r="L335" s="80"/>
      <c r="M335" s="81"/>
    </row>
    <row r="336" spans="1:13" ht="13.2" hidden="1" x14ac:dyDescent="0.25">
      <c r="A336" s="180"/>
      <c r="B336" s="80"/>
      <c r="C336" s="80"/>
      <c r="D336" s="81"/>
      <c r="E336" s="80"/>
      <c r="F336" s="80"/>
      <c r="G336" s="88"/>
      <c r="H336" s="88"/>
      <c r="I336" s="80"/>
      <c r="J336" s="88"/>
      <c r="K336" s="88"/>
      <c r="L336" s="80"/>
      <c r="M336" s="81"/>
    </row>
    <row r="337" spans="1:13" ht="13.2" hidden="1" x14ac:dyDescent="0.25">
      <c r="A337" s="180"/>
      <c r="B337" s="80"/>
      <c r="C337" s="80"/>
      <c r="D337" s="81"/>
      <c r="E337" s="80"/>
      <c r="F337" s="80"/>
      <c r="G337" s="88"/>
      <c r="H337" s="88"/>
      <c r="I337" s="80"/>
      <c r="J337" s="88"/>
      <c r="K337" s="88"/>
      <c r="L337" s="80"/>
      <c r="M337" s="81"/>
    </row>
    <row r="338" spans="1:13" ht="13.2" hidden="1" x14ac:dyDescent="0.25">
      <c r="A338" s="180"/>
      <c r="B338" s="80"/>
      <c r="C338" s="80"/>
      <c r="D338" s="81"/>
      <c r="E338" s="80"/>
      <c r="F338" s="80"/>
      <c r="G338" s="88"/>
      <c r="H338" s="88"/>
      <c r="I338" s="80"/>
      <c r="J338" s="88"/>
      <c r="K338" s="88"/>
      <c r="L338" s="80"/>
      <c r="M338" s="81"/>
    </row>
    <row r="339" spans="1:13" ht="13.2" hidden="1" x14ac:dyDescent="0.25">
      <c r="A339" s="180"/>
      <c r="B339" s="80"/>
      <c r="C339" s="80"/>
      <c r="D339" s="81"/>
      <c r="E339" s="80"/>
      <c r="F339" s="80"/>
      <c r="G339" s="88"/>
      <c r="H339" s="88"/>
      <c r="I339" s="80"/>
      <c r="J339" s="88"/>
      <c r="K339" s="88"/>
      <c r="L339" s="80"/>
      <c r="M339" s="81"/>
    </row>
    <row r="340" spans="1:13" ht="13.2" hidden="1" x14ac:dyDescent="0.25">
      <c r="A340" s="180"/>
      <c r="B340" s="80"/>
      <c r="C340" s="80"/>
      <c r="D340" s="81"/>
      <c r="E340" s="80"/>
      <c r="F340" s="80"/>
      <c r="G340" s="88"/>
      <c r="H340" s="88"/>
      <c r="I340" s="80"/>
      <c r="J340" s="88"/>
      <c r="K340" s="88"/>
      <c r="L340" s="80"/>
      <c r="M340" s="81"/>
    </row>
    <row r="341" spans="1:13" ht="13.2" hidden="1" x14ac:dyDescent="0.25">
      <c r="A341" s="180"/>
      <c r="B341" s="80"/>
      <c r="C341" s="80"/>
      <c r="D341" s="81"/>
      <c r="E341" s="80"/>
      <c r="F341" s="80"/>
      <c r="G341" s="88"/>
      <c r="H341" s="88"/>
      <c r="I341" s="80"/>
      <c r="J341" s="88"/>
      <c r="K341" s="88"/>
      <c r="L341" s="80"/>
      <c r="M341" s="81"/>
    </row>
    <row r="342" spans="1:13" ht="13.2" hidden="1" x14ac:dyDescent="0.25">
      <c r="A342" s="180"/>
      <c r="B342" s="80"/>
      <c r="C342" s="80"/>
      <c r="D342" s="81"/>
      <c r="E342" s="80"/>
      <c r="F342" s="80"/>
      <c r="G342" s="88"/>
      <c r="H342" s="88"/>
      <c r="I342" s="80"/>
      <c r="J342" s="88"/>
      <c r="K342" s="88"/>
      <c r="L342" s="80"/>
      <c r="M342" s="81"/>
    </row>
    <row r="343" spans="1:13" ht="13.2" hidden="1" x14ac:dyDescent="0.25">
      <c r="A343" s="180"/>
      <c r="B343" s="80"/>
      <c r="C343" s="80"/>
      <c r="D343" s="81"/>
      <c r="E343" s="80"/>
      <c r="F343" s="80"/>
      <c r="G343" s="88"/>
      <c r="H343" s="88"/>
      <c r="I343" s="80"/>
      <c r="J343" s="88"/>
      <c r="K343" s="88"/>
      <c r="L343" s="80"/>
      <c r="M343" s="81"/>
    </row>
    <row r="344" spans="1:13" ht="13.2" hidden="1" x14ac:dyDescent="0.25">
      <c r="A344" s="180"/>
      <c r="B344" s="80"/>
      <c r="C344" s="80"/>
      <c r="D344" s="81"/>
      <c r="E344" s="80"/>
      <c r="F344" s="80"/>
      <c r="G344" s="88"/>
      <c r="H344" s="88"/>
      <c r="I344" s="80"/>
      <c r="J344" s="88"/>
      <c r="K344" s="88"/>
      <c r="L344" s="80"/>
      <c r="M344" s="81"/>
    </row>
    <row r="345" spans="1:13" x14ac:dyDescent="0.25"/>
  </sheetData>
  <mergeCells count="3">
    <mergeCell ref="A6:B6"/>
    <mergeCell ref="D6:E6"/>
    <mergeCell ref="G3:L3"/>
  </mergeCells>
  <conditionalFormatting sqref="E8:E317">
    <cfRule type="cellIs" dxfId="6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>
    <pageSetUpPr fitToPage="1"/>
  </sheetPr>
  <dimension ref="A1:AT37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5.44140625" bestFit="1" customWidth="1"/>
    <col min="2" max="2" width="11.109375" customWidth="1"/>
    <col min="3" max="3" width="13.33203125" customWidth="1"/>
    <col min="4" max="4" width="11.33203125" customWidth="1"/>
    <col min="5" max="5" width="10.88671875" customWidth="1"/>
    <col min="6" max="6" width="11.6640625" customWidth="1"/>
    <col min="7" max="7" width="10.33203125" customWidth="1"/>
    <col min="8" max="9" width="7.44140625" customWidth="1"/>
    <col min="10" max="10" width="7.6640625" style="64" customWidth="1"/>
    <col min="11" max="11" width="8" customWidth="1"/>
    <col min="12" max="12" width="7.5546875" customWidth="1"/>
    <col min="13" max="13" width="7.5546875" bestFit="1" customWidth="1"/>
    <col min="14" max="14" width="3.5546875" customWidth="1"/>
    <col min="15" max="15" width="8.44140625" customWidth="1"/>
    <col min="16" max="16" width="7.44140625" customWidth="1"/>
    <col min="17" max="17" width="7.5546875" bestFit="1" customWidth="1"/>
    <col min="18" max="18" width="3.33203125" customWidth="1"/>
    <col min="19" max="19" width="2.33203125" customWidth="1"/>
    <col min="20" max="33" width="9.109375" hidden="1" customWidth="1"/>
    <col min="34" max="46" width="0" hidden="1" customWidth="1"/>
    <col min="47" max="16384" width="9.109375" hidden="1"/>
  </cols>
  <sheetData>
    <row r="1" spans="1:19" ht="11.25" customHeight="1" x14ac:dyDescent="0.25"/>
    <row r="2" spans="1:19" ht="16.2" thickBot="1" x14ac:dyDescent="0.35">
      <c r="A2" s="69" t="str">
        <f>"Tabell 9  Äldreomsorg, utjämningsåret "&amp;Innehåll!C34</f>
        <v>Tabell 9  Äldreomsorg, utjämningsåret 2024</v>
      </c>
      <c r="B2" s="69"/>
      <c r="C2" s="68"/>
      <c r="D2" s="68"/>
      <c r="E2" s="68"/>
      <c r="F2" s="68"/>
      <c r="G2" s="68"/>
      <c r="H2" s="68"/>
      <c r="I2" s="68"/>
      <c r="K2" s="69" t="s">
        <v>67</v>
      </c>
      <c r="L2" s="69"/>
      <c r="M2" s="69"/>
      <c r="N2" s="69"/>
      <c r="O2" s="69"/>
      <c r="P2" s="69"/>
      <c r="Q2" s="69"/>
      <c r="R2" s="69"/>
      <c r="S2" s="68"/>
    </row>
    <row r="3" spans="1:19" ht="6.75" customHeight="1" x14ac:dyDescent="0.25"/>
    <row r="4" spans="1:19" s="64" customFormat="1" ht="15" customHeight="1" x14ac:dyDescent="0.25">
      <c r="A4" t="s">
        <v>19</v>
      </c>
      <c r="B4"/>
      <c r="C4"/>
      <c r="E4" s="288"/>
      <c r="F4" s="288"/>
      <c r="G4" s="288"/>
      <c r="H4" s="288"/>
      <c r="I4" s="273"/>
      <c r="J4" s="72"/>
      <c r="K4" s="341" t="s">
        <v>248</v>
      </c>
      <c r="L4" s="341"/>
      <c r="M4" s="341"/>
      <c r="N4" s="341"/>
      <c r="O4" s="341"/>
      <c r="P4" s="341"/>
      <c r="Q4" s="341"/>
      <c r="R4" s="296"/>
    </row>
    <row r="5" spans="1:19" s="64" customFormat="1" ht="15" customHeight="1" x14ac:dyDescent="0.25">
      <c r="A5"/>
      <c r="B5"/>
      <c r="C5"/>
      <c r="E5" s="334" t="s">
        <v>168</v>
      </c>
      <c r="F5" s="334"/>
      <c r="G5" s="334"/>
      <c r="H5" s="334"/>
      <c r="I5" s="334"/>
      <c r="J5" s="273"/>
      <c r="K5" s="342" t="s">
        <v>241</v>
      </c>
      <c r="L5" s="342"/>
      <c r="M5" s="342"/>
      <c r="N5" s="310"/>
      <c r="O5" s="342" t="s">
        <v>246</v>
      </c>
      <c r="P5" s="342"/>
      <c r="Q5" s="342"/>
      <c r="R5" s="271"/>
    </row>
    <row r="6" spans="1:19" s="64" customFormat="1" ht="39.6" x14ac:dyDescent="0.25">
      <c r="A6" s="3" t="s">
        <v>42</v>
      </c>
      <c r="B6" s="311" t="str">
        <f>"Folkmängd 31/12 -"&amp;Innehåll!C34-2</f>
        <v>Folkmängd 31/12 -2022</v>
      </c>
      <c r="C6" s="298" t="s">
        <v>169</v>
      </c>
      <c r="D6" s="177" t="s">
        <v>283</v>
      </c>
      <c r="E6" s="177" t="s">
        <v>105</v>
      </c>
      <c r="F6" s="177" t="s">
        <v>106</v>
      </c>
      <c r="G6" s="177" t="s">
        <v>107</v>
      </c>
      <c r="H6" s="177" t="s">
        <v>108</v>
      </c>
      <c r="I6" s="272" t="s">
        <v>222</v>
      </c>
      <c r="J6" s="183"/>
      <c r="K6" s="177" t="s">
        <v>242</v>
      </c>
      <c r="L6" s="177" t="s">
        <v>243</v>
      </c>
      <c r="M6" s="177" t="s">
        <v>244</v>
      </c>
      <c r="N6" s="298"/>
      <c r="O6" s="177" t="s">
        <v>245</v>
      </c>
      <c r="P6" s="177" t="s">
        <v>243</v>
      </c>
      <c r="Q6" s="177" t="s">
        <v>247</v>
      </c>
      <c r="R6" s="177"/>
      <c r="S6" s="91"/>
    </row>
    <row r="7" spans="1:19" s="72" customFormat="1" ht="15.75" customHeight="1" x14ac:dyDescent="0.25">
      <c r="B7" s="288"/>
      <c r="C7" s="299" t="s">
        <v>280</v>
      </c>
      <c r="D7" s="183" t="s">
        <v>71</v>
      </c>
      <c r="E7" s="183" t="s">
        <v>72</v>
      </c>
      <c r="F7" s="183" t="s">
        <v>73</v>
      </c>
      <c r="G7" s="183" t="s">
        <v>74</v>
      </c>
      <c r="H7" s="183" t="s">
        <v>75</v>
      </c>
      <c r="I7" s="183" t="s">
        <v>82</v>
      </c>
      <c r="J7" s="183"/>
      <c r="K7" s="340" t="s">
        <v>170</v>
      </c>
      <c r="L7" s="340"/>
      <c r="M7" s="340"/>
      <c r="N7" s="340"/>
      <c r="O7" s="340"/>
      <c r="P7" s="340"/>
      <c r="Q7" s="340"/>
      <c r="R7" s="183"/>
      <c r="S7" s="76"/>
    </row>
    <row r="8" spans="1:19" s="72" customFormat="1" ht="15.75" customHeight="1" x14ac:dyDescent="0.25">
      <c r="A8" s="67"/>
      <c r="B8" s="285"/>
      <c r="C8" s="297"/>
      <c r="D8" s="177"/>
      <c r="E8" s="177"/>
      <c r="F8" s="199"/>
      <c r="G8" s="177"/>
      <c r="H8" s="199"/>
      <c r="I8" s="199"/>
      <c r="J8" s="183"/>
      <c r="K8" s="290">
        <v>6948</v>
      </c>
      <c r="L8" s="290">
        <v>47954</v>
      </c>
      <c r="M8" s="290">
        <v>129050</v>
      </c>
      <c r="N8" s="290"/>
      <c r="O8" s="290">
        <v>32678</v>
      </c>
      <c r="P8" s="290">
        <v>127094</v>
      </c>
      <c r="Q8" s="290">
        <v>258543</v>
      </c>
      <c r="R8" s="177"/>
      <c r="S8" s="76"/>
    </row>
    <row r="9" spans="1:19" ht="18.75" customHeight="1" x14ac:dyDescent="0.25">
      <c r="A9" s="17" t="s">
        <v>329</v>
      </c>
      <c r="B9" s="17"/>
      <c r="C9" s="110"/>
      <c r="D9" s="110"/>
      <c r="E9" s="110"/>
      <c r="F9" s="110"/>
      <c r="G9" s="110"/>
      <c r="H9" s="110"/>
      <c r="I9" s="110"/>
      <c r="J9" s="17"/>
      <c r="K9" s="182"/>
      <c r="L9" s="182"/>
      <c r="M9" s="182"/>
      <c r="N9" s="182"/>
      <c r="O9" s="182"/>
      <c r="P9" s="182"/>
      <c r="Q9" s="182"/>
      <c r="R9" s="182"/>
    </row>
    <row r="10" spans="1:19" x14ac:dyDescent="0.25">
      <c r="A10" s="110" t="s">
        <v>330</v>
      </c>
      <c r="B10" s="110">
        <v>95383</v>
      </c>
      <c r="C10" s="110">
        <v>7690</v>
      </c>
      <c r="D10" s="110">
        <v>7616.5865490250198</v>
      </c>
      <c r="E10" s="110">
        <v>-136.22423561659599</v>
      </c>
      <c r="F10" s="110">
        <v>-11.962061391985401</v>
      </c>
      <c r="G10" s="110">
        <v>87.978603296870403</v>
      </c>
      <c r="H10" s="110">
        <v>25.146330856965001</v>
      </c>
      <c r="I10" s="110">
        <v>108.56424446866799</v>
      </c>
      <c r="J10" s="110"/>
      <c r="K10" s="284">
        <v>6.5755952318547308</v>
      </c>
      <c r="L10" s="284">
        <v>1.3629263076229499</v>
      </c>
      <c r="M10" s="284">
        <v>0.11008250946185399</v>
      </c>
      <c r="N10" s="284"/>
      <c r="O10" s="284">
        <v>4.39386473480599</v>
      </c>
      <c r="P10" s="284">
        <v>1.5914785653628001</v>
      </c>
      <c r="Q10" s="284">
        <v>0.394200224358638</v>
      </c>
      <c r="R10" s="182"/>
    </row>
    <row r="11" spans="1:19" x14ac:dyDescent="0.25">
      <c r="A11" s="110" t="s">
        <v>331</v>
      </c>
      <c r="B11" s="110">
        <v>32692</v>
      </c>
      <c r="C11" s="110">
        <v>13697</v>
      </c>
      <c r="D11" s="110">
        <v>13566.9262439139</v>
      </c>
      <c r="E11" s="110">
        <v>-128.60651102081701</v>
      </c>
      <c r="F11" s="110">
        <v>-11.962061391985401</v>
      </c>
      <c r="G11" s="110">
        <v>4.7347860958264398</v>
      </c>
      <c r="H11" s="110">
        <v>-377.36723909394101</v>
      </c>
      <c r="I11" s="110">
        <v>643.072387209368</v>
      </c>
      <c r="J11" s="110"/>
      <c r="K11" s="284">
        <v>9.2377340022023713</v>
      </c>
      <c r="L11" s="284">
        <v>2.6979077450140698</v>
      </c>
      <c r="M11" s="284">
        <v>0.24776703780741502</v>
      </c>
      <c r="N11" s="284"/>
      <c r="O11" s="284">
        <v>4.1967453811329998</v>
      </c>
      <c r="P11" s="284">
        <v>2.7132020066071201</v>
      </c>
      <c r="Q11" s="284">
        <v>1.21130551816958</v>
      </c>
      <c r="R11" s="182"/>
    </row>
    <row r="12" spans="1:19" x14ac:dyDescent="0.25">
      <c r="A12" s="110" t="s">
        <v>332</v>
      </c>
      <c r="B12" s="110">
        <v>29123</v>
      </c>
      <c r="C12" s="110">
        <v>9331</v>
      </c>
      <c r="D12" s="110">
        <v>9216.2697113857594</v>
      </c>
      <c r="E12" s="110">
        <v>35.736178852884997</v>
      </c>
      <c r="F12" s="110">
        <v>-11.962061391985401</v>
      </c>
      <c r="G12" s="110">
        <v>-18.9910556555071</v>
      </c>
      <c r="H12" s="110">
        <v>-136.026239071563</v>
      </c>
      <c r="I12" s="110">
        <v>245.48628259066999</v>
      </c>
      <c r="J12" s="110"/>
      <c r="K12" s="284">
        <v>8.88988085018714</v>
      </c>
      <c r="L12" s="284">
        <v>2.2834186038526298</v>
      </c>
      <c r="M12" s="284">
        <v>0.15795076056724899</v>
      </c>
      <c r="N12" s="284"/>
      <c r="O12" s="284">
        <v>3.8766610582700998</v>
      </c>
      <c r="P12" s="284">
        <v>1.8542045805720602</v>
      </c>
      <c r="Q12" s="284">
        <v>0.53909281324039404</v>
      </c>
      <c r="R12" s="182"/>
    </row>
    <row r="13" spans="1:19" x14ac:dyDescent="0.25">
      <c r="A13" s="110" t="s">
        <v>333</v>
      </c>
      <c r="B13" s="110">
        <v>97683</v>
      </c>
      <c r="C13" s="110">
        <v>8067</v>
      </c>
      <c r="D13" s="110">
        <v>7946.3411522147198</v>
      </c>
      <c r="E13" s="110">
        <v>-107.22889286458501</v>
      </c>
      <c r="F13" s="110">
        <v>-11.962061391985401</v>
      </c>
      <c r="G13" s="110">
        <v>14.4162333190278</v>
      </c>
      <c r="H13" s="110">
        <v>57.57093167635</v>
      </c>
      <c r="I13" s="110">
        <v>167.872766653692</v>
      </c>
      <c r="J13" s="110"/>
      <c r="K13" s="284">
        <v>6.6777228381601699</v>
      </c>
      <c r="L13" s="284">
        <v>1.53046077618419</v>
      </c>
      <c r="M13" s="284">
        <v>9.9300799524994099E-2</v>
      </c>
      <c r="N13" s="284"/>
      <c r="O13" s="284">
        <v>4.3303338349559306</v>
      </c>
      <c r="P13" s="284">
        <v>1.75363164521974</v>
      </c>
      <c r="Q13" s="284">
        <v>0.39003716102085301</v>
      </c>
      <c r="R13" s="182"/>
    </row>
    <row r="14" spans="1:19" x14ac:dyDescent="0.25">
      <c r="A14" s="110" t="s">
        <v>334</v>
      </c>
      <c r="B14" s="110">
        <v>114504</v>
      </c>
      <c r="C14" s="110">
        <v>7765</v>
      </c>
      <c r="D14" s="110">
        <v>7764.8437519873996</v>
      </c>
      <c r="E14" s="110">
        <v>-138.907690990215</v>
      </c>
      <c r="F14" s="110">
        <v>-11.962061391985401</v>
      </c>
      <c r="G14" s="110">
        <v>33.013118333693697</v>
      </c>
      <c r="H14" s="110">
        <v>-61.691485366498</v>
      </c>
      <c r="I14" s="110">
        <v>179.68345387961901</v>
      </c>
      <c r="J14" s="110"/>
      <c r="K14" s="284">
        <v>6.2967232585761206</v>
      </c>
      <c r="L14" s="284">
        <v>1.3571578285474701</v>
      </c>
      <c r="M14" s="284">
        <v>0.10654649619227299</v>
      </c>
      <c r="N14" s="284"/>
      <c r="O14" s="284">
        <v>4.1195067421225504</v>
      </c>
      <c r="P14" s="284">
        <v>1.5955774470760802</v>
      </c>
      <c r="Q14" s="284">
        <v>0.48033256480122999</v>
      </c>
      <c r="R14" s="182"/>
    </row>
    <row r="15" spans="1:19" x14ac:dyDescent="0.25">
      <c r="A15" s="110" t="s">
        <v>335</v>
      </c>
      <c r="B15" s="110">
        <v>85460</v>
      </c>
      <c r="C15" s="110">
        <v>9449</v>
      </c>
      <c r="D15" s="110">
        <v>9417.2100874408407</v>
      </c>
      <c r="E15" s="110">
        <v>-118.90430819848601</v>
      </c>
      <c r="F15" s="110">
        <v>-11.962061391985401</v>
      </c>
      <c r="G15" s="110">
        <v>37.413396364398402</v>
      </c>
      <c r="H15" s="110">
        <v>-119.621736410865</v>
      </c>
      <c r="I15" s="110">
        <v>244.87208251332001</v>
      </c>
      <c r="J15" s="110"/>
      <c r="K15" s="284">
        <v>7.0255090100631898</v>
      </c>
      <c r="L15" s="284">
        <v>1.85817926515329</v>
      </c>
      <c r="M15" s="284">
        <v>0.15211794991809</v>
      </c>
      <c r="N15" s="284"/>
      <c r="O15" s="284">
        <v>4.3271706061315207</v>
      </c>
      <c r="P15" s="284">
        <v>1.9892347296980999</v>
      </c>
      <c r="Q15" s="284">
        <v>0.60613152351977495</v>
      </c>
      <c r="R15" s="182"/>
    </row>
    <row r="16" spans="1:19" x14ac:dyDescent="0.25">
      <c r="A16" s="110" t="s">
        <v>336</v>
      </c>
      <c r="B16" s="110">
        <v>48432</v>
      </c>
      <c r="C16" s="110">
        <v>13389</v>
      </c>
      <c r="D16" s="110">
        <v>13388.473525871301</v>
      </c>
      <c r="E16" s="110">
        <v>-125.55451757502</v>
      </c>
      <c r="F16" s="110">
        <v>-11.962061391985401</v>
      </c>
      <c r="G16" s="110">
        <v>6.0674563260309604</v>
      </c>
      <c r="H16" s="110">
        <v>-307.15490755583602</v>
      </c>
      <c r="I16" s="110">
        <v>439.32399661309898</v>
      </c>
      <c r="J16" s="110"/>
      <c r="K16" s="284">
        <v>9.378097125867189</v>
      </c>
      <c r="L16" s="284">
        <v>2.35588040964651</v>
      </c>
      <c r="M16" s="284">
        <v>0.29112983151635297</v>
      </c>
      <c r="N16" s="284"/>
      <c r="O16" s="284">
        <v>5.2320779649818299</v>
      </c>
      <c r="P16" s="284">
        <v>2.6944995044598596</v>
      </c>
      <c r="Q16" s="284">
        <v>1.0757350512058099</v>
      </c>
      <c r="R16" s="182"/>
    </row>
    <row r="17" spans="1:18" x14ac:dyDescent="0.25">
      <c r="A17" s="110" t="s">
        <v>337</v>
      </c>
      <c r="B17" s="110">
        <v>109486</v>
      </c>
      <c r="C17" s="110">
        <v>9617</v>
      </c>
      <c r="D17" s="110">
        <v>9547.28823656028</v>
      </c>
      <c r="E17" s="110">
        <v>-132.026054391087</v>
      </c>
      <c r="F17" s="110">
        <v>-11.962061391985401</v>
      </c>
      <c r="G17" s="110">
        <v>10.126494693299</v>
      </c>
      <c r="H17" s="110">
        <v>-136.83809137587801</v>
      </c>
      <c r="I17" s="110">
        <v>340.399307628982</v>
      </c>
      <c r="J17" s="110"/>
      <c r="K17" s="284">
        <v>7.7571561660851609</v>
      </c>
      <c r="L17" s="284">
        <v>1.7006740587837701</v>
      </c>
      <c r="M17" s="284">
        <v>0.16349122262207</v>
      </c>
      <c r="N17" s="284"/>
      <c r="O17" s="284">
        <v>4.5275195002100697</v>
      </c>
      <c r="P17" s="284">
        <v>1.92901375518331</v>
      </c>
      <c r="Q17" s="284">
        <v>0.65213817291708498</v>
      </c>
      <c r="R17" s="182"/>
    </row>
    <row r="18" spans="1:18" x14ac:dyDescent="0.25">
      <c r="A18" s="110" t="s">
        <v>338</v>
      </c>
      <c r="B18" s="110">
        <v>65587</v>
      </c>
      <c r="C18" s="110">
        <v>15749</v>
      </c>
      <c r="D18" s="110">
        <v>15198.779794173101</v>
      </c>
      <c r="E18" s="110">
        <v>174.90207057433099</v>
      </c>
      <c r="F18" s="110">
        <v>-11.962061391985401</v>
      </c>
      <c r="G18" s="110">
        <v>-23.227669197574599</v>
      </c>
      <c r="H18" s="110">
        <v>17.1352730681424</v>
      </c>
      <c r="I18" s="110">
        <v>393.08500877511801</v>
      </c>
      <c r="J18" s="110"/>
      <c r="K18" s="284">
        <v>13.254150975040799</v>
      </c>
      <c r="L18" s="284">
        <v>2.95942793541403</v>
      </c>
      <c r="M18" s="284">
        <v>0.22870385899644699</v>
      </c>
      <c r="N18" s="284"/>
      <c r="O18" s="284">
        <v>7.1386097854757802</v>
      </c>
      <c r="P18" s="284">
        <v>3.0905514812386601</v>
      </c>
      <c r="Q18" s="284">
        <v>0.98190190129141408</v>
      </c>
      <c r="R18" s="182"/>
    </row>
    <row r="19" spans="1:18" x14ac:dyDescent="0.25">
      <c r="A19" s="110" t="s">
        <v>339</v>
      </c>
      <c r="B19" s="110">
        <v>11664</v>
      </c>
      <c r="C19" s="110">
        <v>7698</v>
      </c>
      <c r="D19" s="110">
        <v>7811.1461467941699</v>
      </c>
      <c r="E19" s="110">
        <v>-94.441116684810694</v>
      </c>
      <c r="F19" s="110">
        <v>-11.962061391985401</v>
      </c>
      <c r="G19" s="110">
        <v>-33.624858773769702</v>
      </c>
      <c r="H19" s="110">
        <v>-83.503971939480394</v>
      </c>
      <c r="I19" s="110">
        <v>110.09050467370299</v>
      </c>
      <c r="J19" s="110"/>
      <c r="K19" s="284">
        <v>8.8991769547325106</v>
      </c>
      <c r="L19" s="284">
        <v>2.34910836762689</v>
      </c>
      <c r="M19" s="284">
        <v>0.102880658436214</v>
      </c>
      <c r="N19" s="284"/>
      <c r="O19" s="284">
        <v>3.5579561042523999</v>
      </c>
      <c r="P19" s="284">
        <v>1.56893004115226</v>
      </c>
      <c r="Q19" s="284">
        <v>0.32578875171467797</v>
      </c>
      <c r="R19" s="182"/>
    </row>
    <row r="20" spans="1:18" x14ac:dyDescent="0.25">
      <c r="A20" s="110" t="s">
        <v>340</v>
      </c>
      <c r="B20" s="110">
        <v>30043</v>
      </c>
      <c r="C20" s="110">
        <v>12073</v>
      </c>
      <c r="D20" s="110">
        <v>11941.360957897101</v>
      </c>
      <c r="E20" s="110">
        <v>26.7128389323411</v>
      </c>
      <c r="F20" s="110">
        <v>-11.962061391985401</v>
      </c>
      <c r="G20" s="110">
        <v>-10.9245521597632</v>
      </c>
      <c r="H20" s="110">
        <v>-31.717890928740001</v>
      </c>
      <c r="I20" s="110">
        <v>159.46517684569699</v>
      </c>
      <c r="J20" s="110"/>
      <c r="K20" s="284">
        <v>10.4150717305196</v>
      </c>
      <c r="L20" s="284">
        <v>2.43317910994242</v>
      </c>
      <c r="M20" s="284">
        <v>0.20304230602802698</v>
      </c>
      <c r="N20" s="284"/>
      <c r="O20" s="284">
        <v>6.0479978697200698</v>
      </c>
      <c r="P20" s="284">
        <v>2.5064074826082599</v>
      </c>
      <c r="Q20" s="284">
        <v>0.64574110441700194</v>
      </c>
      <c r="R20" s="182"/>
    </row>
    <row r="21" spans="1:18" x14ac:dyDescent="0.25">
      <c r="A21" s="110" t="s">
        <v>341</v>
      </c>
      <c r="B21" s="110">
        <v>17352</v>
      </c>
      <c r="C21" s="110">
        <v>10049</v>
      </c>
      <c r="D21" s="110">
        <v>10159.656189642699</v>
      </c>
      <c r="E21" s="110">
        <v>-148.72693068595501</v>
      </c>
      <c r="F21" s="110">
        <v>-11.962061391985401</v>
      </c>
      <c r="G21" s="110">
        <v>5.7580495291785301</v>
      </c>
      <c r="H21" s="110">
        <v>-111.57609776271499</v>
      </c>
      <c r="I21" s="110">
        <v>155.35338471210801</v>
      </c>
      <c r="J21" s="110"/>
      <c r="K21" s="284">
        <v>8.0106039649608096</v>
      </c>
      <c r="L21" s="284">
        <v>2.48386353158137</v>
      </c>
      <c r="M21" s="284">
        <v>0.14407561088058998</v>
      </c>
      <c r="N21" s="284"/>
      <c r="O21" s="284">
        <v>3.7459658828953399</v>
      </c>
      <c r="P21" s="284">
        <v>2.3570769940064502</v>
      </c>
      <c r="Q21" s="284">
        <v>0.57630244352236104</v>
      </c>
      <c r="R21" s="182"/>
    </row>
    <row r="22" spans="1:18" x14ac:dyDescent="0.25">
      <c r="A22" s="110" t="s">
        <v>342</v>
      </c>
      <c r="B22" s="110">
        <v>51876</v>
      </c>
      <c r="C22" s="110">
        <v>8258</v>
      </c>
      <c r="D22" s="110">
        <v>8125.2310480406104</v>
      </c>
      <c r="E22" s="110">
        <v>-82.053898874060806</v>
      </c>
      <c r="F22" s="110">
        <v>-11.962061391985401</v>
      </c>
      <c r="G22" s="110">
        <v>17.729434360720099</v>
      </c>
      <c r="H22" s="110">
        <v>15.2627479439011</v>
      </c>
      <c r="I22" s="110">
        <v>194.06254599983899</v>
      </c>
      <c r="J22" s="110"/>
      <c r="K22" s="284">
        <v>6.372889197316681</v>
      </c>
      <c r="L22" s="284">
        <v>1.60575217827126</v>
      </c>
      <c r="M22" s="284">
        <v>9.6383684169943695E-2</v>
      </c>
      <c r="N22" s="284"/>
      <c r="O22" s="284">
        <v>3.9941398720024703</v>
      </c>
      <c r="P22" s="284">
        <v>1.8679157992135103</v>
      </c>
      <c r="Q22" s="284">
        <v>0.42408821034775196</v>
      </c>
      <c r="R22" s="182"/>
    </row>
    <row r="23" spans="1:18" x14ac:dyDescent="0.25">
      <c r="A23" s="110" t="s">
        <v>343</v>
      </c>
      <c r="B23" s="110">
        <v>76237</v>
      </c>
      <c r="C23" s="110">
        <v>9165</v>
      </c>
      <c r="D23" s="110">
        <v>9053.3511844425702</v>
      </c>
      <c r="E23" s="110">
        <v>-134.16428684588101</v>
      </c>
      <c r="F23" s="110">
        <v>-11.962061391985401</v>
      </c>
      <c r="G23" s="110">
        <v>28.617614775277598</v>
      </c>
      <c r="H23" s="110">
        <v>-86.1959752601784</v>
      </c>
      <c r="I23" s="110">
        <v>315.41577484622098</v>
      </c>
      <c r="J23" s="110"/>
      <c r="K23" s="284">
        <v>7.2786179938874804</v>
      </c>
      <c r="L23" s="284">
        <v>1.9177040019937801</v>
      </c>
      <c r="M23" s="284">
        <v>0.148221991946168</v>
      </c>
      <c r="N23" s="284"/>
      <c r="O23" s="284">
        <v>4.0242926662906502</v>
      </c>
      <c r="P23" s="284">
        <v>1.8009627870981302</v>
      </c>
      <c r="Q23" s="284">
        <v>0.61518685152878505</v>
      </c>
      <c r="R23" s="182"/>
    </row>
    <row r="24" spans="1:18" x14ac:dyDescent="0.25">
      <c r="A24" s="110" t="s">
        <v>344</v>
      </c>
      <c r="B24" s="110">
        <v>85450</v>
      </c>
      <c r="C24" s="110">
        <v>9613</v>
      </c>
      <c r="D24" s="110">
        <v>9506.0910944358802</v>
      </c>
      <c r="E24" s="110">
        <v>-111.48650310303</v>
      </c>
      <c r="F24" s="110">
        <v>-11.962061391985401</v>
      </c>
      <c r="G24" s="110">
        <v>38.061125197527097</v>
      </c>
      <c r="H24" s="110">
        <v>-64.403741007257395</v>
      </c>
      <c r="I24" s="110">
        <v>256.31976910121398</v>
      </c>
      <c r="J24" s="110"/>
      <c r="K24" s="284">
        <v>5.8935049736688105</v>
      </c>
      <c r="L24" s="284">
        <v>1.2837916910473999</v>
      </c>
      <c r="M24" s="284">
        <v>0.11702750146284401</v>
      </c>
      <c r="N24" s="284"/>
      <c r="O24" s="284">
        <v>5.2475131655939107</v>
      </c>
      <c r="P24" s="284">
        <v>1.9145699239321201</v>
      </c>
      <c r="Q24" s="284">
        <v>0.70684610883557597</v>
      </c>
      <c r="R24" s="182"/>
    </row>
    <row r="25" spans="1:18" x14ac:dyDescent="0.25">
      <c r="A25" s="110" t="s">
        <v>329</v>
      </c>
      <c r="B25" s="110">
        <v>984748</v>
      </c>
      <c r="C25" s="110">
        <v>9506</v>
      </c>
      <c r="D25" s="110">
        <v>9405.9391231477202</v>
      </c>
      <c r="E25" s="110">
        <v>-123.463009417107</v>
      </c>
      <c r="F25" s="110">
        <v>-11.962061391985401</v>
      </c>
      <c r="G25" s="110">
        <v>28.648889062540899</v>
      </c>
      <c r="H25" s="110">
        <v>-89.986490794020497</v>
      </c>
      <c r="I25" s="110">
        <v>296.88371741156601</v>
      </c>
      <c r="J25" s="110"/>
      <c r="K25" s="284">
        <v>6.2229118515599904</v>
      </c>
      <c r="L25" s="284">
        <v>1.23463058569299</v>
      </c>
      <c r="M25" s="284">
        <v>0.11749198779789299</v>
      </c>
      <c r="N25" s="284"/>
      <c r="O25" s="284">
        <v>5.6899836303297899</v>
      </c>
      <c r="P25" s="284">
        <v>1.8346825786901801</v>
      </c>
      <c r="Q25" s="284">
        <v>0.66108283540560597</v>
      </c>
      <c r="R25" s="182"/>
    </row>
    <row r="26" spans="1:18" x14ac:dyDescent="0.25">
      <c r="A26" s="110" t="s">
        <v>345</v>
      </c>
      <c r="B26" s="110">
        <v>54070</v>
      </c>
      <c r="C26" s="110">
        <v>7560</v>
      </c>
      <c r="D26" s="110">
        <v>7329.6095578902896</v>
      </c>
      <c r="E26" s="110">
        <v>-120.76849869601099</v>
      </c>
      <c r="F26" s="110">
        <v>-11.962061391985401</v>
      </c>
      <c r="G26" s="110">
        <v>30.3220600088355</v>
      </c>
      <c r="H26" s="110">
        <v>104.45199736812999</v>
      </c>
      <c r="I26" s="110">
        <v>228.722304651976</v>
      </c>
      <c r="J26" s="110"/>
      <c r="K26" s="284">
        <v>5.2062141668207902</v>
      </c>
      <c r="L26" s="284">
        <v>0.858146846680229</v>
      </c>
      <c r="M26" s="284">
        <v>5.5483632328463102E-2</v>
      </c>
      <c r="N26" s="284"/>
      <c r="O26" s="284">
        <v>5.0212687257259105</v>
      </c>
      <c r="P26" s="284">
        <v>1.4536711670057301</v>
      </c>
      <c r="Q26" s="284">
        <v>0.45681523950434605</v>
      </c>
      <c r="R26" s="182"/>
    </row>
    <row r="27" spans="1:18" x14ac:dyDescent="0.25">
      <c r="A27" s="110" t="s">
        <v>346</v>
      </c>
      <c r="B27" s="110">
        <v>102426</v>
      </c>
      <c r="C27" s="110">
        <v>9511</v>
      </c>
      <c r="D27" s="110">
        <v>9338.2671259079907</v>
      </c>
      <c r="E27" s="110">
        <v>-93.614343763504095</v>
      </c>
      <c r="F27" s="110">
        <v>-11.962061391985401</v>
      </c>
      <c r="G27" s="110">
        <v>74.993036867814993</v>
      </c>
      <c r="H27" s="110">
        <v>31.047257768624601</v>
      </c>
      <c r="I27" s="110">
        <v>172.065251088624</v>
      </c>
      <c r="J27" s="110"/>
      <c r="K27" s="284">
        <v>6.8400601409798298</v>
      </c>
      <c r="L27" s="284">
        <v>1.6646164059906698</v>
      </c>
      <c r="M27" s="284">
        <v>0.13766035967430099</v>
      </c>
      <c r="N27" s="284"/>
      <c r="O27" s="284">
        <v>4.7888231503719796</v>
      </c>
      <c r="P27" s="284">
        <v>2.04049752992404</v>
      </c>
      <c r="Q27" s="284">
        <v>0.54771249487434803</v>
      </c>
      <c r="R27" s="182"/>
    </row>
    <row r="28" spans="1:18" x14ac:dyDescent="0.25">
      <c r="A28" s="110" t="s">
        <v>347</v>
      </c>
      <c r="B28" s="110">
        <v>49214</v>
      </c>
      <c r="C28" s="110">
        <v>10041</v>
      </c>
      <c r="D28" s="110">
        <v>10045.5935695313</v>
      </c>
      <c r="E28" s="110">
        <v>-141.011447766587</v>
      </c>
      <c r="F28" s="110">
        <v>-11.962061391985401</v>
      </c>
      <c r="G28" s="110">
        <v>1.67070350198087</v>
      </c>
      <c r="H28" s="110">
        <v>-138.65515598240901</v>
      </c>
      <c r="I28" s="110">
        <v>285.20133772411901</v>
      </c>
      <c r="J28" s="110"/>
      <c r="K28" s="284">
        <v>7.6055593936684707</v>
      </c>
      <c r="L28" s="284">
        <v>2.1924655585808899</v>
      </c>
      <c r="M28" s="284">
        <v>0.24383305563457602</v>
      </c>
      <c r="N28" s="284"/>
      <c r="O28" s="284">
        <v>4.1634494249603797</v>
      </c>
      <c r="P28" s="284">
        <v>2.1701141951477201</v>
      </c>
      <c r="Q28" s="284">
        <v>0.59739098630470999</v>
      </c>
      <c r="R28" s="182"/>
    </row>
    <row r="29" spans="1:18" x14ac:dyDescent="0.25">
      <c r="A29" s="110" t="s">
        <v>348</v>
      </c>
      <c r="B29" s="110">
        <v>75137</v>
      </c>
      <c r="C29" s="110">
        <v>11162</v>
      </c>
      <c r="D29" s="110">
        <v>11084.890949767499</v>
      </c>
      <c r="E29" s="110">
        <v>-136.925155951336</v>
      </c>
      <c r="F29" s="110">
        <v>-11.962061391985401</v>
      </c>
      <c r="G29" s="110">
        <v>11.762577559305999</v>
      </c>
      <c r="H29" s="110">
        <v>-233.46243887687501</v>
      </c>
      <c r="I29" s="110">
        <v>447.85979562155501</v>
      </c>
      <c r="J29" s="110"/>
      <c r="K29" s="284">
        <v>8.8345289271597203</v>
      </c>
      <c r="L29" s="284">
        <v>2.61921556623235</v>
      </c>
      <c r="M29" s="284">
        <v>0.21959886607130999</v>
      </c>
      <c r="N29" s="284"/>
      <c r="O29" s="284">
        <v>4.15108401985706</v>
      </c>
      <c r="P29" s="284">
        <v>2.27318098939271</v>
      </c>
      <c r="Q29" s="284">
        <v>0.75062885129829504</v>
      </c>
      <c r="R29" s="182"/>
    </row>
    <row r="30" spans="1:18" x14ac:dyDescent="0.25">
      <c r="A30" s="110" t="s">
        <v>349</v>
      </c>
      <c r="B30" s="110">
        <v>49262</v>
      </c>
      <c r="C30" s="110">
        <v>9308</v>
      </c>
      <c r="D30" s="110">
        <v>9200.9282569348507</v>
      </c>
      <c r="E30" s="110">
        <v>-142.81859271312001</v>
      </c>
      <c r="F30" s="110">
        <v>-11.962061391985401</v>
      </c>
      <c r="G30" s="110">
        <v>24.9932002444618</v>
      </c>
      <c r="H30" s="110">
        <v>-46.483445341651098</v>
      </c>
      <c r="I30" s="110">
        <v>282.917830583701</v>
      </c>
      <c r="J30" s="110"/>
      <c r="K30" s="284">
        <v>7.2895944135439095</v>
      </c>
      <c r="L30" s="284">
        <v>1.7944866225488201</v>
      </c>
      <c r="M30" s="284">
        <v>0.129917583532946</v>
      </c>
      <c r="N30" s="284"/>
      <c r="O30" s="284">
        <v>4.5917745929925697</v>
      </c>
      <c r="P30" s="284">
        <v>2.0218423937314802</v>
      </c>
      <c r="Q30" s="284">
        <v>0.50952052291827399</v>
      </c>
      <c r="R30" s="182"/>
    </row>
    <row r="31" spans="1:18" x14ac:dyDescent="0.25">
      <c r="A31" s="110" t="s">
        <v>350</v>
      </c>
      <c r="B31" s="110">
        <v>31853</v>
      </c>
      <c r="C31" s="110">
        <v>7676</v>
      </c>
      <c r="D31" s="110">
        <v>7663.2765491248001</v>
      </c>
      <c r="E31" s="110">
        <v>-62.7355420918907</v>
      </c>
      <c r="F31" s="110">
        <v>-11.962061391985401</v>
      </c>
      <c r="G31" s="110">
        <v>6.47491203644908</v>
      </c>
      <c r="H31" s="110">
        <v>-34.7073319364222</v>
      </c>
      <c r="I31" s="110">
        <v>115.582243780924</v>
      </c>
      <c r="J31" s="110"/>
      <c r="K31" s="284">
        <v>7.101371927290991</v>
      </c>
      <c r="L31" s="284">
        <v>1.43471572536339</v>
      </c>
      <c r="M31" s="284">
        <v>9.7322073274102902E-2</v>
      </c>
      <c r="N31" s="284"/>
      <c r="O31" s="284">
        <v>4.2821712240605301</v>
      </c>
      <c r="P31" s="284">
        <v>1.53831664207453</v>
      </c>
      <c r="Q31" s="284">
        <v>0.42696135371864502</v>
      </c>
      <c r="R31" s="182"/>
    </row>
    <row r="32" spans="1:18" x14ac:dyDescent="0.25">
      <c r="A32" s="110" t="s">
        <v>351</v>
      </c>
      <c r="B32" s="110">
        <v>34851</v>
      </c>
      <c r="C32" s="110">
        <v>8934</v>
      </c>
      <c r="D32" s="110">
        <v>8832.0723960808209</v>
      </c>
      <c r="E32" s="110">
        <v>-30.159479705134</v>
      </c>
      <c r="F32" s="110">
        <v>-11.962061391985401</v>
      </c>
      <c r="G32" s="110">
        <v>-12.3331905307897</v>
      </c>
      <c r="H32" s="110">
        <v>-75.278928917286507</v>
      </c>
      <c r="I32" s="110">
        <v>231.953173436117</v>
      </c>
      <c r="J32" s="110"/>
      <c r="K32" s="284">
        <v>7.7042265645175201</v>
      </c>
      <c r="L32" s="284">
        <v>2.0515910590800801</v>
      </c>
      <c r="M32" s="284">
        <v>0.14920662247855201</v>
      </c>
      <c r="N32" s="284"/>
      <c r="O32" s="284">
        <v>3.8678947519439899</v>
      </c>
      <c r="P32" s="284">
        <v>1.8478666322343702</v>
      </c>
      <c r="Q32" s="284">
        <v>0.51074574617657997</v>
      </c>
      <c r="R32" s="182"/>
    </row>
    <row r="33" spans="1:18" x14ac:dyDescent="0.25">
      <c r="A33" s="110" t="s">
        <v>352</v>
      </c>
      <c r="B33" s="110">
        <v>11899</v>
      </c>
      <c r="C33" s="110">
        <v>11077</v>
      </c>
      <c r="D33" s="110">
        <v>10933.2229544695</v>
      </c>
      <c r="E33" s="110">
        <v>0.54265862531050901</v>
      </c>
      <c r="F33" s="110">
        <v>-11.962061391985401</v>
      </c>
      <c r="G33" s="110">
        <v>-21.2773369841997</v>
      </c>
      <c r="H33" s="110">
        <v>-189.042905748679</v>
      </c>
      <c r="I33" s="110">
        <v>365.88766013766298</v>
      </c>
      <c r="J33" s="110"/>
      <c r="K33" s="284">
        <v>12.664929826035801</v>
      </c>
      <c r="L33" s="284">
        <v>2.1598453651567402</v>
      </c>
      <c r="M33" s="284">
        <v>0.159677283805362</v>
      </c>
      <c r="N33" s="284"/>
      <c r="O33" s="284">
        <v>5.3281788385578599</v>
      </c>
      <c r="P33" s="284">
        <v>2.2186738381376601</v>
      </c>
      <c r="Q33" s="284">
        <v>0.59668879737793101</v>
      </c>
      <c r="R33" s="182"/>
    </row>
    <row r="34" spans="1:18" x14ac:dyDescent="0.25">
      <c r="A34" s="110" t="s">
        <v>353</v>
      </c>
      <c r="B34" s="110">
        <v>46457</v>
      </c>
      <c r="C34" s="110">
        <v>9026</v>
      </c>
      <c r="D34" s="110">
        <v>8840.1284907605404</v>
      </c>
      <c r="E34" s="110">
        <v>88.269240130210903</v>
      </c>
      <c r="F34" s="110">
        <v>-11.962061391985401</v>
      </c>
      <c r="G34" s="110">
        <v>-16.886301891536899</v>
      </c>
      <c r="H34" s="110">
        <v>-96.584240088198001</v>
      </c>
      <c r="I34" s="110">
        <v>222.750878527635</v>
      </c>
      <c r="J34" s="110"/>
      <c r="K34" s="284">
        <v>9.2558710205135899</v>
      </c>
      <c r="L34" s="284">
        <v>1.73493768431022</v>
      </c>
      <c r="M34" s="284">
        <v>0.12269410422541299</v>
      </c>
      <c r="N34" s="284"/>
      <c r="O34" s="284">
        <v>4.79152764922401</v>
      </c>
      <c r="P34" s="284">
        <v>1.73924274059883</v>
      </c>
      <c r="Q34" s="284">
        <v>0.48001377618012397</v>
      </c>
      <c r="R34" s="182"/>
    </row>
    <row r="35" spans="1:18" x14ac:dyDescent="0.25">
      <c r="A35" s="110" t="s">
        <v>354</v>
      </c>
      <c r="B35" s="110">
        <v>49138</v>
      </c>
      <c r="C35" s="110">
        <v>9455</v>
      </c>
      <c r="D35" s="110">
        <v>9367.2667215991096</v>
      </c>
      <c r="E35" s="110">
        <v>-64.871612802596303</v>
      </c>
      <c r="F35" s="110">
        <v>-11.962061391985401</v>
      </c>
      <c r="G35" s="110">
        <v>-12.3507901522411</v>
      </c>
      <c r="H35" s="110">
        <v>-73.456106372917503</v>
      </c>
      <c r="I35" s="110">
        <v>250.05384735191501</v>
      </c>
      <c r="J35" s="110"/>
      <c r="K35" s="284">
        <v>9.2331800236069803</v>
      </c>
      <c r="L35" s="284">
        <v>2.12666368187553</v>
      </c>
      <c r="M35" s="284">
        <v>0.18722780739956901</v>
      </c>
      <c r="N35" s="284"/>
      <c r="O35" s="284">
        <v>4.3103097399161499</v>
      </c>
      <c r="P35" s="284">
        <v>1.9292604501607702</v>
      </c>
      <c r="Q35" s="284">
        <v>0.49656070658146395</v>
      </c>
      <c r="R35" s="182"/>
    </row>
    <row r="36" spans="1:18" ht="14.25" customHeight="1" x14ac:dyDescent="0.25">
      <c r="A36" s="18" t="s">
        <v>355</v>
      </c>
      <c r="B36" s="110"/>
      <c r="C36" s="110"/>
      <c r="D36" s="110"/>
      <c r="E36" s="110"/>
      <c r="F36" s="110"/>
      <c r="G36" s="110"/>
      <c r="H36" s="110"/>
      <c r="I36" s="110"/>
      <c r="J36" s="110"/>
      <c r="K36" s="284"/>
      <c r="L36" s="284"/>
      <c r="M36" s="284"/>
      <c r="N36" s="284"/>
      <c r="O36" s="284"/>
      <c r="P36" s="284"/>
      <c r="Q36" s="284"/>
      <c r="R36" s="182"/>
    </row>
    <row r="37" spans="1:18" x14ac:dyDescent="0.25">
      <c r="A37" s="110" t="s">
        <v>356</v>
      </c>
      <c r="B37" s="110">
        <v>47848</v>
      </c>
      <c r="C37" s="110">
        <v>11385</v>
      </c>
      <c r="D37" s="110">
        <v>11482.1408492831</v>
      </c>
      <c r="E37" s="110">
        <v>51.009186572674302</v>
      </c>
      <c r="F37" s="110">
        <v>-11.962061391985401</v>
      </c>
      <c r="G37" s="110">
        <v>-23.787277510974601</v>
      </c>
      <c r="H37" s="110">
        <v>-38.588472017120303</v>
      </c>
      <c r="I37" s="110">
        <v>-73.939325961509795</v>
      </c>
      <c r="J37" s="110"/>
      <c r="K37" s="284">
        <v>10.0881959538539</v>
      </c>
      <c r="L37" s="284">
        <v>2.2592375856880098</v>
      </c>
      <c r="M37" s="284">
        <v>0.181825781641866</v>
      </c>
      <c r="N37" s="284"/>
      <c r="O37" s="284">
        <v>4.8946664437385099</v>
      </c>
      <c r="P37" s="284">
        <v>2.3511954522655101</v>
      </c>
      <c r="Q37" s="284">
        <v>0.78582176893496092</v>
      </c>
      <c r="R37" s="182"/>
    </row>
    <row r="38" spans="1:18" x14ac:dyDescent="0.25">
      <c r="A38" s="110" t="s">
        <v>357</v>
      </c>
      <c r="B38" s="110">
        <v>14421</v>
      </c>
      <c r="C38" s="110">
        <v>14273</v>
      </c>
      <c r="D38" s="110">
        <v>13914.656809844601</v>
      </c>
      <c r="E38" s="110">
        <v>412.11835681117299</v>
      </c>
      <c r="F38" s="110">
        <v>-11.962061391985401</v>
      </c>
      <c r="G38" s="110">
        <v>-30.2659848792288</v>
      </c>
      <c r="H38" s="110">
        <v>97.289162576718297</v>
      </c>
      <c r="I38" s="110">
        <v>-109.225741291536</v>
      </c>
      <c r="J38" s="110"/>
      <c r="K38" s="284">
        <v>11.982525483669599</v>
      </c>
      <c r="L38" s="284">
        <v>2.62811178142986</v>
      </c>
      <c r="M38" s="284">
        <v>0.21496428819083299</v>
      </c>
      <c r="N38" s="284"/>
      <c r="O38" s="284">
        <v>6.0814090562374297</v>
      </c>
      <c r="P38" s="284">
        <v>3.00256570279454</v>
      </c>
      <c r="Q38" s="284">
        <v>0.88759448027182597</v>
      </c>
      <c r="R38" s="182"/>
    </row>
    <row r="39" spans="1:18" x14ac:dyDescent="0.25">
      <c r="A39" s="110" t="s">
        <v>358</v>
      </c>
      <c r="B39" s="110">
        <v>22765</v>
      </c>
      <c r="C39" s="110">
        <v>8553</v>
      </c>
      <c r="D39" s="110">
        <v>8686.8756863301005</v>
      </c>
      <c r="E39" s="110">
        <v>-75.677212687580706</v>
      </c>
      <c r="F39" s="110">
        <v>-11.962061391985401</v>
      </c>
      <c r="G39" s="110">
        <v>-19.392243544882099</v>
      </c>
      <c r="H39" s="110">
        <v>-41.733223216543202</v>
      </c>
      <c r="I39" s="110">
        <v>15.131426262076401</v>
      </c>
      <c r="J39" s="110"/>
      <c r="K39" s="284">
        <v>9.2861849330112012</v>
      </c>
      <c r="L39" s="284">
        <v>2.0470019767186503</v>
      </c>
      <c r="M39" s="284">
        <v>0.10981770261366099</v>
      </c>
      <c r="N39" s="284"/>
      <c r="O39" s="284">
        <v>4.0896112453327502</v>
      </c>
      <c r="P39" s="284">
        <v>1.7966176147594999</v>
      </c>
      <c r="Q39" s="284">
        <v>0.443663518559192</v>
      </c>
      <c r="R39" s="182"/>
    </row>
    <row r="40" spans="1:18" x14ac:dyDescent="0.25">
      <c r="A40" s="110" t="s">
        <v>359</v>
      </c>
      <c r="B40" s="110">
        <v>20133</v>
      </c>
      <c r="C40" s="110">
        <v>6337</v>
      </c>
      <c r="D40" s="110">
        <v>6465.3714834172397</v>
      </c>
      <c r="E40" s="110">
        <v>-16.467059232811099</v>
      </c>
      <c r="F40" s="110">
        <v>-11.962061391985401</v>
      </c>
      <c r="G40" s="110">
        <v>-33.157699369955701</v>
      </c>
      <c r="H40" s="110">
        <v>-88.846467442145297</v>
      </c>
      <c r="I40" s="110">
        <v>22.133637280060199</v>
      </c>
      <c r="J40" s="110"/>
      <c r="K40" s="284">
        <v>7.7832414443947702</v>
      </c>
      <c r="L40" s="284">
        <v>1.1821387771320699</v>
      </c>
      <c r="M40" s="284">
        <v>9.4372423384493101E-2</v>
      </c>
      <c r="N40" s="284"/>
      <c r="O40" s="284">
        <v>3.05468633586649</v>
      </c>
      <c r="P40" s="284">
        <v>1.2963790791238301</v>
      </c>
      <c r="Q40" s="284">
        <v>0.38245666318978799</v>
      </c>
      <c r="R40" s="182"/>
    </row>
    <row r="41" spans="1:18" x14ac:dyDescent="0.25">
      <c r="A41" s="110" t="s">
        <v>360</v>
      </c>
      <c r="B41" s="110">
        <v>21406</v>
      </c>
      <c r="C41" s="110">
        <v>14278</v>
      </c>
      <c r="D41" s="110">
        <v>14222.863223897</v>
      </c>
      <c r="E41" s="110">
        <v>217.82350192399201</v>
      </c>
      <c r="F41" s="110">
        <v>-11.962061391985401</v>
      </c>
      <c r="G41" s="110">
        <v>-32.285740466195698</v>
      </c>
      <c r="H41" s="110">
        <v>-9.5879158394841699</v>
      </c>
      <c r="I41" s="110">
        <v>-109.225741291536</v>
      </c>
      <c r="J41" s="110"/>
      <c r="K41" s="284">
        <v>11.384658506960701</v>
      </c>
      <c r="L41" s="284">
        <v>2.6160889470241999</v>
      </c>
      <c r="M41" s="284">
        <v>0.26160889470241999</v>
      </c>
      <c r="N41" s="284"/>
      <c r="O41" s="284">
        <v>6.05437727739886</v>
      </c>
      <c r="P41" s="284">
        <v>2.8776978417266199</v>
      </c>
      <c r="Q41" s="284">
        <v>1.03709240399888</v>
      </c>
      <c r="R41" s="182"/>
    </row>
    <row r="42" spans="1:18" x14ac:dyDescent="0.25">
      <c r="A42" s="110" t="s">
        <v>355</v>
      </c>
      <c r="B42" s="110">
        <v>242140</v>
      </c>
      <c r="C42" s="110">
        <v>9263</v>
      </c>
      <c r="D42" s="110">
        <v>9474.2039991423608</v>
      </c>
      <c r="E42" s="110">
        <v>-47.629879874782802</v>
      </c>
      <c r="F42" s="110">
        <v>-11.962061391985401</v>
      </c>
      <c r="G42" s="110">
        <v>4.6172761336838404</v>
      </c>
      <c r="H42" s="110">
        <v>-138.93520633874999</v>
      </c>
      <c r="I42" s="110">
        <v>-17.162105366217801</v>
      </c>
      <c r="J42" s="110"/>
      <c r="K42" s="284">
        <v>7.9454034855868496</v>
      </c>
      <c r="L42" s="284">
        <v>1.6742380441067202</v>
      </c>
      <c r="M42" s="284">
        <v>0.15858594201701501</v>
      </c>
      <c r="N42" s="284"/>
      <c r="O42" s="284">
        <v>4.6675476996778702</v>
      </c>
      <c r="P42" s="284">
        <v>1.8679276451639502</v>
      </c>
      <c r="Q42" s="284">
        <v>0.64549434211613099</v>
      </c>
      <c r="R42" s="182"/>
    </row>
    <row r="43" spans="1:18" x14ac:dyDescent="0.25">
      <c r="A43" s="110" t="s">
        <v>361</v>
      </c>
      <c r="B43" s="110">
        <v>9625</v>
      </c>
      <c r="C43" s="110">
        <v>13101</v>
      </c>
      <c r="D43" s="110">
        <v>13220.8830083094</v>
      </c>
      <c r="E43" s="110">
        <v>-1.00819568090426</v>
      </c>
      <c r="F43" s="110">
        <v>-11.962061391985401</v>
      </c>
      <c r="G43" s="110">
        <v>-29.797630242332499</v>
      </c>
      <c r="H43" s="110">
        <v>32.0607181796981</v>
      </c>
      <c r="I43" s="110">
        <v>-109.225741291536</v>
      </c>
      <c r="J43" s="110"/>
      <c r="K43" s="284">
        <v>12.259740259740299</v>
      </c>
      <c r="L43" s="284">
        <v>2.5870129870129901</v>
      </c>
      <c r="M43" s="284">
        <v>0.135064935064935</v>
      </c>
      <c r="N43" s="284"/>
      <c r="O43" s="284">
        <v>5.9844155844155793</v>
      </c>
      <c r="P43" s="284">
        <v>2.9610389610389602</v>
      </c>
      <c r="Q43" s="284">
        <v>0.75844155844155803</v>
      </c>
      <c r="R43" s="182"/>
    </row>
    <row r="44" spans="1:18" x14ac:dyDescent="0.25">
      <c r="A44" s="110" t="s">
        <v>362</v>
      </c>
      <c r="B44" s="110">
        <v>22344</v>
      </c>
      <c r="C44" s="110">
        <v>15216</v>
      </c>
      <c r="D44" s="110">
        <v>15187.180317213</v>
      </c>
      <c r="E44" s="110">
        <v>267.41163647198601</v>
      </c>
      <c r="F44" s="110">
        <v>-11.962061391985401</v>
      </c>
      <c r="G44" s="110">
        <v>-33.859380777010699</v>
      </c>
      <c r="H44" s="110">
        <v>-83.118282175492396</v>
      </c>
      <c r="I44" s="110">
        <v>-109.225741291536</v>
      </c>
      <c r="J44" s="110"/>
      <c r="K44" s="284">
        <v>14.129072681704299</v>
      </c>
      <c r="L44" s="284">
        <v>2.9135338345864703</v>
      </c>
      <c r="M44" s="284">
        <v>0.28195488721804501</v>
      </c>
      <c r="N44" s="284"/>
      <c r="O44" s="284">
        <v>7.0220193340494106</v>
      </c>
      <c r="P44" s="284">
        <v>3.1328320802004996</v>
      </c>
      <c r="Q44" s="284">
        <v>0.93089867525957803</v>
      </c>
      <c r="R44" s="182"/>
    </row>
    <row r="45" spans="1:18" ht="14.25" customHeight="1" x14ac:dyDescent="0.25">
      <c r="A45" s="18" t="s">
        <v>363</v>
      </c>
      <c r="B45" s="110"/>
      <c r="C45" s="110"/>
      <c r="D45" s="110"/>
      <c r="E45" s="110"/>
      <c r="F45" s="110"/>
      <c r="G45" s="110"/>
      <c r="H45" s="110"/>
      <c r="I45" s="110"/>
      <c r="J45" s="110"/>
      <c r="K45" s="284"/>
      <c r="L45" s="284"/>
      <c r="M45" s="284"/>
      <c r="N45" s="284"/>
      <c r="O45" s="284"/>
      <c r="P45" s="284"/>
      <c r="Q45" s="284"/>
      <c r="R45" s="182"/>
    </row>
    <row r="46" spans="1:18" x14ac:dyDescent="0.25">
      <c r="A46" s="110" t="s">
        <v>364</v>
      </c>
      <c r="B46" s="110">
        <v>107918</v>
      </c>
      <c r="C46" s="110">
        <v>11513</v>
      </c>
      <c r="D46" s="110">
        <v>11605.2055269425</v>
      </c>
      <c r="E46" s="110">
        <v>-63.353170030121298</v>
      </c>
      <c r="F46" s="110">
        <v>-11.962061391985401</v>
      </c>
      <c r="G46" s="110">
        <v>8.7029851714421191</v>
      </c>
      <c r="H46" s="110">
        <v>83.321040017799007</v>
      </c>
      <c r="I46" s="110">
        <v>-109.225741291536</v>
      </c>
      <c r="J46" s="110"/>
      <c r="K46" s="284">
        <v>9.253321966678401</v>
      </c>
      <c r="L46" s="284">
        <v>2.1525602772475403</v>
      </c>
      <c r="M46" s="284">
        <v>0.160306899683093</v>
      </c>
      <c r="N46" s="284"/>
      <c r="O46" s="284">
        <v>5.3688911951667002</v>
      </c>
      <c r="P46" s="284">
        <v>2.3684649456068501</v>
      </c>
      <c r="Q46" s="284">
        <v>0.8061676458051481</v>
      </c>
      <c r="R46" s="182"/>
    </row>
    <row r="47" spans="1:18" x14ac:dyDescent="0.25">
      <c r="A47" s="110" t="s">
        <v>365</v>
      </c>
      <c r="B47" s="110">
        <v>16058</v>
      </c>
      <c r="C47" s="110">
        <v>16174</v>
      </c>
      <c r="D47" s="110">
        <v>15872.995606430301</v>
      </c>
      <c r="E47" s="110">
        <v>165.127835666989</v>
      </c>
      <c r="F47" s="110">
        <v>-11.962061391985401</v>
      </c>
      <c r="G47" s="110">
        <v>0.44526893854619198</v>
      </c>
      <c r="H47" s="110">
        <v>256.77845352614298</v>
      </c>
      <c r="I47" s="110">
        <v>-109.225741291536</v>
      </c>
      <c r="J47" s="110"/>
      <c r="K47" s="284">
        <v>13.949433304271999</v>
      </c>
      <c r="L47" s="284">
        <v>3.2818532818532802</v>
      </c>
      <c r="M47" s="284">
        <v>0.14323078839207901</v>
      </c>
      <c r="N47" s="284"/>
      <c r="O47" s="284">
        <v>7.4978204010462095</v>
      </c>
      <c r="P47" s="284">
        <v>3.2569435795242199</v>
      </c>
      <c r="Q47" s="284">
        <v>1.01507036990908</v>
      </c>
      <c r="R47" s="182"/>
    </row>
    <row r="48" spans="1:18" x14ac:dyDescent="0.25">
      <c r="A48" s="110" t="s">
        <v>366</v>
      </c>
      <c r="B48" s="110">
        <v>11612</v>
      </c>
      <c r="C48" s="110">
        <v>12447</v>
      </c>
      <c r="D48" s="110">
        <v>12285.3615645269</v>
      </c>
      <c r="E48" s="110">
        <v>294.02758615649901</v>
      </c>
      <c r="F48" s="110">
        <v>-11.962061391985401</v>
      </c>
      <c r="G48" s="110">
        <v>-22.1830982763124</v>
      </c>
      <c r="H48" s="110">
        <v>11.3134817834739</v>
      </c>
      <c r="I48" s="110">
        <v>-109.225741291536</v>
      </c>
      <c r="J48" s="110"/>
      <c r="K48" s="284">
        <v>12.116775749224901</v>
      </c>
      <c r="L48" s="284">
        <v>2.3596279710644201</v>
      </c>
      <c r="M48" s="284">
        <v>0.13778849466069598</v>
      </c>
      <c r="N48" s="284"/>
      <c r="O48" s="284">
        <v>6.1315880124009601</v>
      </c>
      <c r="P48" s="284">
        <v>2.5490871512228699</v>
      </c>
      <c r="Q48" s="284">
        <v>0.71477781605236002</v>
      </c>
      <c r="R48" s="182"/>
    </row>
    <row r="49" spans="1:18" x14ac:dyDescent="0.25">
      <c r="A49" s="110" t="s">
        <v>367</v>
      </c>
      <c r="B49" s="110">
        <v>34604</v>
      </c>
      <c r="C49" s="110">
        <v>13750</v>
      </c>
      <c r="D49" s="110">
        <v>13763.2526334841</v>
      </c>
      <c r="E49" s="110">
        <v>41.5494135578599</v>
      </c>
      <c r="F49" s="110">
        <v>-11.962061391985401</v>
      </c>
      <c r="G49" s="110">
        <v>-6.7339476677564702</v>
      </c>
      <c r="H49" s="110">
        <v>73.007628276110594</v>
      </c>
      <c r="I49" s="110">
        <v>-109.225741291536</v>
      </c>
      <c r="J49" s="110"/>
      <c r="K49" s="284">
        <v>11.068084614495401</v>
      </c>
      <c r="L49" s="284">
        <v>2.4274650329441703</v>
      </c>
      <c r="M49" s="284">
        <v>0.22251762801988201</v>
      </c>
      <c r="N49" s="284"/>
      <c r="O49" s="284">
        <v>6.0426540284360204</v>
      </c>
      <c r="P49" s="284">
        <v>2.7713559126112601</v>
      </c>
      <c r="Q49" s="284">
        <v>1.0201132817015399</v>
      </c>
      <c r="R49" s="182"/>
    </row>
    <row r="50" spans="1:18" x14ac:dyDescent="0.25">
      <c r="A50" s="110" t="s">
        <v>368</v>
      </c>
      <c r="B50" s="110">
        <v>58021</v>
      </c>
      <c r="C50" s="110">
        <v>13643</v>
      </c>
      <c r="D50" s="110">
        <v>13869.2376900004</v>
      </c>
      <c r="E50" s="110">
        <v>30.761380069758101</v>
      </c>
      <c r="F50" s="110">
        <v>-11.962061391985401</v>
      </c>
      <c r="G50" s="110">
        <v>-13.7185085400851</v>
      </c>
      <c r="H50" s="110">
        <v>-121.93507537261701</v>
      </c>
      <c r="I50" s="110">
        <v>-109.225741291536</v>
      </c>
      <c r="J50" s="110"/>
      <c r="K50" s="284">
        <v>11.294186587614801</v>
      </c>
      <c r="L50" s="284">
        <v>2.83345685182951</v>
      </c>
      <c r="M50" s="284">
        <v>0.23095086261870701</v>
      </c>
      <c r="N50" s="284"/>
      <c r="O50" s="284">
        <v>5.7927302183692104</v>
      </c>
      <c r="P50" s="284">
        <v>2.8886092966339798</v>
      </c>
      <c r="Q50" s="284">
        <v>0.93931507557608496</v>
      </c>
      <c r="R50" s="182"/>
    </row>
    <row r="51" spans="1:18" x14ac:dyDescent="0.25">
      <c r="A51" s="110" t="s">
        <v>369</v>
      </c>
      <c r="B51" s="110">
        <v>12086</v>
      </c>
      <c r="C51" s="110">
        <v>16582</v>
      </c>
      <c r="D51" s="110">
        <v>16494.980900469</v>
      </c>
      <c r="E51" s="110">
        <v>-100.63290066215001</v>
      </c>
      <c r="F51" s="110">
        <v>-11.962061391985401</v>
      </c>
      <c r="G51" s="110">
        <v>9.0220233141369395</v>
      </c>
      <c r="H51" s="110">
        <v>299.386784940859</v>
      </c>
      <c r="I51" s="110">
        <v>-109.225741291536</v>
      </c>
      <c r="J51" s="110"/>
      <c r="K51" s="284">
        <v>12.617905014065901</v>
      </c>
      <c r="L51" s="284">
        <v>3.1275856362733703</v>
      </c>
      <c r="M51" s="284">
        <v>0.27304319046830999</v>
      </c>
      <c r="N51" s="284"/>
      <c r="O51" s="284">
        <v>7.38044017871918</v>
      </c>
      <c r="P51" s="284">
        <v>3.6323018368360098</v>
      </c>
      <c r="Q51" s="284">
        <v>1.0259804732748601</v>
      </c>
      <c r="R51" s="182"/>
    </row>
    <row r="52" spans="1:18" x14ac:dyDescent="0.25">
      <c r="A52" s="110" t="s">
        <v>370</v>
      </c>
      <c r="B52" s="110">
        <v>38526</v>
      </c>
      <c r="C52" s="110">
        <v>11730</v>
      </c>
      <c r="D52" s="110">
        <v>11835.494214267501</v>
      </c>
      <c r="E52" s="110">
        <v>76.199594470641998</v>
      </c>
      <c r="F52" s="110">
        <v>-11.962061391985401</v>
      </c>
      <c r="G52" s="110">
        <v>-20.593964862541799</v>
      </c>
      <c r="H52" s="110">
        <v>-42.233620398777497</v>
      </c>
      <c r="I52" s="110">
        <v>-106.96014599801001</v>
      </c>
      <c r="J52" s="110"/>
      <c r="K52" s="284">
        <v>11.672636660956199</v>
      </c>
      <c r="L52" s="284">
        <v>2.3750194673726801</v>
      </c>
      <c r="M52" s="284">
        <v>0.17909982868711999</v>
      </c>
      <c r="N52" s="284"/>
      <c r="O52" s="284">
        <v>5.4275035041270803</v>
      </c>
      <c r="P52" s="284">
        <v>2.4528889581062101</v>
      </c>
      <c r="Q52" s="284">
        <v>0.70861236567512897</v>
      </c>
      <c r="R52" s="182"/>
    </row>
    <row r="53" spans="1:18" x14ac:dyDescent="0.25">
      <c r="A53" s="110" t="s">
        <v>371</v>
      </c>
      <c r="B53" s="110">
        <v>14760</v>
      </c>
      <c r="C53" s="110">
        <v>11302</v>
      </c>
      <c r="D53" s="110">
        <v>11517.9404164603</v>
      </c>
      <c r="E53" s="110">
        <v>-37.525016495207304</v>
      </c>
      <c r="F53" s="110">
        <v>-11.962061391985401</v>
      </c>
      <c r="G53" s="110">
        <v>-26.358640171719301</v>
      </c>
      <c r="H53" s="110">
        <v>-95.820877333461397</v>
      </c>
      <c r="I53" s="110">
        <v>-44.569805507621297</v>
      </c>
      <c r="J53" s="110"/>
      <c r="K53" s="284">
        <v>13.536585365853702</v>
      </c>
      <c r="L53" s="284">
        <v>2.69647696476965</v>
      </c>
      <c r="M53" s="284">
        <v>0.176151761517615</v>
      </c>
      <c r="N53" s="284"/>
      <c r="O53" s="284">
        <v>5.46747967479675</v>
      </c>
      <c r="P53" s="284">
        <v>2.2493224932249301</v>
      </c>
      <c r="Q53" s="284">
        <v>0.602981029810298</v>
      </c>
      <c r="R53" s="182"/>
    </row>
    <row r="54" spans="1:18" x14ac:dyDescent="0.25">
      <c r="A54" s="110" t="s">
        <v>372</v>
      </c>
      <c r="B54" s="110">
        <v>8981</v>
      </c>
      <c r="C54" s="110">
        <v>14377</v>
      </c>
      <c r="D54" s="110">
        <v>13773.739502693699</v>
      </c>
      <c r="E54" s="110">
        <v>270.223901223285</v>
      </c>
      <c r="F54" s="110">
        <v>-11.962061391985401</v>
      </c>
      <c r="G54" s="110">
        <v>-18.138054265564399</v>
      </c>
      <c r="H54" s="110">
        <v>472.35689367482797</v>
      </c>
      <c r="I54" s="110">
        <v>-109.225741291536</v>
      </c>
      <c r="J54" s="110"/>
      <c r="K54" s="284">
        <v>14.307983520766099</v>
      </c>
      <c r="L54" s="284">
        <v>2.8059236165237698</v>
      </c>
      <c r="M54" s="284">
        <v>0.189288497940096</v>
      </c>
      <c r="N54" s="284"/>
      <c r="O54" s="284">
        <v>6.1129050217124998</v>
      </c>
      <c r="P54" s="284">
        <v>2.8950005567308801</v>
      </c>
      <c r="Q54" s="284">
        <v>0.81282707938982302</v>
      </c>
      <c r="R54" s="182"/>
    </row>
    <row r="55" spans="1:18" ht="14.25" customHeight="1" x14ac:dyDescent="0.25">
      <c r="A55" s="18" t="s">
        <v>373</v>
      </c>
      <c r="B55" s="110"/>
      <c r="C55" s="110"/>
      <c r="D55" s="110"/>
      <c r="E55" s="110"/>
      <c r="F55" s="110"/>
      <c r="G55" s="110"/>
      <c r="H55" s="110"/>
      <c r="I55" s="110"/>
      <c r="J55" s="110"/>
      <c r="K55" s="284"/>
      <c r="L55" s="284"/>
      <c r="M55" s="284"/>
      <c r="N55" s="284"/>
      <c r="O55" s="284"/>
      <c r="P55" s="284"/>
      <c r="Q55" s="284"/>
      <c r="R55" s="182"/>
    </row>
    <row r="56" spans="1:18" x14ac:dyDescent="0.25">
      <c r="A56" s="110" t="s">
        <v>374</v>
      </c>
      <c r="B56" s="110">
        <v>5498</v>
      </c>
      <c r="C56" s="110">
        <v>14999</v>
      </c>
      <c r="D56" s="110">
        <v>14635.667071985399</v>
      </c>
      <c r="E56" s="110">
        <v>371.91835784198901</v>
      </c>
      <c r="F56" s="110">
        <v>-11.962061391985401</v>
      </c>
      <c r="G56" s="110">
        <v>-32.096123921978503</v>
      </c>
      <c r="H56" s="110">
        <v>144.82183498518299</v>
      </c>
      <c r="I56" s="110">
        <v>-109.225741291536</v>
      </c>
      <c r="J56" s="110"/>
      <c r="K56" s="284">
        <v>13.350309203346701</v>
      </c>
      <c r="L56" s="284">
        <v>2.67369952710076</v>
      </c>
      <c r="M56" s="284">
        <v>0.309203346671517</v>
      </c>
      <c r="N56" s="284"/>
      <c r="O56" s="284">
        <v>6.6933430338304802</v>
      </c>
      <c r="P56" s="284">
        <v>2.8919607129865401</v>
      </c>
      <c r="Q56" s="284">
        <v>0.98217533648599509</v>
      </c>
      <c r="R56" s="182"/>
    </row>
    <row r="57" spans="1:18" x14ac:dyDescent="0.25">
      <c r="A57" s="110" t="s">
        <v>375</v>
      </c>
      <c r="B57" s="110">
        <v>21903</v>
      </c>
      <c r="C57" s="110">
        <v>14217</v>
      </c>
      <c r="D57" s="110">
        <v>14151.6193610999</v>
      </c>
      <c r="E57" s="110">
        <v>148.81282227619599</v>
      </c>
      <c r="F57" s="110">
        <v>-11.962061391985401</v>
      </c>
      <c r="G57" s="110">
        <v>-17.6181553126777</v>
      </c>
      <c r="H57" s="110">
        <v>55.305407474577301</v>
      </c>
      <c r="I57" s="110">
        <v>-109.225741291536</v>
      </c>
      <c r="J57" s="110"/>
      <c r="K57" s="284">
        <v>12.327078482399701</v>
      </c>
      <c r="L57" s="284">
        <v>2.7895722047208098</v>
      </c>
      <c r="M57" s="284">
        <v>0.17805780030132901</v>
      </c>
      <c r="N57" s="284"/>
      <c r="O57" s="284">
        <v>5.6384970095420694</v>
      </c>
      <c r="P57" s="284">
        <v>2.9767611742683697</v>
      </c>
      <c r="Q57" s="284">
        <v>1.0044286170844199</v>
      </c>
      <c r="R57" s="182"/>
    </row>
    <row r="58" spans="1:18" x14ac:dyDescent="0.25">
      <c r="A58" s="110" t="s">
        <v>376</v>
      </c>
      <c r="B58" s="110">
        <v>10068</v>
      </c>
      <c r="C58" s="110">
        <v>16313</v>
      </c>
      <c r="D58" s="110">
        <v>15941.5852907152</v>
      </c>
      <c r="E58" s="110">
        <v>425.68214965378098</v>
      </c>
      <c r="F58" s="110">
        <v>-11.962061391985401</v>
      </c>
      <c r="G58" s="110">
        <v>-31.738203838214702</v>
      </c>
      <c r="H58" s="110">
        <v>98.521856394448605</v>
      </c>
      <c r="I58" s="110">
        <v>-109.225741291536</v>
      </c>
      <c r="J58" s="110"/>
      <c r="K58" s="284">
        <v>13.299562971791801</v>
      </c>
      <c r="L58" s="284">
        <v>2.8506158124751697</v>
      </c>
      <c r="M58" s="284">
        <v>0.22844656336909</v>
      </c>
      <c r="N58" s="284"/>
      <c r="O58" s="284">
        <v>6.2773142630115197</v>
      </c>
      <c r="P58" s="284">
        <v>3.5856177989670202</v>
      </c>
      <c r="Q58" s="284">
        <v>1.0826380611839499</v>
      </c>
      <c r="R58" s="182"/>
    </row>
    <row r="59" spans="1:18" x14ac:dyDescent="0.25">
      <c r="A59" s="110" t="s">
        <v>377</v>
      </c>
      <c r="B59" s="110">
        <v>166673</v>
      </c>
      <c r="C59" s="110">
        <v>10130</v>
      </c>
      <c r="D59" s="110">
        <v>10405.563174065201</v>
      </c>
      <c r="E59" s="110">
        <v>-64.959623393259704</v>
      </c>
      <c r="F59" s="110">
        <v>-11.962061391985401</v>
      </c>
      <c r="G59" s="110">
        <v>-12.1509067124032</v>
      </c>
      <c r="H59" s="110">
        <v>-123.84595311613499</v>
      </c>
      <c r="I59" s="110">
        <v>-62.848973796705302</v>
      </c>
      <c r="J59" s="110"/>
      <c r="K59" s="284">
        <v>8.3594823396710893</v>
      </c>
      <c r="L59" s="284">
        <v>2.1635177863241197</v>
      </c>
      <c r="M59" s="284">
        <v>0.18659290946943999</v>
      </c>
      <c r="N59" s="284"/>
      <c r="O59" s="284">
        <v>4.1110437803363498</v>
      </c>
      <c r="P59" s="284">
        <v>2.0909205450192903</v>
      </c>
      <c r="Q59" s="284">
        <v>0.76137106789942</v>
      </c>
      <c r="R59" s="182"/>
    </row>
    <row r="60" spans="1:18" x14ac:dyDescent="0.25">
      <c r="A60" s="110" t="s">
        <v>378</v>
      </c>
      <c r="B60" s="110">
        <v>28471</v>
      </c>
      <c r="C60" s="110">
        <v>12389</v>
      </c>
      <c r="D60" s="110">
        <v>12632.244739453399</v>
      </c>
      <c r="E60" s="110">
        <v>-45.103324615220799</v>
      </c>
      <c r="F60" s="110">
        <v>-11.962061391985401</v>
      </c>
      <c r="G60" s="110">
        <v>-30.5538918981844</v>
      </c>
      <c r="H60" s="110">
        <v>-46.8615894986429</v>
      </c>
      <c r="I60" s="110">
        <v>-109.225741291536</v>
      </c>
      <c r="J60" s="110"/>
      <c r="K60" s="284">
        <v>10.4141055811176</v>
      </c>
      <c r="L60" s="284">
        <v>2.5253766990973299</v>
      </c>
      <c r="M60" s="284">
        <v>0.186154332478662</v>
      </c>
      <c r="N60" s="284"/>
      <c r="O60" s="284">
        <v>5.0472410522988298</v>
      </c>
      <c r="P60" s="284">
        <v>2.5324013908889698</v>
      </c>
      <c r="Q60" s="284">
        <v>0.95184573776825498</v>
      </c>
      <c r="R60" s="182"/>
    </row>
    <row r="61" spans="1:18" x14ac:dyDescent="0.25">
      <c r="A61" s="110" t="s">
        <v>379</v>
      </c>
      <c r="B61" s="110">
        <v>43728</v>
      </c>
      <c r="C61" s="110">
        <v>13585</v>
      </c>
      <c r="D61" s="110">
        <v>13758.0739456802</v>
      </c>
      <c r="E61" s="110">
        <v>36.031165784956997</v>
      </c>
      <c r="F61" s="110">
        <v>-11.962061391985401</v>
      </c>
      <c r="G61" s="110">
        <v>-12.3114228215812</v>
      </c>
      <c r="H61" s="110">
        <v>-75.127620367960404</v>
      </c>
      <c r="I61" s="110">
        <v>-109.225741291536</v>
      </c>
      <c r="J61" s="110"/>
      <c r="K61" s="284">
        <v>12.008324185876299</v>
      </c>
      <c r="L61" s="284">
        <v>2.6161727039882896</v>
      </c>
      <c r="M61" s="284">
        <v>0.23783388218075399</v>
      </c>
      <c r="N61" s="284"/>
      <c r="O61" s="284">
        <v>5.4701792901573398</v>
      </c>
      <c r="P61" s="284">
        <v>2.82885107939993</v>
      </c>
      <c r="Q61" s="284">
        <v>0.99478594950603694</v>
      </c>
      <c r="R61" s="182"/>
    </row>
    <row r="62" spans="1:18" x14ac:dyDescent="0.25">
      <c r="A62" s="110" t="s">
        <v>380</v>
      </c>
      <c r="B62" s="110">
        <v>145120</v>
      </c>
      <c r="C62" s="110">
        <v>11048</v>
      </c>
      <c r="D62" s="110">
        <v>11109.1328749813</v>
      </c>
      <c r="E62" s="110">
        <v>-63.907903041632302</v>
      </c>
      <c r="F62" s="110">
        <v>-11.962061391985401</v>
      </c>
      <c r="G62" s="110">
        <v>9.8520724987012507</v>
      </c>
      <c r="H62" s="110">
        <v>113.704082226688</v>
      </c>
      <c r="I62" s="110">
        <v>-109.225741291536</v>
      </c>
      <c r="J62" s="110"/>
      <c r="K62" s="284">
        <v>9.0835170893053991</v>
      </c>
      <c r="L62" s="284">
        <v>1.9673373759647199</v>
      </c>
      <c r="M62" s="284">
        <v>0.16951488423373801</v>
      </c>
      <c r="N62" s="284"/>
      <c r="O62" s="284">
        <v>5.1467750826901897</v>
      </c>
      <c r="P62" s="284">
        <v>2.36562844542448</v>
      </c>
      <c r="Q62" s="284">
        <v>0.72560639470782795</v>
      </c>
      <c r="R62" s="182"/>
    </row>
    <row r="63" spans="1:18" x14ac:dyDescent="0.25">
      <c r="A63" s="110" t="s">
        <v>381</v>
      </c>
      <c r="B63" s="110">
        <v>14834</v>
      </c>
      <c r="C63" s="110">
        <v>12802</v>
      </c>
      <c r="D63" s="110">
        <v>12678.617661418901</v>
      </c>
      <c r="E63" s="110">
        <v>246.33330178614301</v>
      </c>
      <c r="F63" s="110">
        <v>-11.962061391985401</v>
      </c>
      <c r="G63" s="110">
        <v>-36.348002069190301</v>
      </c>
      <c r="H63" s="110">
        <v>34.085781856299498</v>
      </c>
      <c r="I63" s="110">
        <v>-109.225741291536</v>
      </c>
      <c r="J63" s="110"/>
      <c r="K63" s="284">
        <v>13.853309963597098</v>
      </c>
      <c r="L63" s="284">
        <v>2.9661588243224997</v>
      </c>
      <c r="M63" s="284">
        <v>0.25616826210058002</v>
      </c>
      <c r="N63" s="284"/>
      <c r="O63" s="284">
        <v>5.6289604961574797</v>
      </c>
      <c r="P63" s="284">
        <v>2.4538223001213399</v>
      </c>
      <c r="Q63" s="284">
        <v>0.72131589591478995</v>
      </c>
      <c r="R63" s="182"/>
    </row>
    <row r="64" spans="1:18" x14ac:dyDescent="0.25">
      <c r="A64" s="110" t="s">
        <v>382</v>
      </c>
      <c r="B64" s="110">
        <v>7481</v>
      </c>
      <c r="C64" s="110">
        <v>19362</v>
      </c>
      <c r="D64" s="110">
        <v>19144.4299800195</v>
      </c>
      <c r="E64" s="110">
        <v>162.44919275292</v>
      </c>
      <c r="F64" s="110">
        <v>-11.962061391985401</v>
      </c>
      <c r="G64" s="110">
        <v>-19.271451970035901</v>
      </c>
      <c r="H64" s="110">
        <v>195.24547945305301</v>
      </c>
      <c r="I64" s="110">
        <v>-109.225741291536</v>
      </c>
      <c r="J64" s="110"/>
      <c r="K64" s="284">
        <v>15.7064563561021</v>
      </c>
      <c r="L64" s="284">
        <v>3.67597914717284</v>
      </c>
      <c r="M64" s="284">
        <v>0.387648710065499</v>
      </c>
      <c r="N64" s="284"/>
      <c r="O64" s="284">
        <v>7.9802165485897598</v>
      </c>
      <c r="P64" s="284">
        <v>4.3844405828097894</v>
      </c>
      <c r="Q64" s="284">
        <v>1.1094773426012601</v>
      </c>
      <c r="R64" s="182"/>
    </row>
    <row r="65" spans="1:18" x14ac:dyDescent="0.25">
      <c r="A65" s="110" t="s">
        <v>383</v>
      </c>
      <c r="B65" s="110">
        <v>7630</v>
      </c>
      <c r="C65" s="110">
        <v>17683</v>
      </c>
      <c r="D65" s="110">
        <v>17230.041845621701</v>
      </c>
      <c r="E65" s="110">
        <v>573.67337019539605</v>
      </c>
      <c r="F65" s="110">
        <v>-11.962061391985401</v>
      </c>
      <c r="G65" s="110">
        <v>-22.587585464984102</v>
      </c>
      <c r="H65" s="110">
        <v>22.680017927319099</v>
      </c>
      <c r="I65" s="110">
        <v>-109.225741291536</v>
      </c>
      <c r="J65" s="110"/>
      <c r="K65" s="284">
        <v>16.671035386631701</v>
      </c>
      <c r="L65" s="284">
        <v>3.5386631716906898</v>
      </c>
      <c r="M65" s="284">
        <v>0.43250327653997395</v>
      </c>
      <c r="N65" s="284"/>
      <c r="O65" s="284">
        <v>7.7195281782437704</v>
      </c>
      <c r="P65" s="284">
        <v>3.3158584534731297</v>
      </c>
      <c r="Q65" s="284">
        <v>1.0878112712975099</v>
      </c>
      <c r="R65" s="182"/>
    </row>
    <row r="66" spans="1:18" x14ac:dyDescent="0.25">
      <c r="A66" s="110" t="s">
        <v>384</v>
      </c>
      <c r="B66" s="110">
        <v>3683</v>
      </c>
      <c r="C66" s="110">
        <v>17297</v>
      </c>
      <c r="D66" s="110">
        <v>16345.688157991101</v>
      </c>
      <c r="E66" s="110">
        <v>658.73264487199901</v>
      </c>
      <c r="F66" s="110">
        <v>542.58658415070101</v>
      </c>
      <c r="G66" s="110">
        <v>-8.6098203780637892</v>
      </c>
      <c r="H66" s="110">
        <v>-132.529052727107</v>
      </c>
      <c r="I66" s="110">
        <v>-109.225741291536</v>
      </c>
      <c r="J66" s="110"/>
      <c r="K66" s="284">
        <v>17.159923975020401</v>
      </c>
      <c r="L66" s="284">
        <v>3.5840347542764097</v>
      </c>
      <c r="M66" s="284">
        <v>0.35297311973934303</v>
      </c>
      <c r="N66" s="284"/>
      <c r="O66" s="284">
        <v>6.8150963888134699</v>
      </c>
      <c r="P66" s="284">
        <v>3.2310616345370602</v>
      </c>
      <c r="Q66" s="284">
        <v>1.00461580233505</v>
      </c>
      <c r="R66" s="182"/>
    </row>
    <row r="67" spans="1:18" x14ac:dyDescent="0.25">
      <c r="A67" s="110" t="s">
        <v>385</v>
      </c>
      <c r="B67" s="110">
        <v>11506</v>
      </c>
      <c r="C67" s="110">
        <v>15111</v>
      </c>
      <c r="D67" s="110">
        <v>15072.7801630227</v>
      </c>
      <c r="E67" s="110">
        <v>187.03117692593599</v>
      </c>
      <c r="F67" s="110">
        <v>-11.962061391985401</v>
      </c>
      <c r="G67" s="110">
        <v>-34.583060063128002</v>
      </c>
      <c r="H67" s="110">
        <v>6.51165549808817</v>
      </c>
      <c r="I67" s="110">
        <v>-109.225741291536</v>
      </c>
      <c r="J67" s="110"/>
      <c r="K67" s="284">
        <v>13.523379106553099</v>
      </c>
      <c r="L67" s="284">
        <v>3.1027290109508101</v>
      </c>
      <c r="M67" s="284">
        <v>0.20858682426560102</v>
      </c>
      <c r="N67" s="284"/>
      <c r="O67" s="284">
        <v>5.5275508430384095</v>
      </c>
      <c r="P67" s="284">
        <v>3.3460803059273401</v>
      </c>
      <c r="Q67" s="284">
        <v>0.99947853293933608</v>
      </c>
      <c r="R67" s="182"/>
    </row>
    <row r="68" spans="1:18" x14ac:dyDescent="0.25">
      <c r="A68" s="110" t="s">
        <v>386</v>
      </c>
      <c r="B68" s="110">
        <v>5317</v>
      </c>
      <c r="C68" s="110">
        <v>16215</v>
      </c>
      <c r="D68" s="110">
        <v>16334.4646166648</v>
      </c>
      <c r="E68" s="110">
        <v>217.25091386073399</v>
      </c>
      <c r="F68" s="110">
        <v>-11.962061391985401</v>
      </c>
      <c r="G68" s="110">
        <v>-22.7129244534039</v>
      </c>
      <c r="H68" s="110">
        <v>-193.04734498813099</v>
      </c>
      <c r="I68" s="110">
        <v>-109.225741291536</v>
      </c>
      <c r="J68" s="110"/>
      <c r="K68" s="284">
        <v>14.105698702275701</v>
      </c>
      <c r="L68" s="284">
        <v>2.8399473387248499</v>
      </c>
      <c r="M68" s="284">
        <v>0.22569117923641199</v>
      </c>
      <c r="N68" s="284"/>
      <c r="O68" s="284">
        <v>6.9211961632499497</v>
      </c>
      <c r="P68" s="284">
        <v>3.2160993041188601</v>
      </c>
      <c r="Q68" s="284">
        <v>1.2789166823396698</v>
      </c>
      <c r="R68" s="182"/>
    </row>
    <row r="69" spans="1:18" ht="14.25" customHeight="1" x14ac:dyDescent="0.25">
      <c r="A69" s="18" t="s">
        <v>387</v>
      </c>
      <c r="B69" s="110"/>
      <c r="C69" s="110"/>
      <c r="D69" s="110"/>
      <c r="E69" s="110"/>
      <c r="F69" s="110"/>
      <c r="G69" s="110"/>
      <c r="H69" s="110"/>
      <c r="I69" s="110"/>
      <c r="J69" s="110"/>
      <c r="K69" s="284"/>
      <c r="L69" s="284"/>
      <c r="M69" s="284"/>
      <c r="N69" s="284"/>
      <c r="O69" s="284"/>
      <c r="P69" s="284"/>
      <c r="Q69" s="284"/>
      <c r="R69" s="182"/>
    </row>
    <row r="70" spans="1:18" x14ac:dyDescent="0.25">
      <c r="A70" s="110" t="s">
        <v>388</v>
      </c>
      <c r="B70" s="110">
        <v>6824</v>
      </c>
      <c r="C70" s="110">
        <v>12577</v>
      </c>
      <c r="D70" s="110">
        <v>12538.6008852918</v>
      </c>
      <c r="E70" s="110">
        <v>174.66867313778499</v>
      </c>
      <c r="F70" s="110">
        <v>-11.962061391985401</v>
      </c>
      <c r="G70" s="110">
        <v>-23.0161862160307</v>
      </c>
      <c r="H70" s="110">
        <v>7.8885273217215097</v>
      </c>
      <c r="I70" s="110">
        <v>-109.225741291536</v>
      </c>
      <c r="J70" s="110"/>
      <c r="K70" s="284">
        <v>12.719812426729199</v>
      </c>
      <c r="L70" s="284">
        <v>2.44724501758499</v>
      </c>
      <c r="M70" s="284">
        <v>0.16119577960140699</v>
      </c>
      <c r="N70" s="284"/>
      <c r="O70" s="284">
        <v>4.9531066822977703</v>
      </c>
      <c r="P70" s="284">
        <v>2.6670574443141901</v>
      </c>
      <c r="Q70" s="284">
        <v>0.83528722157092605</v>
      </c>
      <c r="R70" s="182"/>
    </row>
    <row r="71" spans="1:18" x14ac:dyDescent="0.25">
      <c r="A71" s="110" t="s">
        <v>389</v>
      </c>
      <c r="B71" s="110">
        <v>17858</v>
      </c>
      <c r="C71" s="110">
        <v>14694</v>
      </c>
      <c r="D71" s="110">
        <v>14823.929755907</v>
      </c>
      <c r="E71" s="110">
        <v>100.956310285334</v>
      </c>
      <c r="F71" s="110">
        <v>-11.962061391985401</v>
      </c>
      <c r="G71" s="110">
        <v>-18.567948394476598</v>
      </c>
      <c r="H71" s="110">
        <v>-91.311908578678896</v>
      </c>
      <c r="I71" s="110">
        <v>-109.225741291536</v>
      </c>
      <c r="J71" s="110"/>
      <c r="K71" s="284">
        <v>12.515399260835499</v>
      </c>
      <c r="L71" s="284">
        <v>2.7606674879605797</v>
      </c>
      <c r="M71" s="284">
        <v>0.33598387277410702</v>
      </c>
      <c r="N71" s="284"/>
      <c r="O71" s="284">
        <v>5.8629185799081602</v>
      </c>
      <c r="P71" s="284">
        <v>2.9678575428379399</v>
      </c>
      <c r="Q71" s="284">
        <v>1.09754731772875</v>
      </c>
      <c r="R71" s="182"/>
    </row>
    <row r="72" spans="1:18" x14ac:dyDescent="0.25">
      <c r="A72" s="110" t="s">
        <v>390</v>
      </c>
      <c r="B72" s="110">
        <v>29481</v>
      </c>
      <c r="C72" s="110">
        <v>12422</v>
      </c>
      <c r="D72" s="110">
        <v>12525.3520735533</v>
      </c>
      <c r="E72" s="110">
        <v>58.000065251746598</v>
      </c>
      <c r="F72" s="110">
        <v>-11.962061391985401</v>
      </c>
      <c r="G72" s="110">
        <v>9.3403577376986195</v>
      </c>
      <c r="H72" s="110">
        <v>-49.808247924981103</v>
      </c>
      <c r="I72" s="110">
        <v>-109.225741291536</v>
      </c>
      <c r="J72" s="110"/>
      <c r="K72" s="284">
        <v>10.603439503409</v>
      </c>
      <c r="L72" s="284">
        <v>2.43885892608799</v>
      </c>
      <c r="M72" s="284">
        <v>0.25100912452087798</v>
      </c>
      <c r="N72" s="284"/>
      <c r="O72" s="284">
        <v>4.5520843933380801</v>
      </c>
      <c r="P72" s="284">
        <v>2.5847155795257999</v>
      </c>
      <c r="Q72" s="284">
        <v>0.93619619415894995</v>
      </c>
      <c r="R72" s="182"/>
    </row>
    <row r="73" spans="1:18" x14ac:dyDescent="0.25">
      <c r="A73" s="110" t="s">
        <v>391</v>
      </c>
      <c r="B73" s="110">
        <v>9438</v>
      </c>
      <c r="C73" s="110">
        <v>11449</v>
      </c>
      <c r="D73" s="110">
        <v>11640.6151472605</v>
      </c>
      <c r="E73" s="110">
        <v>41.214072421443703</v>
      </c>
      <c r="F73" s="110">
        <v>-11.962061391985401</v>
      </c>
      <c r="G73" s="110">
        <v>6.2046306187417199</v>
      </c>
      <c r="H73" s="110">
        <v>-117.83173064667299</v>
      </c>
      <c r="I73" s="110">
        <v>-109.225741291536</v>
      </c>
      <c r="J73" s="110"/>
      <c r="K73" s="284">
        <v>11.888111888111901</v>
      </c>
      <c r="L73" s="284">
        <v>2.11909302818394</v>
      </c>
      <c r="M73" s="284">
        <v>0.22250476795931301</v>
      </c>
      <c r="N73" s="284"/>
      <c r="O73" s="284">
        <v>4.6620046620046605</v>
      </c>
      <c r="P73" s="284">
        <v>2.0767111676202599</v>
      </c>
      <c r="Q73" s="284">
        <v>0.95359186268277207</v>
      </c>
      <c r="R73" s="182"/>
    </row>
    <row r="74" spans="1:18" x14ac:dyDescent="0.25">
      <c r="A74" s="110" t="s">
        <v>392</v>
      </c>
      <c r="B74" s="110">
        <v>13128</v>
      </c>
      <c r="C74" s="110">
        <v>8242</v>
      </c>
      <c r="D74" s="110">
        <v>8528.2768583735397</v>
      </c>
      <c r="E74" s="110">
        <v>25.515156124202498</v>
      </c>
      <c r="F74" s="110">
        <v>-11.962061391985401</v>
      </c>
      <c r="G74" s="110">
        <v>-33.988995969289803</v>
      </c>
      <c r="H74" s="110">
        <v>-156.82670014268101</v>
      </c>
      <c r="I74" s="110">
        <v>-109.225741291536</v>
      </c>
      <c r="J74" s="110"/>
      <c r="K74" s="284">
        <v>10.793723339427199</v>
      </c>
      <c r="L74" s="284">
        <v>2.1785496648385099</v>
      </c>
      <c r="M74" s="284">
        <v>0.12949421084704399</v>
      </c>
      <c r="N74" s="284"/>
      <c r="O74" s="284">
        <v>2.9936014625228502</v>
      </c>
      <c r="P74" s="284">
        <v>1.80530164533821</v>
      </c>
      <c r="Q74" s="284">
        <v>0.45703839122486301</v>
      </c>
      <c r="R74" s="182"/>
    </row>
    <row r="75" spans="1:18" x14ac:dyDescent="0.25">
      <c r="A75" s="110" t="s">
        <v>387</v>
      </c>
      <c r="B75" s="110">
        <v>145114</v>
      </c>
      <c r="C75" s="110">
        <v>10953</v>
      </c>
      <c r="D75" s="110">
        <v>11272.285759673499</v>
      </c>
      <c r="E75" s="110">
        <v>-75.015562245022593</v>
      </c>
      <c r="F75" s="110">
        <v>-11.962061391985401</v>
      </c>
      <c r="G75" s="110">
        <v>1.54376149480974</v>
      </c>
      <c r="H75" s="110">
        <v>-124.907223701463</v>
      </c>
      <c r="I75" s="110">
        <v>-109.225741291536</v>
      </c>
      <c r="J75" s="110"/>
      <c r="K75" s="284">
        <v>9.098364044819931</v>
      </c>
      <c r="L75" s="284">
        <v>2.21343219813388</v>
      </c>
      <c r="M75" s="284">
        <v>0.17985859393304601</v>
      </c>
      <c r="N75" s="284"/>
      <c r="O75" s="284">
        <v>4.2814614716705499</v>
      </c>
      <c r="P75" s="284">
        <v>2.3099080722742098</v>
      </c>
      <c r="Q75" s="284">
        <v>0.85863527984894605</v>
      </c>
      <c r="R75" s="182"/>
    </row>
    <row r="76" spans="1:18" x14ac:dyDescent="0.25">
      <c r="A76" s="110" t="s">
        <v>393</v>
      </c>
      <c r="B76" s="110">
        <v>7532</v>
      </c>
      <c r="C76" s="110">
        <v>11980</v>
      </c>
      <c r="D76" s="110">
        <v>12184.166213074701</v>
      </c>
      <c r="E76" s="110">
        <v>4.0728141633719996</v>
      </c>
      <c r="F76" s="110">
        <v>-11.962061391985401</v>
      </c>
      <c r="G76" s="110">
        <v>-27.877411846288901</v>
      </c>
      <c r="H76" s="110">
        <v>-59.561389962682902</v>
      </c>
      <c r="I76" s="110">
        <v>-109.225741291536</v>
      </c>
      <c r="J76" s="110"/>
      <c r="K76" s="284">
        <v>13.0908125331917</v>
      </c>
      <c r="L76" s="284">
        <v>2.376526818906</v>
      </c>
      <c r="M76" s="284">
        <v>0.33191715347849199</v>
      </c>
      <c r="N76" s="284"/>
      <c r="O76" s="284">
        <v>5.3903345724907101</v>
      </c>
      <c r="P76" s="284">
        <v>2.2835900159320199</v>
      </c>
      <c r="Q76" s="284">
        <v>0.78332448220924089</v>
      </c>
      <c r="R76" s="182"/>
    </row>
    <row r="77" spans="1:18" x14ac:dyDescent="0.25">
      <c r="A77" s="110" t="s">
        <v>394</v>
      </c>
      <c r="B77" s="110">
        <v>31944</v>
      </c>
      <c r="C77" s="110">
        <v>12254</v>
      </c>
      <c r="D77" s="110">
        <v>12378.7284853362</v>
      </c>
      <c r="E77" s="110">
        <v>44.961530619434697</v>
      </c>
      <c r="F77" s="110">
        <v>-11.962061391985401</v>
      </c>
      <c r="G77" s="110">
        <v>-17.194634616643899</v>
      </c>
      <c r="H77" s="110">
        <v>-31.4930777787872</v>
      </c>
      <c r="I77" s="110">
        <v>-109.225741291536</v>
      </c>
      <c r="J77" s="110"/>
      <c r="K77" s="284">
        <v>10.649887302779899</v>
      </c>
      <c r="L77" s="284">
        <v>2.4605559729526698</v>
      </c>
      <c r="M77" s="284">
        <v>0.20348109191084401</v>
      </c>
      <c r="N77" s="284"/>
      <c r="O77" s="284">
        <v>5.0682444277485601</v>
      </c>
      <c r="P77" s="284">
        <v>2.2821187077385399</v>
      </c>
      <c r="Q77" s="284">
        <v>0.99549211119459091</v>
      </c>
      <c r="R77" s="182"/>
    </row>
    <row r="78" spans="1:18" x14ac:dyDescent="0.25">
      <c r="A78" s="110" t="s">
        <v>395</v>
      </c>
      <c r="B78" s="110">
        <v>11771</v>
      </c>
      <c r="C78" s="110">
        <v>14239</v>
      </c>
      <c r="D78" s="110">
        <v>14059.827424076901</v>
      </c>
      <c r="E78" s="110">
        <v>308.14021876563498</v>
      </c>
      <c r="F78" s="110">
        <v>-11.962061391985401</v>
      </c>
      <c r="G78" s="110">
        <v>-8.9909644762385597</v>
      </c>
      <c r="H78" s="110">
        <v>1.09442842308951</v>
      </c>
      <c r="I78" s="110">
        <v>-109.225741291536</v>
      </c>
      <c r="J78" s="110"/>
      <c r="K78" s="284">
        <v>12.0040778183672</v>
      </c>
      <c r="L78" s="284">
        <v>2.50615920482542</v>
      </c>
      <c r="M78" s="284">
        <v>0.21238637329029</v>
      </c>
      <c r="N78" s="284"/>
      <c r="O78" s="284">
        <v>4.6894911222496001</v>
      </c>
      <c r="P78" s="284">
        <v>2.8799592218163297</v>
      </c>
      <c r="Q78" s="284">
        <v>1.18936369042562</v>
      </c>
      <c r="R78" s="182"/>
    </row>
    <row r="79" spans="1:18" x14ac:dyDescent="0.25">
      <c r="A79" s="110" t="s">
        <v>396</v>
      </c>
      <c r="B79" s="110">
        <v>18804</v>
      </c>
      <c r="C79" s="110">
        <v>15241</v>
      </c>
      <c r="D79" s="110">
        <v>15479.0564536693</v>
      </c>
      <c r="E79" s="110">
        <v>27.950376891995699</v>
      </c>
      <c r="F79" s="110">
        <v>-11.962061391985401</v>
      </c>
      <c r="G79" s="110">
        <v>-16.262364385306899</v>
      </c>
      <c r="H79" s="110">
        <v>-128.26032577499601</v>
      </c>
      <c r="I79" s="110">
        <v>-109.225741291536</v>
      </c>
      <c r="J79" s="110"/>
      <c r="K79" s="284">
        <v>11.662412252712199</v>
      </c>
      <c r="L79" s="284">
        <v>3.1163582216549699</v>
      </c>
      <c r="M79" s="284">
        <v>0.329717081472027</v>
      </c>
      <c r="N79" s="284"/>
      <c r="O79" s="284">
        <v>5.4084237396298702</v>
      </c>
      <c r="P79" s="284">
        <v>3.2439906402893</v>
      </c>
      <c r="Q79" s="284">
        <v>1.1699638374813901</v>
      </c>
      <c r="R79" s="182"/>
    </row>
    <row r="80" spans="1:18" x14ac:dyDescent="0.25">
      <c r="A80" s="110" t="s">
        <v>397</v>
      </c>
      <c r="B80" s="110">
        <v>14854</v>
      </c>
      <c r="C80" s="110">
        <v>10613</v>
      </c>
      <c r="D80" s="110">
        <v>10629.173419429801</v>
      </c>
      <c r="E80" s="110">
        <v>103.67604574728399</v>
      </c>
      <c r="F80" s="110">
        <v>-11.962061391985401</v>
      </c>
      <c r="G80" s="110">
        <v>-12.651022067653001</v>
      </c>
      <c r="H80" s="110">
        <v>13.8211403263499</v>
      </c>
      <c r="I80" s="110">
        <v>-109.225741291536</v>
      </c>
      <c r="J80" s="110"/>
      <c r="K80" s="284">
        <v>10.5493469772452</v>
      </c>
      <c r="L80" s="284">
        <v>2.2754813518244199</v>
      </c>
      <c r="M80" s="284">
        <v>0.17503702706341701</v>
      </c>
      <c r="N80" s="284"/>
      <c r="O80" s="284">
        <v>4.0393160091557796</v>
      </c>
      <c r="P80" s="284">
        <v>2.14756967820116</v>
      </c>
      <c r="Q80" s="284">
        <v>0.73380907499663406</v>
      </c>
      <c r="R80" s="182"/>
    </row>
    <row r="81" spans="1:18" x14ac:dyDescent="0.25">
      <c r="A81" s="110" t="s">
        <v>398</v>
      </c>
      <c r="B81" s="110">
        <v>27673</v>
      </c>
      <c r="C81" s="110">
        <v>14349</v>
      </c>
      <c r="D81" s="110">
        <v>14421.512131232101</v>
      </c>
      <c r="E81" s="110">
        <v>145.851102233078</v>
      </c>
      <c r="F81" s="110">
        <v>-11.962061391985401</v>
      </c>
      <c r="G81" s="110">
        <v>-4.3975010942207096</v>
      </c>
      <c r="H81" s="110">
        <v>-92.848336511921403</v>
      </c>
      <c r="I81" s="110">
        <v>-109.225741291536</v>
      </c>
      <c r="J81" s="110"/>
      <c r="K81" s="284">
        <v>12.076753514255801</v>
      </c>
      <c r="L81" s="284">
        <v>2.9631771040364301</v>
      </c>
      <c r="M81" s="284">
        <v>0.25656777364217798</v>
      </c>
      <c r="N81" s="284"/>
      <c r="O81" s="284">
        <v>5.2867415892747394</v>
      </c>
      <c r="P81" s="284">
        <v>2.7716546814584597</v>
      </c>
      <c r="Q81" s="284">
        <v>1.1635890579265</v>
      </c>
      <c r="R81" s="182"/>
    </row>
    <row r="82" spans="1:18" x14ac:dyDescent="0.25">
      <c r="A82" s="110" t="s">
        <v>399</v>
      </c>
      <c r="B82" s="110">
        <v>34692</v>
      </c>
      <c r="C82" s="110">
        <v>12650</v>
      </c>
      <c r="D82" s="110">
        <v>12731.922354389</v>
      </c>
      <c r="E82" s="110">
        <v>52.563670338313401</v>
      </c>
      <c r="F82" s="110">
        <v>-11.962061391985401</v>
      </c>
      <c r="G82" s="110">
        <v>3.46678731397731</v>
      </c>
      <c r="H82" s="110">
        <v>-16.917122972131001</v>
      </c>
      <c r="I82" s="110">
        <v>-109.225741291536</v>
      </c>
      <c r="J82" s="110"/>
      <c r="K82" s="284">
        <v>11.103424420615699</v>
      </c>
      <c r="L82" s="284">
        <v>2.44725008647527</v>
      </c>
      <c r="M82" s="284">
        <v>0.15565548253199601</v>
      </c>
      <c r="N82" s="284"/>
      <c r="O82" s="284">
        <v>4.7301971636112095</v>
      </c>
      <c r="P82" s="284">
        <v>2.76144356047504</v>
      </c>
      <c r="Q82" s="284">
        <v>0.919520350513087</v>
      </c>
      <c r="R82" s="182"/>
    </row>
    <row r="83" spans="1:18" ht="14.25" customHeight="1" x14ac:dyDescent="0.25">
      <c r="A83" s="18" t="s">
        <v>400</v>
      </c>
      <c r="B83" s="110"/>
      <c r="C83" s="110"/>
      <c r="D83" s="110"/>
      <c r="E83" s="110"/>
      <c r="F83" s="110"/>
      <c r="G83" s="110"/>
      <c r="H83" s="110"/>
      <c r="I83" s="110"/>
      <c r="J83" s="110"/>
      <c r="K83" s="284"/>
      <c r="L83" s="284"/>
      <c r="M83" s="284"/>
      <c r="N83" s="284"/>
      <c r="O83" s="284"/>
      <c r="P83" s="284"/>
      <c r="Q83" s="284"/>
      <c r="R83" s="182"/>
    </row>
    <row r="84" spans="1:18" x14ac:dyDescent="0.25">
      <c r="A84" s="110" t="s">
        <v>401</v>
      </c>
      <c r="B84" s="110">
        <v>20257</v>
      </c>
      <c r="C84" s="110">
        <v>13122</v>
      </c>
      <c r="D84" s="110">
        <v>13260.8899264307</v>
      </c>
      <c r="E84" s="110">
        <v>71.918697530841101</v>
      </c>
      <c r="F84" s="110">
        <v>-11.962061391985401</v>
      </c>
      <c r="G84" s="110">
        <v>-5.5704716532274601</v>
      </c>
      <c r="H84" s="110">
        <v>-84.027916595652201</v>
      </c>
      <c r="I84" s="110">
        <v>-109.225741291536</v>
      </c>
      <c r="J84" s="110"/>
      <c r="K84" s="284">
        <v>11.8526928962828</v>
      </c>
      <c r="L84" s="284">
        <v>2.4238534827467002</v>
      </c>
      <c r="M84" s="284">
        <v>0.30113047341659699</v>
      </c>
      <c r="N84" s="284"/>
      <c r="O84" s="284">
        <v>4.6058152737325404</v>
      </c>
      <c r="P84" s="284">
        <v>2.5176482203682697</v>
      </c>
      <c r="Q84" s="284">
        <v>1.12060028632078</v>
      </c>
      <c r="R84" s="182"/>
    </row>
    <row r="85" spans="1:18" x14ac:dyDescent="0.25">
      <c r="A85" s="110" t="s">
        <v>402</v>
      </c>
      <c r="B85" s="110">
        <v>8485</v>
      </c>
      <c r="C85" s="110">
        <v>13440</v>
      </c>
      <c r="D85" s="110">
        <v>13353.412496859501</v>
      </c>
      <c r="E85" s="110">
        <v>280.72230210511998</v>
      </c>
      <c r="F85" s="110">
        <v>-11.962061391985401</v>
      </c>
      <c r="G85" s="110">
        <v>22.476174909209</v>
      </c>
      <c r="H85" s="110">
        <v>-95.490493540625295</v>
      </c>
      <c r="I85" s="110">
        <v>-109.225741291536</v>
      </c>
      <c r="J85" s="110"/>
      <c r="K85" s="284">
        <v>12.516205067766601</v>
      </c>
      <c r="L85" s="284">
        <v>2.68709487330583</v>
      </c>
      <c r="M85" s="284">
        <v>0.30642309958750702</v>
      </c>
      <c r="N85" s="284"/>
      <c r="O85" s="284">
        <v>5.7513258691809099</v>
      </c>
      <c r="P85" s="284">
        <v>2.4985268120212099</v>
      </c>
      <c r="Q85" s="284">
        <v>0.94284030642310013</v>
      </c>
      <c r="R85" s="182"/>
    </row>
    <row r="86" spans="1:18" x14ac:dyDescent="0.25">
      <c r="A86" s="110" t="s">
        <v>403</v>
      </c>
      <c r="B86" s="110">
        <v>28483</v>
      </c>
      <c r="C86" s="110">
        <v>14371</v>
      </c>
      <c r="D86" s="110">
        <v>14441.375241420399</v>
      </c>
      <c r="E86" s="110">
        <v>202.37109677650099</v>
      </c>
      <c r="F86" s="110">
        <v>-11.962061391985401</v>
      </c>
      <c r="G86" s="110">
        <v>9.46516910615399</v>
      </c>
      <c r="H86" s="110">
        <v>-161.25549094692201</v>
      </c>
      <c r="I86" s="110">
        <v>-109.225741291536</v>
      </c>
      <c r="J86" s="110"/>
      <c r="K86" s="284">
        <v>11.8561949232876</v>
      </c>
      <c r="L86" s="284">
        <v>2.7735842432328099</v>
      </c>
      <c r="M86" s="284">
        <v>0.25980409366990803</v>
      </c>
      <c r="N86" s="284"/>
      <c r="O86" s="284">
        <v>5.18906014113682</v>
      </c>
      <c r="P86" s="284">
        <v>2.9561492820278801</v>
      </c>
      <c r="Q86" s="284">
        <v>1.1304988940771701</v>
      </c>
      <c r="R86" s="182"/>
    </row>
    <row r="87" spans="1:18" x14ac:dyDescent="0.25">
      <c r="A87" s="110" t="s">
        <v>404</v>
      </c>
      <c r="B87" s="110">
        <v>10166</v>
      </c>
      <c r="C87" s="110">
        <v>14794</v>
      </c>
      <c r="D87" s="110">
        <v>14921.382011710301</v>
      </c>
      <c r="E87" s="110">
        <v>6.1123955242699397</v>
      </c>
      <c r="F87" s="110">
        <v>-11.962061391985401</v>
      </c>
      <c r="G87" s="110">
        <v>5.23892962986156</v>
      </c>
      <c r="H87" s="110">
        <v>-17.395987041480598</v>
      </c>
      <c r="I87" s="110">
        <v>-109.225741291536</v>
      </c>
      <c r="J87" s="110"/>
      <c r="K87" s="284">
        <v>12.2860515443636</v>
      </c>
      <c r="L87" s="284">
        <v>2.99036002360811</v>
      </c>
      <c r="M87" s="284">
        <v>0.29510131811922097</v>
      </c>
      <c r="N87" s="284"/>
      <c r="O87" s="284">
        <v>5.6856187290969906</v>
      </c>
      <c r="P87" s="284">
        <v>3.0100334448160502</v>
      </c>
      <c r="Q87" s="284">
        <v>1.1115482982490699</v>
      </c>
      <c r="R87" s="182"/>
    </row>
    <row r="88" spans="1:18" x14ac:dyDescent="0.25">
      <c r="A88" s="110" t="s">
        <v>405</v>
      </c>
      <c r="B88" s="110">
        <v>12297</v>
      </c>
      <c r="C88" s="110">
        <v>17752</v>
      </c>
      <c r="D88" s="110">
        <v>17416.5924720722</v>
      </c>
      <c r="E88" s="110">
        <v>377.83437831751701</v>
      </c>
      <c r="F88" s="110">
        <v>-11.962061391985401</v>
      </c>
      <c r="G88" s="110">
        <v>7.4661350089203999</v>
      </c>
      <c r="H88" s="110">
        <v>71.190531289233604</v>
      </c>
      <c r="I88" s="110">
        <v>-109.225741291536</v>
      </c>
      <c r="J88" s="110"/>
      <c r="K88" s="284">
        <v>13.5236236480442</v>
      </c>
      <c r="L88" s="284">
        <v>3.17963730991299</v>
      </c>
      <c r="M88" s="284">
        <v>0.27649020086199905</v>
      </c>
      <c r="N88" s="284"/>
      <c r="O88" s="284">
        <v>6.7333495974627997</v>
      </c>
      <c r="P88" s="284">
        <v>3.49678783443116</v>
      </c>
      <c r="Q88" s="284">
        <v>1.4068471985037001</v>
      </c>
      <c r="R88" s="182"/>
    </row>
    <row r="89" spans="1:18" x14ac:dyDescent="0.25">
      <c r="A89" s="110" t="s">
        <v>406</v>
      </c>
      <c r="B89" s="110">
        <v>9418</v>
      </c>
      <c r="C89" s="110">
        <v>15139</v>
      </c>
      <c r="D89" s="110">
        <v>14625.725626233399</v>
      </c>
      <c r="E89" s="110">
        <v>393.60542770381198</v>
      </c>
      <c r="F89" s="110">
        <v>-11.962061391985401</v>
      </c>
      <c r="G89" s="110">
        <v>2.9876441739367401</v>
      </c>
      <c r="H89" s="110">
        <v>237.765158270347</v>
      </c>
      <c r="I89" s="110">
        <v>-109.225741291536</v>
      </c>
      <c r="J89" s="110"/>
      <c r="K89" s="284">
        <v>11.7328519855596</v>
      </c>
      <c r="L89" s="284">
        <v>2.9199405393926501</v>
      </c>
      <c r="M89" s="284">
        <v>0.36101083032490999</v>
      </c>
      <c r="N89" s="284"/>
      <c r="O89" s="284">
        <v>5.5744319388405197</v>
      </c>
      <c r="P89" s="284">
        <v>2.7819069866213599</v>
      </c>
      <c r="Q89" s="284">
        <v>1.14674028456148</v>
      </c>
      <c r="R89" s="182"/>
    </row>
    <row r="90" spans="1:18" x14ac:dyDescent="0.25">
      <c r="A90" s="110" t="s">
        <v>407</v>
      </c>
      <c r="B90" s="110">
        <v>97137</v>
      </c>
      <c r="C90" s="110">
        <v>10438</v>
      </c>
      <c r="D90" s="110">
        <v>10658.512068080199</v>
      </c>
      <c r="E90" s="110">
        <v>11.2286417820285</v>
      </c>
      <c r="F90" s="110">
        <v>-11.962061391985401</v>
      </c>
      <c r="G90" s="110">
        <v>0.29387840376878699</v>
      </c>
      <c r="H90" s="110">
        <v>-111.261046861311</v>
      </c>
      <c r="I90" s="110">
        <v>-109.225741291536</v>
      </c>
      <c r="J90" s="110"/>
      <c r="K90" s="284">
        <v>9.1736413519050402</v>
      </c>
      <c r="L90" s="284">
        <v>2.2102803257255199</v>
      </c>
      <c r="M90" s="284">
        <v>0.18324634279419799</v>
      </c>
      <c r="N90" s="284"/>
      <c r="O90" s="284">
        <v>4.37629327650638</v>
      </c>
      <c r="P90" s="284">
        <v>2.1546887385857101</v>
      </c>
      <c r="Q90" s="284">
        <v>0.74122116186417097</v>
      </c>
      <c r="R90" s="182"/>
    </row>
    <row r="91" spans="1:18" x14ac:dyDescent="0.25">
      <c r="A91" s="110" t="s">
        <v>408</v>
      </c>
      <c r="B91" s="110">
        <v>18092</v>
      </c>
      <c r="C91" s="110">
        <v>11807</v>
      </c>
      <c r="D91" s="110">
        <v>11765.059955626401</v>
      </c>
      <c r="E91" s="110">
        <v>245.172722002223</v>
      </c>
      <c r="F91" s="110">
        <v>-11.962061391985401</v>
      </c>
      <c r="G91" s="110">
        <v>-13.490779736014201</v>
      </c>
      <c r="H91" s="110">
        <v>-69.032202173919799</v>
      </c>
      <c r="I91" s="110">
        <v>-109.225741291536</v>
      </c>
      <c r="J91" s="110"/>
      <c r="K91" s="284">
        <v>9.9988945390227695</v>
      </c>
      <c r="L91" s="284">
        <v>2.1280123811629399</v>
      </c>
      <c r="M91" s="284">
        <v>0.21556489055936301</v>
      </c>
      <c r="N91" s="284"/>
      <c r="O91" s="284">
        <v>4.3057705063011298</v>
      </c>
      <c r="P91" s="284">
        <v>2.3435772717223102</v>
      </c>
      <c r="Q91" s="284">
        <v>0.95622374530179111</v>
      </c>
      <c r="R91" s="182"/>
    </row>
    <row r="92" spans="1:18" ht="14.25" customHeight="1" x14ac:dyDescent="0.25">
      <c r="A92" s="18" t="s">
        <v>409</v>
      </c>
      <c r="B92" s="110"/>
      <c r="C92" s="110"/>
      <c r="D92" s="110"/>
      <c r="E92" s="110"/>
      <c r="F92" s="110"/>
      <c r="G92" s="110"/>
      <c r="H92" s="110"/>
      <c r="I92" s="110"/>
      <c r="J92" s="110"/>
      <c r="K92" s="284"/>
      <c r="L92" s="284"/>
      <c r="M92" s="284"/>
      <c r="N92" s="284"/>
      <c r="O92" s="284"/>
      <c r="P92" s="284"/>
      <c r="Q92" s="284"/>
      <c r="R92" s="182"/>
    </row>
    <row r="93" spans="1:18" x14ac:dyDescent="0.25">
      <c r="A93" s="110" t="s">
        <v>410</v>
      </c>
      <c r="B93" s="110">
        <v>10857</v>
      </c>
      <c r="C93" s="110">
        <v>20945</v>
      </c>
      <c r="D93" s="110">
        <v>20621.598380041101</v>
      </c>
      <c r="E93" s="110">
        <v>558.41913718186402</v>
      </c>
      <c r="F93" s="110">
        <v>-11.962061391985401</v>
      </c>
      <c r="G93" s="110">
        <v>-10.700691031718801</v>
      </c>
      <c r="H93" s="110">
        <v>-103.51925584265901</v>
      </c>
      <c r="I93" s="110">
        <v>-109.225741291536</v>
      </c>
      <c r="J93" s="110"/>
      <c r="K93" s="284">
        <v>18.900248687482701</v>
      </c>
      <c r="L93" s="284">
        <v>4.4303214515980498</v>
      </c>
      <c r="M93" s="284">
        <v>0.31316201528967497</v>
      </c>
      <c r="N93" s="284"/>
      <c r="O93" s="284">
        <v>8.7224831905683011</v>
      </c>
      <c r="P93" s="284">
        <v>4.4119001565810096</v>
      </c>
      <c r="Q93" s="284">
        <v>1.24343741365018</v>
      </c>
      <c r="R93" s="182"/>
    </row>
    <row r="94" spans="1:18" x14ac:dyDescent="0.25">
      <c r="A94" s="110" t="s">
        <v>411</v>
      </c>
      <c r="B94" s="110">
        <v>9347</v>
      </c>
      <c r="C94" s="110">
        <v>16968</v>
      </c>
      <c r="D94" s="110">
        <v>17018.089536027899</v>
      </c>
      <c r="E94" s="110">
        <v>165.009640466626</v>
      </c>
      <c r="F94" s="110">
        <v>-11.962061391985401</v>
      </c>
      <c r="G94" s="110">
        <v>22.119809085156099</v>
      </c>
      <c r="H94" s="110">
        <v>-116.148232332953</v>
      </c>
      <c r="I94" s="110">
        <v>-109.225741291536</v>
      </c>
      <c r="J94" s="110"/>
      <c r="K94" s="284">
        <v>13.063014871081599</v>
      </c>
      <c r="L94" s="284">
        <v>3.10259976463036</v>
      </c>
      <c r="M94" s="284">
        <v>0.29956135658500099</v>
      </c>
      <c r="N94" s="284"/>
      <c r="O94" s="284">
        <v>6.4619664063335804</v>
      </c>
      <c r="P94" s="284">
        <v>3.8729003958489399</v>
      </c>
      <c r="Q94" s="284">
        <v>1.15545094682786</v>
      </c>
      <c r="R94" s="182"/>
    </row>
    <row r="95" spans="1:18" x14ac:dyDescent="0.25">
      <c r="A95" s="110" t="s">
        <v>412</v>
      </c>
      <c r="B95" s="110">
        <v>14064</v>
      </c>
      <c r="C95" s="110">
        <v>16562</v>
      </c>
      <c r="D95" s="110">
        <v>16253.6862023309</v>
      </c>
      <c r="E95" s="110">
        <v>217.81000741176001</v>
      </c>
      <c r="F95" s="110">
        <v>-11.962061391985401</v>
      </c>
      <c r="G95" s="110">
        <v>12.3093804833233</v>
      </c>
      <c r="H95" s="110">
        <v>199.555052669584</v>
      </c>
      <c r="I95" s="110">
        <v>-109.225741291536</v>
      </c>
      <c r="J95" s="110"/>
      <c r="K95" s="284">
        <v>13.2608077360637</v>
      </c>
      <c r="L95" s="284">
        <v>2.8156996587030698</v>
      </c>
      <c r="M95" s="284">
        <v>0.23464163822525599</v>
      </c>
      <c r="N95" s="284"/>
      <c r="O95" s="284">
        <v>6.1504550625711003</v>
      </c>
      <c r="P95" s="284">
        <v>3.5409556313993202</v>
      </c>
      <c r="Q95" s="284">
        <v>1.2158703071672401</v>
      </c>
      <c r="R95" s="182"/>
    </row>
    <row r="96" spans="1:18" x14ac:dyDescent="0.25">
      <c r="A96" s="110" t="s">
        <v>413</v>
      </c>
      <c r="B96" s="110">
        <v>5584</v>
      </c>
      <c r="C96" s="110">
        <v>16485</v>
      </c>
      <c r="D96" s="110">
        <v>15306.6158129263</v>
      </c>
      <c r="E96" s="110">
        <v>600.12465920617603</v>
      </c>
      <c r="F96" s="110">
        <v>-11.962061391985401</v>
      </c>
      <c r="G96" s="110">
        <v>29.1211187874564</v>
      </c>
      <c r="H96" s="110">
        <v>670.35797819379502</v>
      </c>
      <c r="I96" s="110">
        <v>-109.225741291536</v>
      </c>
      <c r="J96" s="110"/>
      <c r="K96" s="284">
        <v>13.413323782235</v>
      </c>
      <c r="L96" s="284">
        <v>2.97277936962751</v>
      </c>
      <c r="M96" s="284">
        <v>0.17908309455587401</v>
      </c>
      <c r="N96" s="284"/>
      <c r="O96" s="284">
        <v>7.5573065902578795</v>
      </c>
      <c r="P96" s="284">
        <v>3.2593123209169099</v>
      </c>
      <c r="Q96" s="284">
        <v>0.89541547277936995</v>
      </c>
      <c r="R96" s="182"/>
    </row>
    <row r="97" spans="1:18" x14ac:dyDescent="0.25">
      <c r="A97" s="110" t="s">
        <v>409</v>
      </c>
      <c r="B97" s="110">
        <v>72018</v>
      </c>
      <c r="C97" s="110">
        <v>11662</v>
      </c>
      <c r="D97" s="110">
        <v>11942.3200061186</v>
      </c>
      <c r="E97" s="110">
        <v>-16.277499088420001</v>
      </c>
      <c r="F97" s="110">
        <v>-11.962061391985401</v>
      </c>
      <c r="G97" s="110">
        <v>-20.451432275305901</v>
      </c>
      <c r="H97" s="110">
        <v>-122.89994505852199</v>
      </c>
      <c r="I97" s="110">
        <v>-109.225741291536</v>
      </c>
      <c r="J97" s="110"/>
      <c r="K97" s="284">
        <v>9.4059818378738704</v>
      </c>
      <c r="L97" s="284">
        <v>2.1022522147240998</v>
      </c>
      <c r="M97" s="284">
        <v>0.166625010414063</v>
      </c>
      <c r="N97" s="284"/>
      <c r="O97" s="284">
        <v>5.1945346996584201</v>
      </c>
      <c r="P97" s="284">
        <v>2.4577189036074301</v>
      </c>
      <c r="Q97" s="284">
        <v>0.88450109694798495</v>
      </c>
      <c r="R97" s="182"/>
    </row>
    <row r="98" spans="1:18" x14ac:dyDescent="0.25">
      <c r="A98" s="110" t="s">
        <v>414</v>
      </c>
      <c r="B98" s="110">
        <v>13276</v>
      </c>
      <c r="C98" s="110">
        <v>15772</v>
      </c>
      <c r="D98" s="110">
        <v>15788.8199785178</v>
      </c>
      <c r="E98" s="110">
        <v>90.053372800458007</v>
      </c>
      <c r="F98" s="110">
        <v>-11.962061391985401</v>
      </c>
      <c r="G98" s="110">
        <v>-19.113041947316301</v>
      </c>
      <c r="H98" s="110">
        <v>33.1210954389148</v>
      </c>
      <c r="I98" s="110">
        <v>-109.225741291536</v>
      </c>
      <c r="J98" s="110"/>
      <c r="K98" s="284">
        <v>13.1214221150949</v>
      </c>
      <c r="L98" s="284">
        <v>2.7794516420608599</v>
      </c>
      <c r="M98" s="284">
        <v>0.16571256402530901</v>
      </c>
      <c r="N98" s="284"/>
      <c r="O98" s="284">
        <v>6.417595661343781</v>
      </c>
      <c r="P98" s="284">
        <v>3.5552877372702603</v>
      </c>
      <c r="Q98" s="284">
        <v>1.08466405543839</v>
      </c>
      <c r="R98" s="182"/>
    </row>
    <row r="99" spans="1:18" x14ac:dyDescent="0.25">
      <c r="A99" s="110" t="s">
        <v>415</v>
      </c>
      <c r="B99" s="110">
        <v>15985</v>
      </c>
      <c r="C99" s="110">
        <v>13773</v>
      </c>
      <c r="D99" s="110">
        <v>13751.0907618327</v>
      </c>
      <c r="E99" s="110">
        <v>218.903214957714</v>
      </c>
      <c r="F99" s="110">
        <v>-11.962061391985401</v>
      </c>
      <c r="G99" s="110">
        <v>-29.052947398634199</v>
      </c>
      <c r="H99" s="110">
        <v>-46.346223562995398</v>
      </c>
      <c r="I99" s="110">
        <v>-109.225741291536</v>
      </c>
      <c r="J99" s="110"/>
      <c r="K99" s="284">
        <v>15.533312480450402</v>
      </c>
      <c r="L99" s="284">
        <v>2.7776040037535199</v>
      </c>
      <c r="M99" s="284">
        <v>0.19393181107288099</v>
      </c>
      <c r="N99" s="284"/>
      <c r="O99" s="284">
        <v>6.16828276509227</v>
      </c>
      <c r="P99" s="284">
        <v>3.00907100406631</v>
      </c>
      <c r="Q99" s="284">
        <v>0.713168595558336</v>
      </c>
      <c r="R99" s="182"/>
    </row>
    <row r="100" spans="1:18" x14ac:dyDescent="0.25">
      <c r="A100" s="110" t="s">
        <v>416</v>
      </c>
      <c r="B100" s="110">
        <v>20303</v>
      </c>
      <c r="C100" s="110">
        <v>16000</v>
      </c>
      <c r="D100" s="110">
        <v>15928.889634416</v>
      </c>
      <c r="E100" s="110">
        <v>146.588876593945</v>
      </c>
      <c r="F100" s="110">
        <v>-11.962061391985401</v>
      </c>
      <c r="G100" s="110">
        <v>7.4407198184343999</v>
      </c>
      <c r="H100" s="110">
        <v>38.304491291315102</v>
      </c>
      <c r="I100" s="110">
        <v>-109.225741291536</v>
      </c>
      <c r="J100" s="110"/>
      <c r="K100" s="284">
        <v>11.1264345170664</v>
      </c>
      <c r="L100" s="284">
        <v>2.8764222036152298</v>
      </c>
      <c r="M100" s="284">
        <v>0.24134364379648299</v>
      </c>
      <c r="N100" s="284"/>
      <c r="O100" s="284">
        <v>6.1862778899670001</v>
      </c>
      <c r="P100" s="284">
        <v>3.6053785154903197</v>
      </c>
      <c r="Q100" s="284">
        <v>1.1279121312121398</v>
      </c>
      <c r="R100" s="182"/>
    </row>
    <row r="101" spans="1:18" x14ac:dyDescent="0.25">
      <c r="A101" s="110" t="s">
        <v>417</v>
      </c>
      <c r="B101" s="110">
        <v>27028</v>
      </c>
      <c r="C101" s="110">
        <v>14342</v>
      </c>
      <c r="D101" s="110">
        <v>14404.8088363434</v>
      </c>
      <c r="E101" s="110">
        <v>16.040789757099098</v>
      </c>
      <c r="F101" s="110">
        <v>-11.962061391985401</v>
      </c>
      <c r="G101" s="110">
        <v>-15.390680171026499</v>
      </c>
      <c r="H101" s="110">
        <v>58.032468436150801</v>
      </c>
      <c r="I101" s="110">
        <v>-109.225741291536</v>
      </c>
      <c r="J101" s="110"/>
      <c r="K101" s="284">
        <v>11.902471511025601</v>
      </c>
      <c r="L101" s="284">
        <v>2.8710966405209404</v>
      </c>
      <c r="M101" s="284">
        <v>0.17019387302057098</v>
      </c>
      <c r="N101" s="284"/>
      <c r="O101" s="284">
        <v>5.6644960781411902</v>
      </c>
      <c r="P101" s="284">
        <v>3.2669823886340099</v>
      </c>
      <c r="Q101" s="284">
        <v>0.93236643480834702</v>
      </c>
      <c r="R101" s="182"/>
    </row>
    <row r="102" spans="1:18" x14ac:dyDescent="0.25">
      <c r="A102" s="110" t="s">
        <v>418</v>
      </c>
      <c r="B102" s="110">
        <v>7042</v>
      </c>
      <c r="C102" s="110">
        <v>16144</v>
      </c>
      <c r="D102" s="110">
        <v>15728.5625930147</v>
      </c>
      <c r="E102" s="110">
        <v>339.80007667057498</v>
      </c>
      <c r="F102" s="110">
        <v>-11.962061391985401</v>
      </c>
      <c r="G102" s="110">
        <v>-9.7527979449652005</v>
      </c>
      <c r="H102" s="110">
        <v>206.81124760929001</v>
      </c>
      <c r="I102" s="110">
        <v>-109.225741291536</v>
      </c>
      <c r="J102" s="110"/>
      <c r="K102" s="284">
        <v>14.896336268105701</v>
      </c>
      <c r="L102" s="284">
        <v>2.7690996875887501</v>
      </c>
      <c r="M102" s="284">
        <v>0.142005112184039</v>
      </c>
      <c r="N102" s="284"/>
      <c r="O102" s="284">
        <v>7.1854586765123507</v>
      </c>
      <c r="P102" s="284">
        <v>3.3797216699801202</v>
      </c>
      <c r="Q102" s="284">
        <v>1.0224368077250801</v>
      </c>
      <c r="R102" s="182"/>
    </row>
    <row r="103" spans="1:18" x14ac:dyDescent="0.25">
      <c r="A103" s="110" t="s">
        <v>419</v>
      </c>
      <c r="B103" s="110">
        <v>15557</v>
      </c>
      <c r="C103" s="110">
        <v>15326</v>
      </c>
      <c r="D103" s="110">
        <v>15208.0984521143</v>
      </c>
      <c r="E103" s="110">
        <v>394.00492098530799</v>
      </c>
      <c r="F103" s="110">
        <v>-11.962061391985401</v>
      </c>
      <c r="G103" s="110">
        <v>-30.378390621925298</v>
      </c>
      <c r="H103" s="110">
        <v>-124.044143919063</v>
      </c>
      <c r="I103" s="110">
        <v>-109.225741291536</v>
      </c>
      <c r="J103" s="110"/>
      <c r="K103" s="284">
        <v>12.650253904994498</v>
      </c>
      <c r="L103" s="284">
        <v>2.9761522144372301</v>
      </c>
      <c r="M103" s="284">
        <v>0.26354695635405301</v>
      </c>
      <c r="N103" s="284"/>
      <c r="O103" s="284">
        <v>5.6373336761586401</v>
      </c>
      <c r="P103" s="284">
        <v>3.1432795526129702</v>
      </c>
      <c r="Q103" s="284">
        <v>1.1441794690492999</v>
      </c>
      <c r="R103" s="182"/>
    </row>
    <row r="104" spans="1:18" x14ac:dyDescent="0.25">
      <c r="A104" s="110" t="s">
        <v>420</v>
      </c>
      <c r="B104" s="110">
        <v>36650</v>
      </c>
      <c r="C104" s="110">
        <v>17431</v>
      </c>
      <c r="D104" s="110">
        <v>17527.733000907199</v>
      </c>
      <c r="E104" s="110">
        <v>213.721550231734</v>
      </c>
      <c r="F104" s="110">
        <v>-11.962061391985401</v>
      </c>
      <c r="G104" s="110">
        <v>-15.809984346139901</v>
      </c>
      <c r="H104" s="110">
        <v>-173.653350572428</v>
      </c>
      <c r="I104" s="110">
        <v>-109.225741291536</v>
      </c>
      <c r="J104" s="110"/>
      <c r="K104" s="284">
        <v>14.226466575716202</v>
      </c>
      <c r="L104" s="284">
        <v>3.2551159618008203</v>
      </c>
      <c r="M104" s="284">
        <v>0.26193724420191</v>
      </c>
      <c r="N104" s="284"/>
      <c r="O104" s="284">
        <v>7.2169167803547101</v>
      </c>
      <c r="P104" s="284">
        <v>3.6725784447476104</v>
      </c>
      <c r="Q104" s="284">
        <v>1.26603001364256</v>
      </c>
      <c r="R104" s="182"/>
    </row>
    <row r="105" spans="1:18" ht="14.25" customHeight="1" x14ac:dyDescent="0.25">
      <c r="A105" s="18" t="s">
        <v>421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284"/>
      <c r="L105" s="284"/>
      <c r="M105" s="284"/>
      <c r="N105" s="284"/>
      <c r="O105" s="284"/>
      <c r="P105" s="284"/>
      <c r="Q105" s="284"/>
      <c r="R105" s="182"/>
    </row>
    <row r="106" spans="1:18" x14ac:dyDescent="0.25">
      <c r="A106" s="110" t="s">
        <v>421</v>
      </c>
      <c r="B106" s="110">
        <v>61173</v>
      </c>
      <c r="C106" s="110">
        <v>15006</v>
      </c>
      <c r="D106" s="110">
        <v>15046.251280901601</v>
      </c>
      <c r="E106" s="110">
        <v>230.33900039046301</v>
      </c>
      <c r="F106" s="110">
        <v>-11.962061391985401</v>
      </c>
      <c r="G106" s="110">
        <v>-36.284346316041699</v>
      </c>
      <c r="H106" s="110">
        <v>-113.01043226464699</v>
      </c>
      <c r="I106" s="110">
        <v>-109.225741291536</v>
      </c>
      <c r="J106" s="110"/>
      <c r="K106" s="284">
        <v>12.518594804897601</v>
      </c>
      <c r="L106" s="284">
        <v>2.8394880094159198</v>
      </c>
      <c r="M106" s="284">
        <v>0.223955012832459</v>
      </c>
      <c r="N106" s="284"/>
      <c r="O106" s="284">
        <v>7.1207885831984701</v>
      </c>
      <c r="P106" s="284">
        <v>3.1239272227943702</v>
      </c>
      <c r="Q106" s="284">
        <v>0.96774720873588005</v>
      </c>
      <c r="R106" s="182"/>
    </row>
    <row r="107" spans="1:18" ht="14.25" customHeight="1" x14ac:dyDescent="0.25">
      <c r="A107" s="18" t="s">
        <v>422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284"/>
      <c r="L107" s="284"/>
      <c r="M107" s="284"/>
      <c r="N107" s="284"/>
      <c r="O107" s="284"/>
      <c r="P107" s="284"/>
      <c r="Q107" s="284"/>
      <c r="R107" s="182"/>
    </row>
    <row r="108" spans="1:18" x14ac:dyDescent="0.25">
      <c r="A108" s="110" t="s">
        <v>423</v>
      </c>
      <c r="B108" s="110">
        <v>32216</v>
      </c>
      <c r="C108" s="110">
        <v>15078</v>
      </c>
      <c r="D108" s="110">
        <v>15059.2042499866</v>
      </c>
      <c r="E108" s="110">
        <v>-7.39954162923532</v>
      </c>
      <c r="F108" s="110">
        <v>-11.962061391985401</v>
      </c>
      <c r="G108" s="110">
        <v>-14.9308854705027</v>
      </c>
      <c r="H108" s="110">
        <v>162.53008674749401</v>
      </c>
      <c r="I108" s="110">
        <v>-109.225741291536</v>
      </c>
      <c r="J108" s="110"/>
      <c r="K108" s="284">
        <v>11.5656816488701</v>
      </c>
      <c r="L108" s="284">
        <v>3.0202383908616799</v>
      </c>
      <c r="M108" s="284">
        <v>0.25763595728830402</v>
      </c>
      <c r="N108" s="284"/>
      <c r="O108" s="284">
        <v>6.1553265458157398</v>
      </c>
      <c r="P108" s="284">
        <v>3.2964986342190201</v>
      </c>
      <c r="Q108" s="284">
        <v>0.98398311398063087</v>
      </c>
      <c r="R108" s="182"/>
    </row>
    <row r="109" spans="1:18" x14ac:dyDescent="0.25">
      <c r="A109" s="110" t="s">
        <v>424</v>
      </c>
      <c r="B109" s="110">
        <v>66682</v>
      </c>
      <c r="C109" s="110">
        <v>12626</v>
      </c>
      <c r="D109" s="110">
        <v>12818.1693059929</v>
      </c>
      <c r="E109" s="110">
        <v>14.4541502267488</v>
      </c>
      <c r="F109" s="110">
        <v>-11.962061391985401</v>
      </c>
      <c r="G109" s="110">
        <v>-26.8773400208749</v>
      </c>
      <c r="H109" s="110">
        <v>-58.663998095169099</v>
      </c>
      <c r="I109" s="110">
        <v>-109.225741291536</v>
      </c>
      <c r="J109" s="110"/>
      <c r="K109" s="284">
        <v>10.737530368015399</v>
      </c>
      <c r="L109" s="284">
        <v>2.5764074262919499</v>
      </c>
      <c r="M109" s="284">
        <v>0.208452056027114</v>
      </c>
      <c r="N109" s="284"/>
      <c r="O109" s="284">
        <v>5.3327734621037202</v>
      </c>
      <c r="P109" s="284">
        <v>2.70687741819382</v>
      </c>
      <c r="Q109" s="284">
        <v>0.85480339521909998</v>
      </c>
      <c r="R109" s="182"/>
    </row>
    <row r="110" spans="1:18" x14ac:dyDescent="0.25">
      <c r="A110" s="110" t="s">
        <v>425</v>
      </c>
      <c r="B110" s="110">
        <v>13159</v>
      </c>
      <c r="C110" s="110">
        <v>16993</v>
      </c>
      <c r="D110" s="110">
        <v>17085.695574254802</v>
      </c>
      <c r="E110" s="110">
        <v>40.933080741542803</v>
      </c>
      <c r="F110" s="110">
        <v>-11.962061391985401</v>
      </c>
      <c r="G110" s="110">
        <v>46.946654799517901</v>
      </c>
      <c r="H110" s="110">
        <v>-59.413774452731097</v>
      </c>
      <c r="I110" s="110">
        <v>-109.225741291536</v>
      </c>
      <c r="J110" s="110"/>
      <c r="K110" s="284">
        <v>12.0297894976822</v>
      </c>
      <c r="L110" s="284">
        <v>3.5033057223193298</v>
      </c>
      <c r="M110" s="284">
        <v>0.18998404134052699</v>
      </c>
      <c r="N110" s="284"/>
      <c r="O110" s="284">
        <v>6.0870886845504995</v>
      </c>
      <c r="P110" s="284">
        <v>3.6400942320845098</v>
      </c>
      <c r="Q110" s="284">
        <v>1.34508701269093</v>
      </c>
      <c r="R110" s="182"/>
    </row>
    <row r="111" spans="1:18" x14ac:dyDescent="0.25">
      <c r="A111" s="110" t="s">
        <v>426</v>
      </c>
      <c r="B111" s="110">
        <v>29169</v>
      </c>
      <c r="C111" s="110">
        <v>15150</v>
      </c>
      <c r="D111" s="110">
        <v>15142.0044736037</v>
      </c>
      <c r="E111" s="110">
        <v>142.45662252527299</v>
      </c>
      <c r="F111" s="110">
        <v>-11.962061391985401</v>
      </c>
      <c r="G111" s="110">
        <v>-10.0116985257715</v>
      </c>
      <c r="H111" s="110">
        <v>-3.7576770122073202</v>
      </c>
      <c r="I111" s="110">
        <v>-109.225741291536</v>
      </c>
      <c r="J111" s="110"/>
      <c r="K111" s="284">
        <v>11.865336487366699</v>
      </c>
      <c r="L111" s="284">
        <v>3.05461277383524</v>
      </c>
      <c r="M111" s="284">
        <v>0.236552504371079</v>
      </c>
      <c r="N111" s="284"/>
      <c r="O111" s="284">
        <v>5.8623881518049998</v>
      </c>
      <c r="P111" s="284">
        <v>3.0991806369776098</v>
      </c>
      <c r="Q111" s="284">
        <v>1.1381946587130201</v>
      </c>
      <c r="R111" s="182"/>
    </row>
    <row r="112" spans="1:18" x14ac:dyDescent="0.25">
      <c r="A112" s="110" t="s">
        <v>427</v>
      </c>
      <c r="B112" s="110">
        <v>17514</v>
      </c>
      <c r="C112" s="110">
        <v>15072</v>
      </c>
      <c r="D112" s="110">
        <v>15097.504476205901</v>
      </c>
      <c r="E112" s="110">
        <v>75.613752854164801</v>
      </c>
      <c r="F112" s="110">
        <v>-11.962061391985401</v>
      </c>
      <c r="G112" s="110">
        <v>-8.3753295369307796</v>
      </c>
      <c r="H112" s="110">
        <v>27.9710827971535</v>
      </c>
      <c r="I112" s="110">
        <v>-109.225741291536</v>
      </c>
      <c r="J112" s="110"/>
      <c r="K112" s="284">
        <v>13.1723192874272</v>
      </c>
      <c r="L112" s="284">
        <v>3.0033116364051602</v>
      </c>
      <c r="M112" s="284">
        <v>0.22838871759735102</v>
      </c>
      <c r="N112" s="284"/>
      <c r="O112" s="284">
        <v>6.16078565718853</v>
      </c>
      <c r="P112" s="284">
        <v>3.3744433025008598</v>
      </c>
      <c r="Q112" s="284">
        <v>0.93068402420920393</v>
      </c>
      <c r="R112" s="182"/>
    </row>
    <row r="113" spans="1:18" ht="14.25" customHeight="1" x14ac:dyDescent="0.25">
      <c r="A113" s="18" t="s">
        <v>428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284"/>
      <c r="L113" s="284"/>
      <c r="M113" s="284"/>
      <c r="N113" s="284"/>
      <c r="O113" s="284"/>
      <c r="P113" s="284"/>
      <c r="Q113" s="284"/>
      <c r="R113" s="182"/>
    </row>
    <row r="114" spans="1:18" x14ac:dyDescent="0.25">
      <c r="A114" s="110" t="s">
        <v>429</v>
      </c>
      <c r="B114" s="110">
        <v>16062</v>
      </c>
      <c r="C114" s="110">
        <v>9588</v>
      </c>
      <c r="D114" s="110">
        <v>9392.9659468534792</v>
      </c>
      <c r="E114" s="110">
        <v>-86.657898979665106</v>
      </c>
      <c r="F114" s="110">
        <v>-11.962061391985401</v>
      </c>
      <c r="G114" s="110">
        <v>18.445196324853601</v>
      </c>
      <c r="H114" s="110">
        <v>384.84693763165802</v>
      </c>
      <c r="I114" s="110">
        <v>-109.225741291536</v>
      </c>
      <c r="J114" s="110"/>
      <c r="K114" s="284">
        <v>9.4322002241314902</v>
      </c>
      <c r="L114" s="284">
        <v>1.6934379280288898</v>
      </c>
      <c r="M114" s="284">
        <v>0.13696924417880699</v>
      </c>
      <c r="N114" s="284"/>
      <c r="O114" s="284">
        <v>4.7565682978458499</v>
      </c>
      <c r="P114" s="284">
        <v>1.9922799153281001</v>
      </c>
      <c r="Q114" s="284">
        <v>0.51674760303822698</v>
      </c>
      <c r="R114" s="182"/>
    </row>
    <row r="115" spans="1:18" x14ac:dyDescent="0.25">
      <c r="A115" s="110" t="s">
        <v>430</v>
      </c>
      <c r="B115" s="110">
        <v>12633</v>
      </c>
      <c r="C115" s="110">
        <v>13294</v>
      </c>
      <c r="D115" s="110">
        <v>13069.201401156</v>
      </c>
      <c r="E115" s="110">
        <v>26.467463582953801</v>
      </c>
      <c r="F115" s="110">
        <v>-11.962061391985401</v>
      </c>
      <c r="G115" s="110">
        <v>-6.6539802931599699</v>
      </c>
      <c r="H115" s="110">
        <v>325.69839877316502</v>
      </c>
      <c r="I115" s="110">
        <v>-109.225741291536</v>
      </c>
      <c r="J115" s="110"/>
      <c r="K115" s="284">
        <v>12.5069263041241</v>
      </c>
      <c r="L115" s="284">
        <v>2.8180163064988499</v>
      </c>
      <c r="M115" s="284">
        <v>0.22955750811367101</v>
      </c>
      <c r="N115" s="284"/>
      <c r="O115" s="284">
        <v>5.4935486424443898</v>
      </c>
      <c r="P115" s="284">
        <v>3.05548959075437</v>
      </c>
      <c r="Q115" s="284">
        <v>0.633262091348057</v>
      </c>
      <c r="R115" s="182"/>
    </row>
    <row r="116" spans="1:18" x14ac:dyDescent="0.25">
      <c r="A116" s="110" t="s">
        <v>431</v>
      </c>
      <c r="B116" s="110">
        <v>19882</v>
      </c>
      <c r="C116" s="110">
        <v>9952</v>
      </c>
      <c r="D116" s="110">
        <v>9860.0947656625394</v>
      </c>
      <c r="E116" s="110">
        <v>-132.46130789225299</v>
      </c>
      <c r="F116" s="110">
        <v>-11.962061391985401</v>
      </c>
      <c r="G116" s="110">
        <v>56.7326572823156</v>
      </c>
      <c r="H116" s="110">
        <v>266.50748838904099</v>
      </c>
      <c r="I116" s="110">
        <v>-87.095593248515002</v>
      </c>
      <c r="J116" s="110"/>
      <c r="K116" s="284">
        <v>7.4791268484055902</v>
      </c>
      <c r="L116" s="284">
        <v>1.8458907554571999</v>
      </c>
      <c r="M116" s="284">
        <v>0.165979277738658</v>
      </c>
      <c r="N116" s="284"/>
      <c r="O116" s="284">
        <v>4.8133990544210805</v>
      </c>
      <c r="P116" s="284">
        <v>2.0973745096066798</v>
      </c>
      <c r="Q116" s="284">
        <v>0.60356100995875706</v>
      </c>
      <c r="R116" s="182"/>
    </row>
    <row r="117" spans="1:18" x14ac:dyDescent="0.25">
      <c r="A117" s="110" t="s">
        <v>432</v>
      </c>
      <c r="B117" s="110">
        <v>15824</v>
      </c>
      <c r="C117" s="110">
        <v>17556</v>
      </c>
      <c r="D117" s="110">
        <v>17774.721707370802</v>
      </c>
      <c r="E117" s="110">
        <v>37.185424335498901</v>
      </c>
      <c r="F117" s="110">
        <v>-11.962061391985401</v>
      </c>
      <c r="G117" s="110">
        <v>-12.319835355749801</v>
      </c>
      <c r="H117" s="110">
        <v>-222.954609181281</v>
      </c>
      <c r="I117" s="110">
        <v>-9.1347128221584093</v>
      </c>
      <c r="J117" s="110"/>
      <c r="K117" s="284">
        <v>15.343781597573299</v>
      </c>
      <c r="L117" s="284">
        <v>3.6337209302325597</v>
      </c>
      <c r="M117" s="284">
        <v>0.29701718907987901</v>
      </c>
      <c r="N117" s="284"/>
      <c r="O117" s="284">
        <v>7.0904954499494393</v>
      </c>
      <c r="P117" s="284">
        <v>3.5389282103134501</v>
      </c>
      <c r="Q117" s="284">
        <v>1.3018200202224499</v>
      </c>
      <c r="R117" s="182"/>
    </row>
    <row r="118" spans="1:18" x14ac:dyDescent="0.25">
      <c r="A118" s="110" t="s">
        <v>433</v>
      </c>
      <c r="B118" s="110">
        <v>34701</v>
      </c>
      <c r="C118" s="110">
        <v>10428</v>
      </c>
      <c r="D118" s="110">
        <v>10508.127436054399</v>
      </c>
      <c r="E118" s="110">
        <v>3.73760640796799</v>
      </c>
      <c r="F118" s="110">
        <v>-11.962061391985401</v>
      </c>
      <c r="G118" s="110">
        <v>4.6900597776314497</v>
      </c>
      <c r="H118" s="110">
        <v>32.308889663783198</v>
      </c>
      <c r="I118" s="110">
        <v>-109.225741291536</v>
      </c>
      <c r="J118" s="110"/>
      <c r="K118" s="284">
        <v>9.0746664361257601</v>
      </c>
      <c r="L118" s="284">
        <v>2.1526757153972498</v>
      </c>
      <c r="M118" s="284">
        <v>0.15849687328895401</v>
      </c>
      <c r="N118" s="284"/>
      <c r="O118" s="284">
        <v>4.4724935880810301</v>
      </c>
      <c r="P118" s="284">
        <v>2.1296216247370401</v>
      </c>
      <c r="Q118" s="284">
        <v>0.72332209446413598</v>
      </c>
      <c r="R118" s="182"/>
    </row>
    <row r="119" spans="1:18" x14ac:dyDescent="0.25">
      <c r="A119" s="110" t="s">
        <v>434</v>
      </c>
      <c r="B119" s="110">
        <v>150975</v>
      </c>
      <c r="C119" s="110">
        <v>11206</v>
      </c>
      <c r="D119" s="110">
        <v>11259.2096716915</v>
      </c>
      <c r="E119" s="110">
        <v>-98.570985157297301</v>
      </c>
      <c r="F119" s="110">
        <v>-11.962061391985401</v>
      </c>
      <c r="G119" s="110">
        <v>31.150602002705401</v>
      </c>
      <c r="H119" s="110">
        <v>65.774979675864799</v>
      </c>
      <c r="I119" s="110">
        <v>-39.143294531457599</v>
      </c>
      <c r="J119" s="110"/>
      <c r="K119" s="284">
        <v>8.3305182977314089</v>
      </c>
      <c r="L119" s="284">
        <v>1.8559364133134599</v>
      </c>
      <c r="M119" s="284">
        <v>0.158966716343766</v>
      </c>
      <c r="N119" s="284"/>
      <c r="O119" s="284">
        <v>5.4969365789037896</v>
      </c>
      <c r="P119" s="284">
        <v>2.3619804603411199</v>
      </c>
      <c r="Q119" s="284">
        <v>0.77297565822156</v>
      </c>
      <c r="R119" s="182"/>
    </row>
    <row r="120" spans="1:18" x14ac:dyDescent="0.25">
      <c r="A120" s="110" t="s">
        <v>435</v>
      </c>
      <c r="B120" s="110">
        <v>52369</v>
      </c>
      <c r="C120" s="110">
        <v>14054</v>
      </c>
      <c r="D120" s="110">
        <v>14248.251689347</v>
      </c>
      <c r="E120" s="110">
        <v>10.184931934364601</v>
      </c>
      <c r="F120" s="110">
        <v>-11.962061391985401</v>
      </c>
      <c r="G120" s="110">
        <v>-8.8793805513888096</v>
      </c>
      <c r="H120" s="110">
        <v>-74.553461839218997</v>
      </c>
      <c r="I120" s="110">
        <v>-109.225741291536</v>
      </c>
      <c r="J120" s="110"/>
      <c r="K120" s="284">
        <v>10.8365636158796</v>
      </c>
      <c r="L120" s="284">
        <v>2.78599935076095</v>
      </c>
      <c r="M120" s="284">
        <v>0.25587656819874405</v>
      </c>
      <c r="N120" s="284"/>
      <c r="O120" s="284">
        <v>5.6483797666558502</v>
      </c>
      <c r="P120" s="284">
        <v>2.86047088926655</v>
      </c>
      <c r="Q120" s="284">
        <v>1.0903397047871801</v>
      </c>
      <c r="R120" s="182"/>
    </row>
    <row r="121" spans="1:18" x14ac:dyDescent="0.25">
      <c r="A121" s="110" t="s">
        <v>436</v>
      </c>
      <c r="B121" s="110">
        <v>28103</v>
      </c>
      <c r="C121" s="110">
        <v>14093</v>
      </c>
      <c r="D121" s="110">
        <v>14562.7159168198</v>
      </c>
      <c r="E121" s="110">
        <v>-94.477944130254102</v>
      </c>
      <c r="F121" s="110">
        <v>-11.962061391985401</v>
      </c>
      <c r="G121" s="110">
        <v>-12.4015630051887</v>
      </c>
      <c r="H121" s="110">
        <v>-241.29628011318999</v>
      </c>
      <c r="I121" s="110">
        <v>-109.225741291536</v>
      </c>
      <c r="J121" s="110"/>
      <c r="K121" s="284">
        <v>13.817030210297801</v>
      </c>
      <c r="L121" s="284">
        <v>3.4515887983489297</v>
      </c>
      <c r="M121" s="284">
        <v>0.21705867700957199</v>
      </c>
      <c r="N121" s="284"/>
      <c r="O121" s="284">
        <v>5.7431590933352306</v>
      </c>
      <c r="P121" s="284">
        <v>2.8822545635697296</v>
      </c>
      <c r="Q121" s="284">
        <v>0.97498487705938897</v>
      </c>
      <c r="R121" s="182"/>
    </row>
    <row r="122" spans="1:18" x14ac:dyDescent="0.25">
      <c r="A122" s="110" t="s">
        <v>437</v>
      </c>
      <c r="B122" s="110">
        <v>15718</v>
      </c>
      <c r="C122" s="110">
        <v>13195</v>
      </c>
      <c r="D122" s="110">
        <v>13102.843712710401</v>
      </c>
      <c r="E122" s="110">
        <v>152.31868361692699</v>
      </c>
      <c r="F122" s="110">
        <v>-11.962061391985401</v>
      </c>
      <c r="G122" s="110">
        <v>-23.335240980225699</v>
      </c>
      <c r="H122" s="110">
        <v>84.556169643206402</v>
      </c>
      <c r="I122" s="110">
        <v>-109.225741291536</v>
      </c>
      <c r="J122" s="110"/>
      <c r="K122" s="284">
        <v>11.038300038172801</v>
      </c>
      <c r="L122" s="284">
        <v>2.3730754548924802</v>
      </c>
      <c r="M122" s="284">
        <v>0.20358824277897999</v>
      </c>
      <c r="N122" s="284"/>
      <c r="O122" s="284">
        <v>6.0376638249141097</v>
      </c>
      <c r="P122" s="284">
        <v>2.5957500954319901</v>
      </c>
      <c r="Q122" s="284">
        <v>0.93523349026593694</v>
      </c>
      <c r="R122" s="182"/>
    </row>
    <row r="123" spans="1:18" x14ac:dyDescent="0.25">
      <c r="A123" s="110" t="s">
        <v>438</v>
      </c>
      <c r="B123" s="110">
        <v>17297</v>
      </c>
      <c r="C123" s="110">
        <v>11304</v>
      </c>
      <c r="D123" s="110">
        <v>11515.272301696699</v>
      </c>
      <c r="E123" s="110">
        <v>22.363471063811598</v>
      </c>
      <c r="F123" s="110">
        <v>-11.962061391985401</v>
      </c>
      <c r="G123" s="110">
        <v>-19.721173867251199</v>
      </c>
      <c r="H123" s="110">
        <v>-92.250091768625296</v>
      </c>
      <c r="I123" s="110">
        <v>-109.225741291536</v>
      </c>
      <c r="J123" s="110"/>
      <c r="K123" s="284">
        <v>11.1522229288316</v>
      </c>
      <c r="L123" s="284">
        <v>2.27785165057524</v>
      </c>
      <c r="M123" s="284">
        <v>0.22547262531074802</v>
      </c>
      <c r="N123" s="284"/>
      <c r="O123" s="284">
        <v>4.8043013239289998</v>
      </c>
      <c r="P123" s="284">
        <v>2.2836329999421898</v>
      </c>
      <c r="Q123" s="284">
        <v>0.78626351390414495</v>
      </c>
      <c r="R123" s="182"/>
    </row>
    <row r="124" spans="1:18" x14ac:dyDescent="0.25">
      <c r="A124" s="110" t="s">
        <v>439</v>
      </c>
      <c r="B124" s="110">
        <v>17865</v>
      </c>
      <c r="C124" s="110">
        <v>12688</v>
      </c>
      <c r="D124" s="110">
        <v>12622.4017235766</v>
      </c>
      <c r="E124" s="110">
        <v>-17.297621664606801</v>
      </c>
      <c r="F124" s="110">
        <v>-11.962061391985401</v>
      </c>
      <c r="G124" s="110">
        <v>-17.1388545612553</v>
      </c>
      <c r="H124" s="110">
        <v>220.96384153817399</v>
      </c>
      <c r="I124" s="110">
        <v>-109.225741291536</v>
      </c>
      <c r="J124" s="110"/>
      <c r="K124" s="284">
        <v>10.400223901483301</v>
      </c>
      <c r="L124" s="284">
        <v>2.3117828155611497</v>
      </c>
      <c r="M124" s="284">
        <v>0.263084242933109</v>
      </c>
      <c r="N124" s="284"/>
      <c r="O124" s="284">
        <v>6.0901203470473</v>
      </c>
      <c r="P124" s="284">
        <v>2.5468793730758499</v>
      </c>
      <c r="Q124" s="284">
        <v>0.81164287713406091</v>
      </c>
      <c r="R124" s="182"/>
    </row>
    <row r="125" spans="1:18" x14ac:dyDescent="0.25">
      <c r="A125" s="110" t="s">
        <v>440</v>
      </c>
      <c r="B125" s="110">
        <v>86738</v>
      </c>
      <c r="C125" s="110">
        <v>12802</v>
      </c>
      <c r="D125" s="110">
        <v>13038.6456472466</v>
      </c>
      <c r="E125" s="110">
        <v>-25.745174938460401</v>
      </c>
      <c r="F125" s="110">
        <v>-11.962061391985401</v>
      </c>
      <c r="G125" s="110">
        <v>0.389926334833127</v>
      </c>
      <c r="H125" s="110">
        <v>-89.889053057089299</v>
      </c>
      <c r="I125" s="110">
        <v>-109.225741291536</v>
      </c>
      <c r="J125" s="110"/>
      <c r="K125" s="284">
        <v>10.641241439738099</v>
      </c>
      <c r="L125" s="284">
        <v>2.4303073624017202</v>
      </c>
      <c r="M125" s="284">
        <v>0.21905047384076201</v>
      </c>
      <c r="N125" s="284"/>
      <c r="O125" s="284">
        <v>5.21224838017939</v>
      </c>
      <c r="P125" s="284">
        <v>2.7196845673176697</v>
      </c>
      <c r="Q125" s="284">
        <v>0.95229311259194294</v>
      </c>
      <c r="R125" s="182"/>
    </row>
    <row r="126" spans="1:18" x14ac:dyDescent="0.25">
      <c r="A126" s="110" t="s">
        <v>441</v>
      </c>
      <c r="B126" s="110">
        <v>32470</v>
      </c>
      <c r="C126" s="110">
        <v>9507</v>
      </c>
      <c r="D126" s="110">
        <v>9780.0393378312201</v>
      </c>
      <c r="E126" s="110">
        <v>-63.890282642712201</v>
      </c>
      <c r="F126" s="110">
        <v>-11.962061391985401</v>
      </c>
      <c r="G126" s="110">
        <v>-23.004317591236699</v>
      </c>
      <c r="H126" s="110">
        <v>-90.944620448334305</v>
      </c>
      <c r="I126" s="110">
        <v>-83.477994832534904</v>
      </c>
      <c r="J126" s="110"/>
      <c r="K126" s="284">
        <v>9.8798891284262407</v>
      </c>
      <c r="L126" s="284">
        <v>2.22667077302125</v>
      </c>
      <c r="M126" s="284">
        <v>0.17554665845395701</v>
      </c>
      <c r="N126" s="284"/>
      <c r="O126" s="284">
        <v>3.92978133661842</v>
      </c>
      <c r="P126" s="284">
        <v>2.0049276255004598</v>
      </c>
      <c r="Q126" s="284">
        <v>0.59747459193101293</v>
      </c>
      <c r="R126" s="182"/>
    </row>
    <row r="127" spans="1:18" x14ac:dyDescent="0.25">
      <c r="A127" s="110" t="s">
        <v>442</v>
      </c>
      <c r="B127" s="110">
        <v>47004</v>
      </c>
      <c r="C127" s="110">
        <v>11593</v>
      </c>
      <c r="D127" s="110">
        <v>11579.7855602984</v>
      </c>
      <c r="E127" s="110">
        <v>-77.106560889272004</v>
      </c>
      <c r="F127" s="110">
        <v>-11.962061391985401</v>
      </c>
      <c r="G127" s="110">
        <v>34.236161607393903</v>
      </c>
      <c r="H127" s="110">
        <v>176.838694309262</v>
      </c>
      <c r="I127" s="110">
        <v>-109.225741291536</v>
      </c>
      <c r="J127" s="110"/>
      <c r="K127" s="284">
        <v>9.6289677474257491</v>
      </c>
      <c r="L127" s="284">
        <v>2.03386945791847</v>
      </c>
      <c r="M127" s="284">
        <v>0.13190366777295501</v>
      </c>
      <c r="N127" s="284"/>
      <c r="O127" s="284">
        <v>5.8505659092843203</v>
      </c>
      <c r="P127" s="284">
        <v>2.4338354182622797</v>
      </c>
      <c r="Q127" s="284">
        <v>0.73185260828865606</v>
      </c>
      <c r="R127" s="182"/>
    </row>
    <row r="128" spans="1:18" x14ac:dyDescent="0.25">
      <c r="A128" s="110" t="s">
        <v>443</v>
      </c>
      <c r="B128" s="110">
        <v>24721</v>
      </c>
      <c r="C128" s="110">
        <v>11777</v>
      </c>
      <c r="D128" s="110">
        <v>12131.9485581192</v>
      </c>
      <c r="E128" s="110">
        <v>-125.749478939494</v>
      </c>
      <c r="F128" s="110">
        <v>-11.962061391985401</v>
      </c>
      <c r="G128" s="110">
        <v>-22.1701549488007</v>
      </c>
      <c r="H128" s="110">
        <v>-262.158130925276</v>
      </c>
      <c r="I128" s="110">
        <v>66.858170414552106</v>
      </c>
      <c r="J128" s="110"/>
      <c r="K128" s="284">
        <v>10.5537801868856</v>
      </c>
      <c r="L128" s="284">
        <v>3.5839974111079602</v>
      </c>
      <c r="M128" s="284">
        <v>0.33170179199870597</v>
      </c>
      <c r="N128" s="284"/>
      <c r="O128" s="284">
        <v>3.4869139597912699</v>
      </c>
      <c r="P128" s="284">
        <v>2.4554022895513903</v>
      </c>
      <c r="Q128" s="284">
        <v>0.76857732292382996</v>
      </c>
      <c r="R128" s="182"/>
    </row>
    <row r="129" spans="1:18" x14ac:dyDescent="0.25">
      <c r="A129" s="110" t="s">
        <v>444</v>
      </c>
      <c r="B129" s="110">
        <v>128384</v>
      </c>
      <c r="C129" s="110">
        <v>9443</v>
      </c>
      <c r="D129" s="110">
        <v>9791.1150603842398</v>
      </c>
      <c r="E129" s="110">
        <v>-102.14983871931599</v>
      </c>
      <c r="F129" s="110">
        <v>-11.962061391985401</v>
      </c>
      <c r="G129" s="110">
        <v>11.0784305509001</v>
      </c>
      <c r="H129" s="110">
        <v>-138.87749543027499</v>
      </c>
      <c r="I129" s="110">
        <v>-106.48062204102899</v>
      </c>
      <c r="J129" s="110"/>
      <c r="K129" s="284">
        <v>7.8405408773679008</v>
      </c>
      <c r="L129" s="284">
        <v>1.85147681954138</v>
      </c>
      <c r="M129" s="284">
        <v>0.16045613160518402</v>
      </c>
      <c r="N129" s="284"/>
      <c r="O129" s="284">
        <v>4.75370762711864</v>
      </c>
      <c r="P129" s="284">
        <v>1.9698716350947201</v>
      </c>
      <c r="Q129" s="284">
        <v>0.64571909272183492</v>
      </c>
      <c r="R129" s="182"/>
    </row>
    <row r="130" spans="1:18" x14ac:dyDescent="0.25">
      <c r="A130" s="110" t="s">
        <v>445</v>
      </c>
      <c r="B130" s="110">
        <v>357377</v>
      </c>
      <c r="C130" s="110">
        <v>9330</v>
      </c>
      <c r="D130" s="110">
        <v>9381.7652354730799</v>
      </c>
      <c r="E130" s="110">
        <v>-116.57426104620301</v>
      </c>
      <c r="F130" s="110">
        <v>-11.962061391985401</v>
      </c>
      <c r="G130" s="110">
        <v>64.302680972798797</v>
      </c>
      <c r="H130" s="110">
        <v>73.978103858296393</v>
      </c>
      <c r="I130" s="110">
        <v>-61.837197639151697</v>
      </c>
      <c r="J130" s="110"/>
      <c r="K130" s="284">
        <v>6.03228523380072</v>
      </c>
      <c r="L130" s="284">
        <v>1.31737632807931</v>
      </c>
      <c r="M130" s="284">
        <v>0.135431211297873</v>
      </c>
      <c r="N130" s="284"/>
      <c r="O130" s="284">
        <v>5.0568447325933104</v>
      </c>
      <c r="P130" s="284">
        <v>1.9598351320874001</v>
      </c>
      <c r="Q130" s="284">
        <v>0.65337164954655702</v>
      </c>
      <c r="R130" s="182"/>
    </row>
    <row r="131" spans="1:18" x14ac:dyDescent="0.25">
      <c r="A131" s="110" t="s">
        <v>446</v>
      </c>
      <c r="B131" s="110">
        <v>13238</v>
      </c>
      <c r="C131" s="110">
        <v>15461</v>
      </c>
      <c r="D131" s="110">
        <v>15781.039203615501</v>
      </c>
      <c r="E131" s="110">
        <v>37.932371089072397</v>
      </c>
      <c r="F131" s="110">
        <v>-11.962061391985401</v>
      </c>
      <c r="G131" s="110">
        <v>-13.6014674875625</v>
      </c>
      <c r="H131" s="110">
        <v>-223.35344567376799</v>
      </c>
      <c r="I131" s="110">
        <v>-109.225741291536</v>
      </c>
      <c r="J131" s="110"/>
      <c r="K131" s="284">
        <v>11.9882157425593</v>
      </c>
      <c r="L131" s="284">
        <v>3.0669285390542402</v>
      </c>
      <c r="M131" s="284">
        <v>0.25683638011784304</v>
      </c>
      <c r="N131" s="284"/>
      <c r="O131" s="284">
        <v>5.9223447650702497</v>
      </c>
      <c r="P131" s="284">
        <v>3.2406707961927803</v>
      </c>
      <c r="Q131" s="284">
        <v>1.23130382232966</v>
      </c>
      <c r="R131" s="182"/>
    </row>
    <row r="132" spans="1:18" x14ac:dyDescent="0.25">
      <c r="A132" s="110" t="s">
        <v>447</v>
      </c>
      <c r="B132" s="110">
        <v>7442</v>
      </c>
      <c r="C132" s="110">
        <v>13196</v>
      </c>
      <c r="D132" s="110">
        <v>13053.9228577513</v>
      </c>
      <c r="E132" s="110">
        <v>-53.1904950817977</v>
      </c>
      <c r="F132" s="110">
        <v>-11.962061391985401</v>
      </c>
      <c r="G132" s="110">
        <v>4.0093736864649099</v>
      </c>
      <c r="H132" s="110">
        <v>312.04634580809</v>
      </c>
      <c r="I132" s="110">
        <v>-109.225741291536</v>
      </c>
      <c r="J132" s="110"/>
      <c r="K132" s="284">
        <v>9.8629400698736891</v>
      </c>
      <c r="L132" s="284">
        <v>2.39183015318463</v>
      </c>
      <c r="M132" s="284">
        <v>0.28218220908357999</v>
      </c>
      <c r="N132" s="284"/>
      <c r="O132" s="284">
        <v>5.6973931738779893</v>
      </c>
      <c r="P132" s="284">
        <v>2.59338887395861</v>
      </c>
      <c r="Q132" s="284">
        <v>0.95404461166353105</v>
      </c>
      <c r="R132" s="182"/>
    </row>
    <row r="133" spans="1:18" x14ac:dyDescent="0.25">
      <c r="A133" s="110" t="s">
        <v>448</v>
      </c>
      <c r="B133" s="110">
        <v>19074</v>
      </c>
      <c r="C133" s="110">
        <v>19867</v>
      </c>
      <c r="D133" s="110">
        <v>19644.3115655742</v>
      </c>
      <c r="E133" s="110">
        <v>198.07909657649901</v>
      </c>
      <c r="F133" s="110">
        <v>-11.962061391985401</v>
      </c>
      <c r="G133" s="110">
        <v>-7.9425144240501702</v>
      </c>
      <c r="H133" s="110">
        <v>154.00392627616301</v>
      </c>
      <c r="I133" s="110">
        <v>-109.225741291536</v>
      </c>
      <c r="J133" s="110"/>
      <c r="K133" s="284">
        <v>17.589388696655099</v>
      </c>
      <c r="L133" s="284">
        <v>3.7171018139876297</v>
      </c>
      <c r="M133" s="284">
        <v>0.29359337317814799</v>
      </c>
      <c r="N133" s="284"/>
      <c r="O133" s="284">
        <v>8.4984796057460397</v>
      </c>
      <c r="P133" s="284">
        <v>4.1574918737548501</v>
      </c>
      <c r="Q133" s="284">
        <v>1.2897137464611499</v>
      </c>
      <c r="R133" s="182"/>
    </row>
    <row r="134" spans="1:18" x14ac:dyDescent="0.25">
      <c r="A134" s="110" t="s">
        <v>449</v>
      </c>
      <c r="B134" s="110">
        <v>19547</v>
      </c>
      <c r="C134" s="110">
        <v>12838</v>
      </c>
      <c r="D134" s="110">
        <v>12546.1060621997</v>
      </c>
      <c r="E134" s="110">
        <v>124.587820330315</v>
      </c>
      <c r="F134" s="110">
        <v>-11.962061391985401</v>
      </c>
      <c r="G134" s="110">
        <v>-22.9918105912218</v>
      </c>
      <c r="H134" s="110">
        <v>311.94610023848298</v>
      </c>
      <c r="I134" s="110">
        <v>-109.225741291536</v>
      </c>
      <c r="J134" s="110"/>
      <c r="K134" s="284">
        <v>11.6130352483757</v>
      </c>
      <c r="L134" s="284">
        <v>2.3942292934977201</v>
      </c>
      <c r="M134" s="284">
        <v>0.133012738527651</v>
      </c>
      <c r="N134" s="284"/>
      <c r="O134" s="284">
        <v>5.85767636977541</v>
      </c>
      <c r="P134" s="284">
        <v>2.6653706451117798</v>
      </c>
      <c r="Q134" s="284">
        <v>0.77761293293088496</v>
      </c>
      <c r="R134" s="182"/>
    </row>
    <row r="135" spans="1:18" x14ac:dyDescent="0.25">
      <c r="A135" s="110" t="s">
        <v>450</v>
      </c>
      <c r="B135" s="110">
        <v>16731</v>
      </c>
      <c r="C135" s="110">
        <v>10697</v>
      </c>
      <c r="D135" s="110">
        <v>10750.0913291704</v>
      </c>
      <c r="E135" s="110">
        <v>-5.8890830096622802</v>
      </c>
      <c r="F135" s="110">
        <v>-11.962061391985401</v>
      </c>
      <c r="G135" s="110">
        <v>-24.366107537116498</v>
      </c>
      <c r="H135" s="110">
        <v>98.133195488065596</v>
      </c>
      <c r="I135" s="110">
        <v>-109.225741291536</v>
      </c>
      <c r="J135" s="110"/>
      <c r="K135" s="284">
        <v>10.5134182057259</v>
      </c>
      <c r="L135" s="284">
        <v>1.9484788715557901</v>
      </c>
      <c r="M135" s="284">
        <v>0.179307871615564</v>
      </c>
      <c r="N135" s="284"/>
      <c r="O135" s="284">
        <v>5.1222281991512801</v>
      </c>
      <c r="P135" s="284">
        <v>2.2413483951945499</v>
      </c>
      <c r="Q135" s="284">
        <v>0.64550833781603001</v>
      </c>
      <c r="R135" s="182"/>
    </row>
    <row r="136" spans="1:18" x14ac:dyDescent="0.25">
      <c r="A136" s="110" t="s">
        <v>451</v>
      </c>
      <c r="B136" s="110">
        <v>26778</v>
      </c>
      <c r="C136" s="110">
        <v>9799</v>
      </c>
      <c r="D136" s="110">
        <v>10153.493818212401</v>
      </c>
      <c r="E136" s="110">
        <v>-137.46688438875299</v>
      </c>
      <c r="F136" s="110">
        <v>-11.962061391985401</v>
      </c>
      <c r="G136" s="110">
        <v>-17.593055186569401</v>
      </c>
      <c r="H136" s="110">
        <v>-126.953024699582</v>
      </c>
      <c r="I136" s="110">
        <v>-60.102286149722701</v>
      </c>
      <c r="J136" s="110"/>
      <c r="K136" s="284">
        <v>8.5144521622227209</v>
      </c>
      <c r="L136" s="284">
        <v>2.8082754499962701</v>
      </c>
      <c r="M136" s="284">
        <v>0.212861304055568</v>
      </c>
      <c r="N136" s="284"/>
      <c r="O136" s="284">
        <v>3.4244529091044895</v>
      </c>
      <c r="P136" s="284">
        <v>2.1883635820449601</v>
      </c>
      <c r="Q136" s="284">
        <v>0.59003659720666202</v>
      </c>
      <c r="R136" s="182"/>
    </row>
    <row r="137" spans="1:18" x14ac:dyDescent="0.25">
      <c r="A137" s="110" t="s">
        <v>452</v>
      </c>
      <c r="B137" s="110">
        <v>14466</v>
      </c>
      <c r="C137" s="110">
        <v>10047</v>
      </c>
      <c r="D137" s="110">
        <v>9932.9758073540997</v>
      </c>
      <c r="E137" s="110">
        <v>77.126597056649004</v>
      </c>
      <c r="F137" s="110">
        <v>-11.962061391985401</v>
      </c>
      <c r="G137" s="110">
        <v>-24.796539189815999</v>
      </c>
      <c r="H137" s="110">
        <v>182.384463076034</v>
      </c>
      <c r="I137" s="110">
        <v>-109.225741291536</v>
      </c>
      <c r="J137" s="110"/>
      <c r="K137" s="284">
        <v>9.2907507258398994</v>
      </c>
      <c r="L137" s="284">
        <v>1.7351030001382599</v>
      </c>
      <c r="M137" s="284">
        <v>0.131342458177796</v>
      </c>
      <c r="N137" s="284"/>
      <c r="O137" s="284">
        <v>4.5071201437854302</v>
      </c>
      <c r="P137" s="284">
        <v>2.00470067745057</v>
      </c>
      <c r="Q137" s="284">
        <v>0.69818885662933794</v>
      </c>
      <c r="R137" s="182"/>
    </row>
    <row r="138" spans="1:18" x14ac:dyDescent="0.25">
      <c r="A138" s="110" t="s">
        <v>453</v>
      </c>
      <c r="B138" s="110">
        <v>23288</v>
      </c>
      <c r="C138" s="110">
        <v>8930</v>
      </c>
      <c r="D138" s="110">
        <v>9124.8596628657597</v>
      </c>
      <c r="E138" s="110">
        <v>-3.8389348769625302</v>
      </c>
      <c r="F138" s="110">
        <v>-11.962061391985401</v>
      </c>
      <c r="G138" s="110">
        <v>-17.3514415660309</v>
      </c>
      <c r="H138" s="110">
        <v>-52.612403842738402</v>
      </c>
      <c r="I138" s="110">
        <v>-109.225741291536</v>
      </c>
      <c r="J138" s="110"/>
      <c r="K138" s="284">
        <v>9.1678117485400197</v>
      </c>
      <c r="L138" s="284">
        <v>1.97097217451048</v>
      </c>
      <c r="M138" s="284">
        <v>0.15458605290278302</v>
      </c>
      <c r="N138" s="284"/>
      <c r="O138" s="284">
        <v>3.80453452421848</v>
      </c>
      <c r="P138" s="284">
        <v>1.8421504637581601</v>
      </c>
      <c r="Q138" s="284">
        <v>0.57969769838543506</v>
      </c>
      <c r="R138" s="182"/>
    </row>
    <row r="139" spans="1:18" x14ac:dyDescent="0.25">
      <c r="A139" s="110" t="s">
        <v>454</v>
      </c>
      <c r="B139" s="110">
        <v>13812</v>
      </c>
      <c r="C139" s="110">
        <v>14307</v>
      </c>
      <c r="D139" s="110">
        <v>14395.2564859965</v>
      </c>
      <c r="E139" s="110">
        <v>57.777481216144103</v>
      </c>
      <c r="F139" s="110">
        <v>-11.962061391985401</v>
      </c>
      <c r="G139" s="110">
        <v>-19.4493042604424</v>
      </c>
      <c r="H139" s="110">
        <v>-5.83953914131465</v>
      </c>
      <c r="I139" s="110">
        <v>-109.225741291536</v>
      </c>
      <c r="J139" s="110"/>
      <c r="K139" s="284">
        <v>12.843903851723102</v>
      </c>
      <c r="L139" s="284">
        <v>2.8381117868520098</v>
      </c>
      <c r="M139" s="284">
        <v>0.26064291920069499</v>
      </c>
      <c r="N139" s="284"/>
      <c r="O139" s="284">
        <v>6.1178685201274297</v>
      </c>
      <c r="P139" s="284">
        <v>3.0842745438748898</v>
      </c>
      <c r="Q139" s="284">
        <v>0.89777005502461593</v>
      </c>
      <c r="R139" s="182"/>
    </row>
    <row r="140" spans="1:18" x14ac:dyDescent="0.25">
      <c r="A140" s="110" t="s">
        <v>455</v>
      </c>
      <c r="B140" s="110">
        <v>46649</v>
      </c>
      <c r="C140" s="110">
        <v>12162</v>
      </c>
      <c r="D140" s="110">
        <v>12230.7036172351</v>
      </c>
      <c r="E140" s="110">
        <v>-71.748240782653596</v>
      </c>
      <c r="F140" s="110">
        <v>-11.962061391985401</v>
      </c>
      <c r="G140" s="110">
        <v>7.9526131710148702</v>
      </c>
      <c r="H140" s="110">
        <v>116.452438847747</v>
      </c>
      <c r="I140" s="110">
        <v>-109.225741291536</v>
      </c>
      <c r="J140" s="110"/>
      <c r="K140" s="284">
        <v>10.231730583721001</v>
      </c>
      <c r="L140" s="284">
        <v>2.3408861926300699</v>
      </c>
      <c r="M140" s="284">
        <v>0.19293018071126899</v>
      </c>
      <c r="N140" s="284"/>
      <c r="O140" s="284">
        <v>5.34416600570216</v>
      </c>
      <c r="P140" s="284">
        <v>2.6967351926086298</v>
      </c>
      <c r="Q140" s="284">
        <v>0.75242770477395005</v>
      </c>
      <c r="R140" s="182"/>
    </row>
    <row r="141" spans="1:18" x14ac:dyDescent="0.25">
      <c r="A141" s="110" t="s">
        <v>456</v>
      </c>
      <c r="B141" s="110">
        <v>37821</v>
      </c>
      <c r="C141" s="110">
        <v>11918</v>
      </c>
      <c r="D141" s="110">
        <v>12167.023758585001</v>
      </c>
      <c r="E141" s="110">
        <v>-145.58500655812099</v>
      </c>
      <c r="F141" s="110">
        <v>-11.962061391985401</v>
      </c>
      <c r="G141" s="110">
        <v>-26.6273606532116</v>
      </c>
      <c r="H141" s="110">
        <v>-194.19042686693501</v>
      </c>
      <c r="I141" s="110">
        <v>129.40840282263801</v>
      </c>
      <c r="J141" s="110"/>
      <c r="K141" s="284">
        <v>12.157267126728501</v>
      </c>
      <c r="L141" s="284">
        <v>3.1807725866582102</v>
      </c>
      <c r="M141" s="284">
        <v>0.17186219296158198</v>
      </c>
      <c r="N141" s="284"/>
      <c r="O141" s="284">
        <v>4.1008963274371402</v>
      </c>
      <c r="P141" s="284">
        <v>2.5541365907829001</v>
      </c>
      <c r="Q141" s="284">
        <v>0.76412575024457308</v>
      </c>
      <c r="R141" s="182"/>
    </row>
    <row r="142" spans="1:18" x14ac:dyDescent="0.25">
      <c r="A142" s="110" t="s">
        <v>457</v>
      </c>
      <c r="B142" s="110">
        <v>31714</v>
      </c>
      <c r="C142" s="110">
        <v>15428</v>
      </c>
      <c r="D142" s="110">
        <v>15542.129874529201</v>
      </c>
      <c r="E142" s="110">
        <v>24.949175732552099</v>
      </c>
      <c r="F142" s="110">
        <v>-11.962061391985401</v>
      </c>
      <c r="G142" s="110">
        <v>-10.7816935893311</v>
      </c>
      <c r="H142" s="110">
        <v>-7.5698061453609</v>
      </c>
      <c r="I142" s="110">
        <v>-109.225741291536</v>
      </c>
      <c r="J142" s="110"/>
      <c r="K142" s="284">
        <v>13.864539320174099</v>
      </c>
      <c r="L142" s="284">
        <v>2.9324588509806402</v>
      </c>
      <c r="M142" s="284">
        <v>0.249101343255345</v>
      </c>
      <c r="N142" s="284"/>
      <c r="O142" s="284">
        <v>6.9779907927098401</v>
      </c>
      <c r="P142" s="284">
        <v>3.1847133757961799</v>
      </c>
      <c r="Q142" s="284">
        <v>1.0342435517437101</v>
      </c>
      <c r="R142" s="182"/>
    </row>
    <row r="143" spans="1:18" x14ac:dyDescent="0.25">
      <c r="A143" s="110" t="s">
        <v>458</v>
      </c>
      <c r="B143" s="110">
        <v>16341</v>
      </c>
      <c r="C143" s="110">
        <v>9203</v>
      </c>
      <c r="D143" s="110">
        <v>9157.7605612358602</v>
      </c>
      <c r="E143" s="110">
        <v>-97.267833140590298</v>
      </c>
      <c r="F143" s="110">
        <v>-11.962061391985401</v>
      </c>
      <c r="G143" s="110">
        <v>9.4862124022989001</v>
      </c>
      <c r="H143" s="110">
        <v>254.04472636420499</v>
      </c>
      <c r="I143" s="110">
        <v>-109.225741291536</v>
      </c>
      <c r="J143" s="110"/>
      <c r="K143" s="284">
        <v>8.7509944311853598</v>
      </c>
      <c r="L143" s="284">
        <v>1.9888623707239501</v>
      </c>
      <c r="M143" s="284">
        <v>0.104032800930176</v>
      </c>
      <c r="N143" s="284"/>
      <c r="O143" s="284">
        <v>4.2347469555106798</v>
      </c>
      <c r="P143" s="284">
        <v>1.96438406462273</v>
      </c>
      <c r="Q143" s="284">
        <v>0.50792485160026901</v>
      </c>
      <c r="R143" s="182"/>
    </row>
    <row r="144" spans="1:18" x14ac:dyDescent="0.25">
      <c r="A144" s="110" t="s">
        <v>459</v>
      </c>
      <c r="B144" s="110">
        <v>44268</v>
      </c>
      <c r="C144" s="110">
        <v>13964</v>
      </c>
      <c r="D144" s="110">
        <v>14293.7338451416</v>
      </c>
      <c r="E144" s="110">
        <v>-38.3864738456396</v>
      </c>
      <c r="F144" s="110">
        <v>-11.962061391985401</v>
      </c>
      <c r="G144" s="110">
        <v>-17.808942821179599</v>
      </c>
      <c r="H144" s="110">
        <v>-152.38048467238599</v>
      </c>
      <c r="I144" s="110">
        <v>-109.225741291536</v>
      </c>
      <c r="J144" s="110"/>
      <c r="K144" s="284">
        <v>11.6811240625282</v>
      </c>
      <c r="L144" s="284">
        <v>2.5548929249119001</v>
      </c>
      <c r="M144" s="284">
        <v>0.232673714647149</v>
      </c>
      <c r="N144" s="284"/>
      <c r="O144" s="284">
        <v>5.4915514592934001</v>
      </c>
      <c r="P144" s="284">
        <v>2.9953917050691201</v>
      </c>
      <c r="Q144" s="284">
        <v>1.0888226258245199</v>
      </c>
      <c r="R144" s="182"/>
    </row>
    <row r="145" spans="1:18" x14ac:dyDescent="0.25">
      <c r="A145" s="110" t="s">
        <v>460</v>
      </c>
      <c r="B145" s="110">
        <v>10455</v>
      </c>
      <c r="C145" s="110">
        <v>13773</v>
      </c>
      <c r="D145" s="110">
        <v>13692.568900694399</v>
      </c>
      <c r="E145" s="110">
        <v>-1.10253285938124</v>
      </c>
      <c r="F145" s="110">
        <v>-11.962061391985401</v>
      </c>
      <c r="G145" s="110">
        <v>-7.3725300053452596</v>
      </c>
      <c r="H145" s="110">
        <v>210.55335267100699</v>
      </c>
      <c r="I145" s="110">
        <v>-109.225741291536</v>
      </c>
      <c r="J145" s="110"/>
      <c r="K145" s="284">
        <v>11.200382592061201</v>
      </c>
      <c r="L145" s="284">
        <v>2.5442372070779502</v>
      </c>
      <c r="M145" s="284">
        <v>0.21999043519847</v>
      </c>
      <c r="N145" s="284"/>
      <c r="O145" s="284">
        <v>6.1023433763749395</v>
      </c>
      <c r="P145" s="284">
        <v>2.67814442850311</v>
      </c>
      <c r="Q145" s="284">
        <v>1.01386896221903</v>
      </c>
      <c r="R145" s="182"/>
    </row>
    <row r="146" spans="1:18" x14ac:dyDescent="0.25">
      <c r="A146" s="110" t="s">
        <v>461</v>
      </c>
      <c r="B146" s="110">
        <v>14577</v>
      </c>
      <c r="C146" s="110">
        <v>12772</v>
      </c>
      <c r="D146" s="110">
        <v>12750.902892513701</v>
      </c>
      <c r="E146" s="110">
        <v>199.27497575472</v>
      </c>
      <c r="F146" s="110">
        <v>-11.962061391985401</v>
      </c>
      <c r="G146" s="110">
        <v>-18.734031268001701</v>
      </c>
      <c r="H146" s="110">
        <v>-38.279241803603803</v>
      </c>
      <c r="I146" s="110">
        <v>-109.225741291536</v>
      </c>
      <c r="J146" s="110"/>
      <c r="K146" s="284">
        <v>11.3466419702271</v>
      </c>
      <c r="L146" s="284">
        <v>2.5656856692049099</v>
      </c>
      <c r="M146" s="284">
        <v>0.21266378541538</v>
      </c>
      <c r="N146" s="284"/>
      <c r="O146" s="284">
        <v>5.2274130479522496</v>
      </c>
      <c r="P146" s="284">
        <v>2.6411470124168202</v>
      </c>
      <c r="Q146" s="284">
        <v>0.86437538588186902</v>
      </c>
      <c r="R146" s="182"/>
    </row>
    <row r="147" spans="1:18" ht="14.25" customHeight="1" x14ac:dyDescent="0.25">
      <c r="A147" s="18" t="s">
        <v>462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284"/>
      <c r="L147" s="284"/>
      <c r="M147" s="284"/>
      <c r="N147" s="284"/>
      <c r="O147" s="284"/>
      <c r="P147" s="284"/>
      <c r="Q147" s="284"/>
      <c r="R147" s="182"/>
    </row>
    <row r="148" spans="1:18" x14ac:dyDescent="0.25">
      <c r="A148" s="110" t="s">
        <v>463</v>
      </c>
      <c r="B148" s="110">
        <v>47017</v>
      </c>
      <c r="C148" s="110">
        <v>13914</v>
      </c>
      <c r="D148" s="110">
        <v>14055.4572148306</v>
      </c>
      <c r="E148" s="110">
        <v>122.51291296829901</v>
      </c>
      <c r="F148" s="110">
        <v>-11.962061391985401</v>
      </c>
      <c r="G148" s="110">
        <v>-11.4851302707446</v>
      </c>
      <c r="H148" s="110">
        <v>-186.14851789611501</v>
      </c>
      <c r="I148" s="110">
        <v>-54.082258802422203</v>
      </c>
      <c r="J148" s="110"/>
      <c r="K148" s="284">
        <v>12.6869004828041</v>
      </c>
      <c r="L148" s="284">
        <v>2.89469766254759</v>
      </c>
      <c r="M148" s="284">
        <v>0.23821171065784699</v>
      </c>
      <c r="N148" s="284"/>
      <c r="O148" s="284">
        <v>5.1555820235234098</v>
      </c>
      <c r="P148" s="284">
        <v>2.7862262585873201</v>
      </c>
      <c r="Q148" s="284">
        <v>1.07195269796031</v>
      </c>
      <c r="R148" s="182"/>
    </row>
    <row r="149" spans="1:18" x14ac:dyDescent="0.25">
      <c r="A149" s="110" t="s">
        <v>464</v>
      </c>
      <c r="B149" s="110">
        <v>105148</v>
      </c>
      <c r="C149" s="110">
        <v>11882</v>
      </c>
      <c r="D149" s="110">
        <v>12153.6395856854</v>
      </c>
      <c r="E149" s="110">
        <v>-50.6246692976896</v>
      </c>
      <c r="F149" s="110">
        <v>-11.962061391985401</v>
      </c>
      <c r="G149" s="110">
        <v>10.8039310254113</v>
      </c>
      <c r="H149" s="110">
        <v>-110.45024050736799</v>
      </c>
      <c r="I149" s="110">
        <v>-109.225741291536</v>
      </c>
      <c r="J149" s="110"/>
      <c r="K149" s="284">
        <v>9.6502073268155399</v>
      </c>
      <c r="L149" s="284">
        <v>2.36333548902499</v>
      </c>
      <c r="M149" s="284">
        <v>0.21208201772739402</v>
      </c>
      <c r="N149" s="284"/>
      <c r="O149" s="284">
        <v>5.0766538593221</v>
      </c>
      <c r="P149" s="284">
        <v>2.53642484878457</v>
      </c>
      <c r="Q149" s="284">
        <v>0.84452390915661701</v>
      </c>
      <c r="R149" s="182"/>
    </row>
    <row r="150" spans="1:18" x14ac:dyDescent="0.25">
      <c r="A150" s="110" t="s">
        <v>465</v>
      </c>
      <c r="B150" s="110">
        <v>10464</v>
      </c>
      <c r="C150" s="110">
        <v>13869</v>
      </c>
      <c r="D150" s="110">
        <v>13798.3303648413</v>
      </c>
      <c r="E150" s="110">
        <v>209.990769429859</v>
      </c>
      <c r="F150" s="110">
        <v>-11.962061391985401</v>
      </c>
      <c r="G150" s="110">
        <v>-2.7590236971328799</v>
      </c>
      <c r="H150" s="110">
        <v>-15.271836399999801</v>
      </c>
      <c r="I150" s="110">
        <v>-109.225741291536</v>
      </c>
      <c r="J150" s="110"/>
      <c r="K150" s="284">
        <v>11.659021406727801</v>
      </c>
      <c r="L150" s="284">
        <v>2.4369266055045897</v>
      </c>
      <c r="M150" s="284">
        <v>0.27714067278287502</v>
      </c>
      <c r="N150" s="284"/>
      <c r="O150" s="284">
        <v>5.0745412844036695</v>
      </c>
      <c r="P150" s="284">
        <v>2.8669724770642202</v>
      </c>
      <c r="Q150" s="284">
        <v>1.0607798165137599</v>
      </c>
      <c r="R150" s="182"/>
    </row>
    <row r="151" spans="1:18" x14ac:dyDescent="0.25">
      <c r="A151" s="110" t="s">
        <v>466</v>
      </c>
      <c r="B151" s="110">
        <v>85801</v>
      </c>
      <c r="C151" s="110">
        <v>10780</v>
      </c>
      <c r="D151" s="110">
        <v>11002.8358990289</v>
      </c>
      <c r="E151" s="110">
        <v>-28.0716760066211</v>
      </c>
      <c r="F151" s="110">
        <v>-11.962061391985401</v>
      </c>
      <c r="G151" s="110">
        <v>-28.158104462706302</v>
      </c>
      <c r="H151" s="110">
        <v>-184.96645704896099</v>
      </c>
      <c r="I151" s="110">
        <v>30.422041199971201</v>
      </c>
      <c r="J151" s="110"/>
      <c r="K151" s="284">
        <v>10.624584795049</v>
      </c>
      <c r="L151" s="284">
        <v>2.6561461987622499</v>
      </c>
      <c r="M151" s="284">
        <v>0.19580191373060901</v>
      </c>
      <c r="N151" s="284"/>
      <c r="O151" s="284">
        <v>3.9241966876842902</v>
      </c>
      <c r="P151" s="284">
        <v>2.2855211477721697</v>
      </c>
      <c r="Q151" s="284">
        <v>0.70628547452826895</v>
      </c>
      <c r="R151" s="182"/>
    </row>
    <row r="152" spans="1:18" x14ac:dyDescent="0.25">
      <c r="A152" s="110" t="s">
        <v>467</v>
      </c>
      <c r="B152" s="110">
        <v>26575</v>
      </c>
      <c r="C152" s="110">
        <v>13430</v>
      </c>
      <c r="D152" s="110">
        <v>13622.4468721095</v>
      </c>
      <c r="E152" s="110">
        <v>109.25331121042301</v>
      </c>
      <c r="F152" s="110">
        <v>-11.962061391985401</v>
      </c>
      <c r="G152" s="110">
        <v>-19.251466122993399</v>
      </c>
      <c r="H152" s="110">
        <v>-160.96597826068401</v>
      </c>
      <c r="I152" s="110">
        <v>-109.225741291536</v>
      </c>
      <c r="J152" s="110"/>
      <c r="K152" s="284">
        <v>13.7873941674506</v>
      </c>
      <c r="L152" s="284">
        <v>2.8259642521166501</v>
      </c>
      <c r="M152" s="284">
        <v>0.20319849482596403</v>
      </c>
      <c r="N152" s="284"/>
      <c r="O152" s="284">
        <v>5.58795860771402</v>
      </c>
      <c r="P152" s="284">
        <v>2.6716839134524899</v>
      </c>
      <c r="Q152" s="284">
        <v>0.94825964252116712</v>
      </c>
      <c r="R152" s="182"/>
    </row>
    <row r="153" spans="1:18" x14ac:dyDescent="0.25">
      <c r="A153" s="110" t="s">
        <v>468</v>
      </c>
      <c r="B153" s="110">
        <v>67800</v>
      </c>
      <c r="C153" s="110">
        <v>12876</v>
      </c>
      <c r="D153" s="110">
        <v>13133.292363849099</v>
      </c>
      <c r="E153" s="110">
        <v>23.962577939301301</v>
      </c>
      <c r="F153" s="110">
        <v>-11.962061391985401</v>
      </c>
      <c r="G153" s="110">
        <v>-19.642944884074701</v>
      </c>
      <c r="H153" s="110">
        <v>-182.30649504629801</v>
      </c>
      <c r="I153" s="110">
        <v>-66.9096026212559</v>
      </c>
      <c r="J153" s="110"/>
      <c r="K153" s="284">
        <v>12.6430678466077</v>
      </c>
      <c r="L153" s="284">
        <v>2.68879056047198</v>
      </c>
      <c r="M153" s="284">
        <v>0.22418879056047197</v>
      </c>
      <c r="N153" s="284"/>
      <c r="O153" s="284">
        <v>5.3967551622418899</v>
      </c>
      <c r="P153" s="284">
        <v>2.4970501474926299</v>
      </c>
      <c r="Q153" s="284">
        <v>0.96165191740412992</v>
      </c>
      <c r="R153" s="182"/>
    </row>
    <row r="154" spans="1:18" ht="14.25" customHeight="1" x14ac:dyDescent="0.25">
      <c r="A154" s="18" t="s">
        <v>469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284"/>
      <c r="L154" s="284"/>
      <c r="M154" s="284"/>
      <c r="N154" s="284"/>
      <c r="O154" s="284"/>
      <c r="P154" s="284"/>
      <c r="Q154" s="284"/>
      <c r="R154" s="182"/>
    </row>
    <row r="155" spans="1:18" x14ac:dyDescent="0.25">
      <c r="A155" s="110" t="s">
        <v>470</v>
      </c>
      <c r="B155" s="110">
        <v>32394</v>
      </c>
      <c r="C155" s="110">
        <v>8834</v>
      </c>
      <c r="D155" s="110">
        <v>8985.8695384468301</v>
      </c>
      <c r="E155" s="110">
        <v>-32.510323325340799</v>
      </c>
      <c r="F155" s="110">
        <v>-11.962061391985401</v>
      </c>
      <c r="G155" s="110">
        <v>-11.0803983187964</v>
      </c>
      <c r="H155" s="110">
        <v>-8.4853489260590607</v>
      </c>
      <c r="I155" s="110">
        <v>-88.325191383763396</v>
      </c>
      <c r="J155" s="110"/>
      <c r="K155" s="284">
        <v>8.7547076619127004</v>
      </c>
      <c r="L155" s="284">
        <v>2.0744582330061103</v>
      </c>
      <c r="M155" s="284">
        <v>9.2609742544915705E-2</v>
      </c>
      <c r="N155" s="284"/>
      <c r="O155" s="284">
        <v>4.0316107921219997</v>
      </c>
      <c r="P155" s="284">
        <v>1.9664135333703801</v>
      </c>
      <c r="Q155" s="284">
        <v>0.47230968697907</v>
      </c>
      <c r="R155" s="182"/>
    </row>
    <row r="156" spans="1:18" x14ac:dyDescent="0.25">
      <c r="A156" s="110" t="s">
        <v>471</v>
      </c>
      <c r="B156" s="110">
        <v>42199</v>
      </c>
      <c r="C156" s="110">
        <v>12470</v>
      </c>
      <c r="D156" s="110">
        <v>12688.565878768501</v>
      </c>
      <c r="E156" s="110">
        <v>-27.5477206004098</v>
      </c>
      <c r="F156" s="110">
        <v>-11.962061391985401</v>
      </c>
      <c r="G156" s="110">
        <v>-20.286730486491699</v>
      </c>
      <c r="H156" s="110">
        <v>-49.585732727948702</v>
      </c>
      <c r="I156" s="110">
        <v>-109.225741291536</v>
      </c>
      <c r="J156" s="110"/>
      <c r="K156" s="284">
        <v>11.2704092514041</v>
      </c>
      <c r="L156" s="284">
        <v>2.6327638095689498</v>
      </c>
      <c r="M156" s="284">
        <v>0.22038436929785102</v>
      </c>
      <c r="N156" s="284"/>
      <c r="O156" s="284">
        <v>5.3129221071589399</v>
      </c>
      <c r="P156" s="284">
        <v>2.55693262873528</v>
      </c>
      <c r="Q156" s="284">
        <v>0.86257968198298496</v>
      </c>
      <c r="R156" s="182"/>
    </row>
    <row r="157" spans="1:18" x14ac:dyDescent="0.25">
      <c r="A157" s="110" t="s">
        <v>472</v>
      </c>
      <c r="B157" s="110">
        <v>9255</v>
      </c>
      <c r="C157" s="110">
        <v>19126</v>
      </c>
      <c r="D157" s="110">
        <v>18585.980184864999</v>
      </c>
      <c r="E157" s="110">
        <v>553.63959241124905</v>
      </c>
      <c r="F157" s="110">
        <v>-11.962061391985401</v>
      </c>
      <c r="G157" s="110">
        <v>-9.0001154748052308</v>
      </c>
      <c r="H157" s="110">
        <v>116.69270906846199</v>
      </c>
      <c r="I157" s="110">
        <v>-109.225741291536</v>
      </c>
      <c r="J157" s="110"/>
      <c r="K157" s="284">
        <v>14.197730956239901</v>
      </c>
      <c r="L157" s="284">
        <v>3.0794165316045401</v>
      </c>
      <c r="M157" s="284">
        <v>0.194489465153971</v>
      </c>
      <c r="N157" s="284"/>
      <c r="O157" s="284">
        <v>7.7147487844408404</v>
      </c>
      <c r="P157" s="284">
        <v>3.6736898973527796</v>
      </c>
      <c r="Q157" s="284">
        <v>1.5775256618044302</v>
      </c>
      <c r="R157" s="182"/>
    </row>
    <row r="158" spans="1:18" x14ac:dyDescent="0.25">
      <c r="A158" s="110" t="s">
        <v>473</v>
      </c>
      <c r="B158" s="110">
        <v>9703</v>
      </c>
      <c r="C158" s="110">
        <v>10549</v>
      </c>
      <c r="D158" s="110">
        <v>10618.031949328901</v>
      </c>
      <c r="E158" s="110">
        <v>154.535640991093</v>
      </c>
      <c r="F158" s="110">
        <v>-11.962061391985401</v>
      </c>
      <c r="G158" s="110">
        <v>-32.948599592658702</v>
      </c>
      <c r="H158" s="110">
        <v>-69.523608826701604</v>
      </c>
      <c r="I158" s="110">
        <v>-109.225741291536</v>
      </c>
      <c r="J158" s="110"/>
      <c r="K158" s="284">
        <v>11.7386375347831</v>
      </c>
      <c r="L158" s="284">
        <v>2.41162527053489</v>
      </c>
      <c r="M158" s="284">
        <v>0.20612181799443499</v>
      </c>
      <c r="N158" s="284"/>
      <c r="O158" s="284">
        <v>4.4110069050808995</v>
      </c>
      <c r="P158" s="284">
        <v>2.1951973616407301</v>
      </c>
      <c r="Q158" s="284">
        <v>0.58744718128413898</v>
      </c>
      <c r="R158" s="182"/>
    </row>
    <row r="159" spans="1:18" x14ac:dyDescent="0.25">
      <c r="A159" s="110" t="s">
        <v>474</v>
      </c>
      <c r="B159" s="110">
        <v>114445</v>
      </c>
      <c r="C159" s="110">
        <v>11503</v>
      </c>
      <c r="D159" s="110">
        <v>11655.5630051809</v>
      </c>
      <c r="E159" s="110">
        <v>-70.628509711364103</v>
      </c>
      <c r="F159" s="110">
        <v>-11.962061391985401</v>
      </c>
      <c r="G159" s="110">
        <v>8.4024723948719302</v>
      </c>
      <c r="H159" s="110">
        <v>30.790602887752801</v>
      </c>
      <c r="I159" s="110">
        <v>-109.225741291536</v>
      </c>
      <c r="J159" s="110"/>
      <c r="K159" s="284">
        <v>8.7413167897243191</v>
      </c>
      <c r="L159" s="284">
        <v>2.1329022674647198</v>
      </c>
      <c r="M159" s="284">
        <v>0.194853423041636</v>
      </c>
      <c r="N159" s="284"/>
      <c r="O159" s="284">
        <v>5.0242474551094398</v>
      </c>
      <c r="P159" s="284">
        <v>2.44921141159509</v>
      </c>
      <c r="Q159" s="284">
        <v>0.82485036480405405</v>
      </c>
      <c r="R159" s="182"/>
    </row>
    <row r="160" spans="1:18" x14ac:dyDescent="0.25">
      <c r="A160" s="110" t="s">
        <v>475</v>
      </c>
      <c r="B160" s="110">
        <v>4650</v>
      </c>
      <c r="C160" s="110">
        <v>17027</v>
      </c>
      <c r="D160" s="110">
        <v>16632.4764670859</v>
      </c>
      <c r="E160" s="110">
        <v>560.48719021484601</v>
      </c>
      <c r="F160" s="110">
        <v>-11.962061391985401</v>
      </c>
      <c r="G160" s="110">
        <v>-37.8672730550255</v>
      </c>
      <c r="H160" s="110">
        <v>-7.1661762354492904</v>
      </c>
      <c r="I160" s="110">
        <v>-109.225741291536</v>
      </c>
      <c r="J160" s="110"/>
      <c r="K160" s="284">
        <v>12.860215053763399</v>
      </c>
      <c r="L160" s="284">
        <v>3.6129032258064497</v>
      </c>
      <c r="M160" s="284">
        <v>0.27956989247311803</v>
      </c>
      <c r="N160" s="284"/>
      <c r="O160" s="284">
        <v>7.4408602150537604</v>
      </c>
      <c r="P160" s="284">
        <v>3.56989247311828</v>
      </c>
      <c r="Q160" s="284">
        <v>0.98924731182795711</v>
      </c>
      <c r="R160" s="182"/>
    </row>
    <row r="161" spans="1:18" x14ac:dyDescent="0.25">
      <c r="A161" s="110" t="s">
        <v>476</v>
      </c>
      <c r="B161" s="110">
        <v>5717</v>
      </c>
      <c r="C161" s="110">
        <v>14812</v>
      </c>
      <c r="D161" s="110">
        <v>14713.772308366801</v>
      </c>
      <c r="E161" s="110">
        <v>157.60196738944401</v>
      </c>
      <c r="F161" s="110">
        <v>-11.962061391985401</v>
      </c>
      <c r="G161" s="110">
        <v>-32.453299175718499</v>
      </c>
      <c r="H161" s="110">
        <v>94.582811912486704</v>
      </c>
      <c r="I161" s="110">
        <v>-109.225741291536</v>
      </c>
      <c r="J161" s="110"/>
      <c r="K161" s="284">
        <v>13.486094105300001</v>
      </c>
      <c r="L161" s="284">
        <v>2.57127864264474</v>
      </c>
      <c r="M161" s="284">
        <v>0.24488368025187998</v>
      </c>
      <c r="N161" s="284"/>
      <c r="O161" s="284">
        <v>6.3844673779954491</v>
      </c>
      <c r="P161" s="284">
        <v>2.7636872485569399</v>
      </c>
      <c r="Q161" s="284">
        <v>1.15445163547315</v>
      </c>
      <c r="R161" s="182"/>
    </row>
    <row r="162" spans="1:18" x14ac:dyDescent="0.25">
      <c r="A162" s="110" t="s">
        <v>477</v>
      </c>
      <c r="B162" s="110">
        <v>33252</v>
      </c>
      <c r="C162" s="110">
        <v>13963</v>
      </c>
      <c r="D162" s="110">
        <v>13975.5451967959</v>
      </c>
      <c r="E162" s="110">
        <v>54.743052668582102</v>
      </c>
      <c r="F162" s="110">
        <v>-11.962061391985401</v>
      </c>
      <c r="G162" s="110">
        <v>-27.191084749769001</v>
      </c>
      <c r="H162" s="110">
        <v>81.047798541052103</v>
      </c>
      <c r="I162" s="110">
        <v>-109.225741291536</v>
      </c>
      <c r="J162" s="110"/>
      <c r="K162" s="284">
        <v>10.7001082641646</v>
      </c>
      <c r="L162" s="284">
        <v>2.4750390953927601</v>
      </c>
      <c r="M162" s="284">
        <v>0.17743293636473001</v>
      </c>
      <c r="N162" s="284"/>
      <c r="O162" s="284">
        <v>5.1275111271502496</v>
      </c>
      <c r="P162" s="284">
        <v>3.0163599182004099</v>
      </c>
      <c r="Q162" s="284">
        <v>1.1006856730422201</v>
      </c>
      <c r="R162" s="182"/>
    </row>
    <row r="163" spans="1:18" x14ac:dyDescent="0.25">
      <c r="A163" s="110" t="s">
        <v>478</v>
      </c>
      <c r="B163" s="110">
        <v>6512</v>
      </c>
      <c r="C163" s="110">
        <v>15809</v>
      </c>
      <c r="D163" s="110">
        <v>14991.8367937862</v>
      </c>
      <c r="E163" s="110">
        <v>455.88863577247997</v>
      </c>
      <c r="F163" s="110">
        <v>-11.962061391985401</v>
      </c>
      <c r="G163" s="110">
        <v>-26.786629279742399</v>
      </c>
      <c r="H163" s="110">
        <v>509.20149898801299</v>
      </c>
      <c r="I163" s="110">
        <v>-109.225741291536</v>
      </c>
      <c r="J163" s="110"/>
      <c r="K163" s="284">
        <v>13.114250614250601</v>
      </c>
      <c r="L163" s="284">
        <v>2.3495085995085998</v>
      </c>
      <c r="M163" s="284">
        <v>0.24570024570024601</v>
      </c>
      <c r="N163" s="284"/>
      <c r="O163" s="284">
        <v>6.7414004914004897</v>
      </c>
      <c r="P163" s="284">
        <v>3.1326781326781301</v>
      </c>
      <c r="Q163" s="284">
        <v>1.05958230958231</v>
      </c>
      <c r="R163" s="182"/>
    </row>
    <row r="164" spans="1:18" x14ac:dyDescent="0.25">
      <c r="A164" s="110" t="s">
        <v>479</v>
      </c>
      <c r="B164" s="110">
        <v>5646</v>
      </c>
      <c r="C164" s="110">
        <v>15163</v>
      </c>
      <c r="D164" s="110">
        <v>15026.490300088701</v>
      </c>
      <c r="E164" s="110">
        <v>218.01744124203501</v>
      </c>
      <c r="F164" s="110">
        <v>-11.962061391985401</v>
      </c>
      <c r="G164" s="110">
        <v>-38.772056181845699</v>
      </c>
      <c r="H164" s="110">
        <v>78.797112606298001</v>
      </c>
      <c r="I164" s="110">
        <v>-109.225741291536</v>
      </c>
      <c r="J164" s="110"/>
      <c r="K164" s="284">
        <v>13.637973786751701</v>
      </c>
      <c r="L164" s="284">
        <v>2.6744597945448101</v>
      </c>
      <c r="M164" s="284">
        <v>0.35423308537017401</v>
      </c>
      <c r="N164" s="284"/>
      <c r="O164" s="284">
        <v>6.1105207226354903</v>
      </c>
      <c r="P164" s="284">
        <v>2.9755579171094602</v>
      </c>
      <c r="Q164" s="284">
        <v>1.0981225646475401</v>
      </c>
      <c r="R164" s="182"/>
    </row>
    <row r="165" spans="1:18" x14ac:dyDescent="0.25">
      <c r="A165" s="110" t="s">
        <v>480</v>
      </c>
      <c r="B165" s="110">
        <v>5194</v>
      </c>
      <c r="C165" s="110">
        <v>18382</v>
      </c>
      <c r="D165" s="110">
        <v>17796.637447224199</v>
      </c>
      <c r="E165" s="110">
        <v>115.534460582992</v>
      </c>
      <c r="F165" s="110">
        <v>-11.962061391985401</v>
      </c>
      <c r="G165" s="110">
        <v>-8.7231833548611597</v>
      </c>
      <c r="H165" s="110">
        <v>599.446521948895</v>
      </c>
      <c r="I165" s="110">
        <v>-109.225741291536</v>
      </c>
      <c r="J165" s="110"/>
      <c r="K165" s="284">
        <v>16.288024643819803</v>
      </c>
      <c r="L165" s="284">
        <v>2.9649595687331503</v>
      </c>
      <c r="M165" s="284">
        <v>0.25028879476318799</v>
      </c>
      <c r="N165" s="284"/>
      <c r="O165" s="284">
        <v>8.2787832113977693</v>
      </c>
      <c r="P165" s="284">
        <v>3.7928378898729296</v>
      </c>
      <c r="Q165" s="284">
        <v>1.15517905275318</v>
      </c>
      <c r="R165" s="182"/>
    </row>
    <row r="166" spans="1:18" x14ac:dyDescent="0.25">
      <c r="A166" s="110" t="s">
        <v>481</v>
      </c>
      <c r="B166" s="110">
        <v>596841</v>
      </c>
      <c r="C166" s="110">
        <v>9260</v>
      </c>
      <c r="D166" s="110">
        <v>9325.5818749867594</v>
      </c>
      <c r="E166" s="110">
        <v>-116.798908891575</v>
      </c>
      <c r="F166" s="110">
        <v>-11.962061391985401</v>
      </c>
      <c r="G166" s="110">
        <v>33.953940800657598</v>
      </c>
      <c r="H166" s="110">
        <v>5.3780061324864299</v>
      </c>
      <c r="I166" s="110">
        <v>24.097081436562299</v>
      </c>
      <c r="J166" s="110"/>
      <c r="K166" s="284">
        <v>6.5890245475763205</v>
      </c>
      <c r="L166" s="284">
        <v>1.3489354786283099</v>
      </c>
      <c r="M166" s="284">
        <v>0.13068807270277999</v>
      </c>
      <c r="N166" s="284"/>
      <c r="O166" s="284">
        <v>5.1372140988973598</v>
      </c>
      <c r="P166" s="284">
        <v>1.88358373503161</v>
      </c>
      <c r="Q166" s="284">
        <v>0.64590066701181703</v>
      </c>
      <c r="R166" s="182"/>
    </row>
    <row r="167" spans="1:18" x14ac:dyDescent="0.25">
      <c r="A167" s="110" t="s">
        <v>482</v>
      </c>
      <c r="B167" s="110">
        <v>13275</v>
      </c>
      <c r="C167" s="110">
        <v>13305</v>
      </c>
      <c r="D167" s="110">
        <v>13453.298749159199</v>
      </c>
      <c r="E167" s="110">
        <v>39.305217418401803</v>
      </c>
      <c r="F167" s="110">
        <v>-11.962061391985401</v>
      </c>
      <c r="G167" s="110">
        <v>-15.6576313933154</v>
      </c>
      <c r="H167" s="110">
        <v>-50.300046555887597</v>
      </c>
      <c r="I167" s="110">
        <v>-109.225741291536</v>
      </c>
      <c r="J167" s="110"/>
      <c r="K167" s="284">
        <v>13.7175141242938</v>
      </c>
      <c r="L167" s="284">
        <v>2.9755178907721302</v>
      </c>
      <c r="M167" s="284">
        <v>0.15819209039547999</v>
      </c>
      <c r="N167" s="284"/>
      <c r="O167" s="284">
        <v>5.8983050847457603</v>
      </c>
      <c r="P167" s="284">
        <v>2.65160075329567</v>
      </c>
      <c r="Q167" s="284">
        <v>0.86629001883239198</v>
      </c>
      <c r="R167" s="182"/>
    </row>
    <row r="168" spans="1:18" x14ac:dyDescent="0.25">
      <c r="A168" s="110" t="s">
        <v>483</v>
      </c>
      <c r="B168" s="110">
        <v>9517</v>
      </c>
      <c r="C168" s="110">
        <v>13751</v>
      </c>
      <c r="D168" s="110">
        <v>13769.464059280601</v>
      </c>
      <c r="E168" s="110">
        <v>164.11565682026901</v>
      </c>
      <c r="F168" s="110">
        <v>-11.962061391985401</v>
      </c>
      <c r="G168" s="110">
        <v>-27.7112416509054</v>
      </c>
      <c r="H168" s="110">
        <v>-33.486963122388701</v>
      </c>
      <c r="I168" s="110">
        <v>-109.225741291536</v>
      </c>
      <c r="J168" s="110"/>
      <c r="K168" s="284">
        <v>12.598507933172201</v>
      </c>
      <c r="L168" s="284">
        <v>2.5743406535672997</v>
      </c>
      <c r="M168" s="284">
        <v>0.22065777030576902</v>
      </c>
      <c r="N168" s="284"/>
      <c r="O168" s="284">
        <v>5.9892823368708603</v>
      </c>
      <c r="P168" s="284">
        <v>2.9526111169486202</v>
      </c>
      <c r="Q168" s="284">
        <v>0.87212356835137095</v>
      </c>
      <c r="R168" s="182"/>
    </row>
    <row r="169" spans="1:18" x14ac:dyDescent="0.25">
      <c r="A169" s="110" t="s">
        <v>484</v>
      </c>
      <c r="B169" s="110">
        <v>9243</v>
      </c>
      <c r="C169" s="110">
        <v>14794</v>
      </c>
      <c r="D169" s="110">
        <v>14879.324049134</v>
      </c>
      <c r="E169" s="110">
        <v>70.080871546772599</v>
      </c>
      <c r="F169" s="110">
        <v>-11.962061391985401</v>
      </c>
      <c r="G169" s="110">
        <v>-28.1568112893437</v>
      </c>
      <c r="H169" s="110">
        <v>-5.8305608094911197</v>
      </c>
      <c r="I169" s="110">
        <v>-109.225741291536</v>
      </c>
      <c r="J169" s="110"/>
      <c r="K169" s="284">
        <v>13.718489667856801</v>
      </c>
      <c r="L169" s="284">
        <v>3.0293194850156899</v>
      </c>
      <c r="M169" s="284">
        <v>0.140646976090014</v>
      </c>
      <c r="N169" s="284"/>
      <c r="O169" s="284">
        <v>6.3940279130152504</v>
      </c>
      <c r="P169" s="284">
        <v>3.2132424537487796</v>
      </c>
      <c r="Q169" s="284">
        <v>0.94125283998701703</v>
      </c>
      <c r="R169" s="182"/>
    </row>
    <row r="170" spans="1:18" x14ac:dyDescent="0.25">
      <c r="A170" s="110" t="s">
        <v>485</v>
      </c>
      <c r="B170" s="110">
        <v>39762</v>
      </c>
      <c r="C170" s="110">
        <v>8548</v>
      </c>
      <c r="D170" s="110">
        <v>8728.6216758161008</v>
      </c>
      <c r="E170" s="110">
        <v>-66.447268150608494</v>
      </c>
      <c r="F170" s="110">
        <v>-11.962061391985401</v>
      </c>
      <c r="G170" s="110">
        <v>-19.990902307339699</v>
      </c>
      <c r="H170" s="110">
        <v>-71.6278381769758</v>
      </c>
      <c r="I170" s="110">
        <v>-10.647397976001599</v>
      </c>
      <c r="J170" s="110"/>
      <c r="K170" s="284">
        <v>8.6439313917811003</v>
      </c>
      <c r="L170" s="284">
        <v>1.9239474875509299</v>
      </c>
      <c r="M170" s="284">
        <v>0.19365223077310001</v>
      </c>
      <c r="N170" s="284"/>
      <c r="O170" s="284">
        <v>3.5310095065640597</v>
      </c>
      <c r="P170" s="284">
        <v>1.7076605804537002</v>
      </c>
      <c r="Q170" s="284">
        <v>0.56838187213922808</v>
      </c>
      <c r="R170" s="182"/>
    </row>
    <row r="171" spans="1:18" x14ac:dyDescent="0.25">
      <c r="A171" s="110" t="s">
        <v>486</v>
      </c>
      <c r="B171" s="110">
        <v>7057</v>
      </c>
      <c r="C171" s="110">
        <v>16182</v>
      </c>
      <c r="D171" s="110">
        <v>16008.754735082201</v>
      </c>
      <c r="E171" s="110">
        <v>224.15767173840001</v>
      </c>
      <c r="F171" s="110">
        <v>-11.962061391985401</v>
      </c>
      <c r="G171" s="110">
        <v>-20.402281051332601</v>
      </c>
      <c r="H171" s="110">
        <v>91.039153305794997</v>
      </c>
      <c r="I171" s="110">
        <v>-109.225741291536</v>
      </c>
      <c r="J171" s="110"/>
      <c r="K171" s="284">
        <v>15.6440413773558</v>
      </c>
      <c r="L171" s="284">
        <v>3.33002692362194</v>
      </c>
      <c r="M171" s="284">
        <v>0.226725237352983</v>
      </c>
      <c r="N171" s="284"/>
      <c r="O171" s="284">
        <v>6.5608615559019396</v>
      </c>
      <c r="P171" s="284">
        <v>3.40087856029474</v>
      </c>
      <c r="Q171" s="284">
        <v>1.0060932407538601</v>
      </c>
      <c r="R171" s="182"/>
    </row>
    <row r="172" spans="1:18" x14ac:dyDescent="0.25">
      <c r="A172" s="110" t="s">
        <v>487</v>
      </c>
      <c r="B172" s="110">
        <v>49068</v>
      </c>
      <c r="C172" s="110">
        <v>11512</v>
      </c>
      <c r="D172" s="110">
        <v>11685.977631186999</v>
      </c>
      <c r="E172" s="110">
        <v>32.019522761842701</v>
      </c>
      <c r="F172" s="110">
        <v>-11.962061391985401</v>
      </c>
      <c r="G172" s="110">
        <v>-26.068864963603001</v>
      </c>
      <c r="H172" s="110">
        <v>-149.07059989400301</v>
      </c>
      <c r="I172" s="110">
        <v>-18.771803503484399</v>
      </c>
      <c r="J172" s="110"/>
      <c r="K172" s="284">
        <v>9.9270400260862512</v>
      </c>
      <c r="L172" s="284">
        <v>2.5678650036683801</v>
      </c>
      <c r="M172" s="284">
        <v>0.24252058367979101</v>
      </c>
      <c r="N172" s="284"/>
      <c r="O172" s="284">
        <v>4.3409146490584503</v>
      </c>
      <c r="P172" s="284">
        <v>2.33961033667563</v>
      </c>
      <c r="Q172" s="284">
        <v>0.83761310833944702</v>
      </c>
      <c r="R172" s="182"/>
    </row>
    <row r="173" spans="1:18" x14ac:dyDescent="0.25">
      <c r="A173" s="110" t="s">
        <v>488</v>
      </c>
      <c r="B173" s="110">
        <v>43536</v>
      </c>
      <c r="C173" s="110">
        <v>9534</v>
      </c>
      <c r="D173" s="110">
        <v>9814.5916461116303</v>
      </c>
      <c r="E173" s="110">
        <v>-110.250363844915</v>
      </c>
      <c r="F173" s="110">
        <v>-11.962061391985401</v>
      </c>
      <c r="G173" s="110">
        <v>-21.140056344453701</v>
      </c>
      <c r="H173" s="110">
        <v>-93.699836638732904</v>
      </c>
      <c r="I173" s="110">
        <v>-43.4375757605521</v>
      </c>
      <c r="J173" s="110"/>
      <c r="K173" s="284">
        <v>9.0201212789415699</v>
      </c>
      <c r="L173" s="284">
        <v>2.3727489893421501</v>
      </c>
      <c r="M173" s="284">
        <v>0.16538037486218299</v>
      </c>
      <c r="N173" s="284"/>
      <c r="O173" s="284">
        <v>3.6291804483645698</v>
      </c>
      <c r="P173" s="284">
        <v>2.0213156927600102</v>
      </c>
      <c r="Q173" s="284">
        <v>0.63855200294009606</v>
      </c>
      <c r="R173" s="182"/>
    </row>
    <row r="174" spans="1:18" x14ac:dyDescent="0.25">
      <c r="A174" s="110" t="s">
        <v>489</v>
      </c>
      <c r="B174" s="110">
        <v>40457</v>
      </c>
      <c r="C174" s="110">
        <v>13526</v>
      </c>
      <c r="D174" s="110">
        <v>13731.140550021501</v>
      </c>
      <c r="E174" s="110">
        <v>40.083174460816402</v>
      </c>
      <c r="F174" s="110">
        <v>-11.962061391985401</v>
      </c>
      <c r="G174" s="110">
        <v>-21.0085931951036</v>
      </c>
      <c r="H174" s="110">
        <v>-102.552617399312</v>
      </c>
      <c r="I174" s="110">
        <v>-109.225741291536</v>
      </c>
      <c r="J174" s="110"/>
      <c r="K174" s="284">
        <v>11.7013125046346</v>
      </c>
      <c r="L174" s="284">
        <v>2.7090491138739901</v>
      </c>
      <c r="M174" s="284">
        <v>0.23234545319722202</v>
      </c>
      <c r="N174" s="284"/>
      <c r="O174" s="284">
        <v>5.4551746298539197</v>
      </c>
      <c r="P174" s="284">
        <v>2.8969028845440801</v>
      </c>
      <c r="Q174" s="284">
        <v>0.9491558939120549</v>
      </c>
      <c r="R174" s="182"/>
    </row>
    <row r="175" spans="1:18" x14ac:dyDescent="0.25">
      <c r="A175" s="110" t="s">
        <v>490</v>
      </c>
      <c r="B175" s="110">
        <v>14428</v>
      </c>
      <c r="C175" s="110">
        <v>10632</v>
      </c>
      <c r="D175" s="110">
        <v>10611.112815271699</v>
      </c>
      <c r="E175" s="110">
        <v>84.402660879876905</v>
      </c>
      <c r="F175" s="110">
        <v>-11.962061391985401</v>
      </c>
      <c r="G175" s="110">
        <v>-15.5849413994786</v>
      </c>
      <c r="H175" s="110">
        <v>73.289081201173303</v>
      </c>
      <c r="I175" s="110">
        <v>-109.225741291536</v>
      </c>
      <c r="J175" s="110"/>
      <c r="K175" s="284">
        <v>10.361796506792301</v>
      </c>
      <c r="L175" s="284">
        <v>1.8782922095924599</v>
      </c>
      <c r="M175" s="284">
        <v>0.15941225395065201</v>
      </c>
      <c r="N175" s="284"/>
      <c r="O175" s="284">
        <v>5.2744663154976399</v>
      </c>
      <c r="P175" s="284">
        <v>2.1485999445522599</v>
      </c>
      <c r="Q175" s="284">
        <v>0.65844191849182099</v>
      </c>
      <c r="R175" s="182"/>
    </row>
    <row r="176" spans="1:18" x14ac:dyDescent="0.25">
      <c r="A176" s="110" t="s">
        <v>491</v>
      </c>
      <c r="B176" s="110">
        <v>14170</v>
      </c>
      <c r="C176" s="110">
        <v>17473</v>
      </c>
      <c r="D176" s="110">
        <v>17563.3202461449</v>
      </c>
      <c r="E176" s="110">
        <v>87.696250126865706</v>
      </c>
      <c r="F176" s="110">
        <v>-11.962061391985401</v>
      </c>
      <c r="G176" s="110">
        <v>-13.4612123836681</v>
      </c>
      <c r="H176" s="110">
        <v>-43.401981509758599</v>
      </c>
      <c r="I176" s="110">
        <v>-109.225741291536</v>
      </c>
      <c r="J176" s="110"/>
      <c r="K176" s="284">
        <v>15.850388143966098</v>
      </c>
      <c r="L176" s="284">
        <v>3.4650670430486898</v>
      </c>
      <c r="M176" s="284">
        <v>0.23994354269583598</v>
      </c>
      <c r="N176" s="284"/>
      <c r="O176" s="284">
        <v>7.3041637261820798</v>
      </c>
      <c r="P176" s="284">
        <v>3.3733239237826402</v>
      </c>
      <c r="Q176" s="284">
        <v>1.3408609738885</v>
      </c>
      <c r="R176" s="182"/>
    </row>
    <row r="177" spans="1:18" x14ac:dyDescent="0.25">
      <c r="A177" s="110" t="s">
        <v>492</v>
      </c>
      <c r="B177" s="110">
        <v>24768</v>
      </c>
      <c r="C177" s="110">
        <v>15124</v>
      </c>
      <c r="D177" s="110">
        <v>15312.238178433299</v>
      </c>
      <c r="E177" s="110">
        <v>56.760038363117999</v>
      </c>
      <c r="F177" s="110">
        <v>-11.962061391985401</v>
      </c>
      <c r="G177" s="110">
        <v>-21.537538468929601</v>
      </c>
      <c r="H177" s="110">
        <v>-102.35394305613499</v>
      </c>
      <c r="I177" s="110">
        <v>-109.225741291536</v>
      </c>
      <c r="J177" s="110"/>
      <c r="K177" s="284">
        <v>12.584786821705398</v>
      </c>
      <c r="L177" s="284">
        <v>3.4560723514211897</v>
      </c>
      <c r="M177" s="284">
        <v>0.242248062015504</v>
      </c>
      <c r="N177" s="284"/>
      <c r="O177" s="284">
        <v>6.1167635658914694</v>
      </c>
      <c r="P177" s="284">
        <v>3.0604005167958701</v>
      </c>
      <c r="Q177" s="284">
        <v>1.0780038759689901</v>
      </c>
      <c r="R177" s="182"/>
    </row>
    <row r="178" spans="1:18" x14ac:dyDescent="0.25">
      <c r="A178" s="110" t="s">
        <v>493</v>
      </c>
      <c r="B178" s="110">
        <v>35329</v>
      </c>
      <c r="C178" s="110">
        <v>13103</v>
      </c>
      <c r="D178" s="110">
        <v>13189.162599519301</v>
      </c>
      <c r="E178" s="110">
        <v>79.452040257921198</v>
      </c>
      <c r="F178" s="110">
        <v>-11.962061391985401</v>
      </c>
      <c r="G178" s="110">
        <v>-12.579374149806901</v>
      </c>
      <c r="H178" s="110">
        <v>-31.925641969818098</v>
      </c>
      <c r="I178" s="110">
        <v>-109.225741291536</v>
      </c>
      <c r="J178" s="110"/>
      <c r="K178" s="284">
        <v>11.6957740100201</v>
      </c>
      <c r="L178" s="284">
        <v>2.3578363384188599</v>
      </c>
      <c r="M178" s="284">
        <v>0.186815364148433</v>
      </c>
      <c r="N178" s="284"/>
      <c r="O178" s="284">
        <v>5.3412210931529298</v>
      </c>
      <c r="P178" s="284">
        <v>2.7229754592544402</v>
      </c>
      <c r="Q178" s="284">
        <v>0.97936539386905896</v>
      </c>
      <c r="R178" s="182"/>
    </row>
    <row r="179" spans="1:18" x14ac:dyDescent="0.25">
      <c r="A179" s="110" t="s">
        <v>494</v>
      </c>
      <c r="B179" s="110">
        <v>9263</v>
      </c>
      <c r="C179" s="110">
        <v>16761</v>
      </c>
      <c r="D179" s="110">
        <v>16239.639339544599</v>
      </c>
      <c r="E179" s="110">
        <v>256.59831855160797</v>
      </c>
      <c r="F179" s="110">
        <v>-11.962061391985401</v>
      </c>
      <c r="G179" s="110">
        <v>-17.6987643625041</v>
      </c>
      <c r="H179" s="110">
        <v>403.39935670492298</v>
      </c>
      <c r="I179" s="110">
        <v>-109.225741291536</v>
      </c>
      <c r="J179" s="110"/>
      <c r="K179" s="284">
        <v>13.678074058080499</v>
      </c>
      <c r="L179" s="284">
        <v>2.8068660261254501</v>
      </c>
      <c r="M179" s="284">
        <v>0.323869156860628</v>
      </c>
      <c r="N179" s="284"/>
      <c r="O179" s="284">
        <v>6.8336392097592595</v>
      </c>
      <c r="P179" s="284">
        <v>3.23869156860628</v>
      </c>
      <c r="Q179" s="284">
        <v>1.21990715750837</v>
      </c>
      <c r="R179" s="182"/>
    </row>
    <row r="180" spans="1:18" x14ac:dyDescent="0.25">
      <c r="A180" s="110" t="s">
        <v>495</v>
      </c>
      <c r="B180" s="110">
        <v>10578</v>
      </c>
      <c r="C180" s="110">
        <v>14971</v>
      </c>
      <c r="D180" s="110">
        <v>14934.2711446059</v>
      </c>
      <c r="E180" s="110">
        <v>161.43268216803901</v>
      </c>
      <c r="F180" s="110">
        <v>-11.962061391985401</v>
      </c>
      <c r="G180" s="110">
        <v>-27.9609723935944</v>
      </c>
      <c r="H180" s="110">
        <v>24.737767789237701</v>
      </c>
      <c r="I180" s="110">
        <v>-109.225741291536</v>
      </c>
      <c r="J180" s="110"/>
      <c r="K180" s="284">
        <v>12.393647192285901</v>
      </c>
      <c r="L180" s="284">
        <v>2.6942711287578001</v>
      </c>
      <c r="M180" s="284">
        <v>0.24579315560597498</v>
      </c>
      <c r="N180" s="284"/>
      <c r="O180" s="284">
        <v>5.8612214029117</v>
      </c>
      <c r="P180" s="284">
        <v>3.0818680279826101</v>
      </c>
      <c r="Q180" s="284">
        <v>1.13442994895065</v>
      </c>
      <c r="R180" s="182"/>
    </row>
    <row r="181" spans="1:18" x14ac:dyDescent="0.25">
      <c r="A181" s="110" t="s">
        <v>496</v>
      </c>
      <c r="B181" s="110">
        <v>70109</v>
      </c>
      <c r="C181" s="110">
        <v>9098</v>
      </c>
      <c r="D181" s="110">
        <v>9234.54827577381</v>
      </c>
      <c r="E181" s="110">
        <v>-107.33168873337399</v>
      </c>
      <c r="F181" s="110">
        <v>-11.962061391985401</v>
      </c>
      <c r="G181" s="110">
        <v>-3.5477818149224398</v>
      </c>
      <c r="H181" s="110">
        <v>-25.544018495429999</v>
      </c>
      <c r="I181" s="110">
        <v>12.101707804438901</v>
      </c>
      <c r="J181" s="110"/>
      <c r="K181" s="284">
        <v>7.4797814831191394</v>
      </c>
      <c r="L181" s="284">
        <v>1.7344420830421199</v>
      </c>
      <c r="M181" s="284">
        <v>0.14263503972385899</v>
      </c>
      <c r="N181" s="284"/>
      <c r="O181" s="284">
        <v>4.1478269551698101</v>
      </c>
      <c r="P181" s="284">
        <v>1.86281361879359</v>
      </c>
      <c r="Q181" s="284">
        <v>0.65326848193527198</v>
      </c>
      <c r="R181" s="182"/>
    </row>
    <row r="182" spans="1:18" x14ac:dyDescent="0.25">
      <c r="A182" s="110" t="s">
        <v>497</v>
      </c>
      <c r="B182" s="110">
        <v>15415</v>
      </c>
      <c r="C182" s="110">
        <v>16197</v>
      </c>
      <c r="D182" s="110">
        <v>16006.539517265001</v>
      </c>
      <c r="E182" s="110">
        <v>448.21843345245298</v>
      </c>
      <c r="F182" s="110">
        <v>-11.962061391985401</v>
      </c>
      <c r="G182" s="110">
        <v>-26.811086208989099</v>
      </c>
      <c r="H182" s="110">
        <v>-110.204049859382</v>
      </c>
      <c r="I182" s="110">
        <v>-109.225741291536</v>
      </c>
      <c r="J182" s="110"/>
      <c r="K182" s="284">
        <v>15.951994810249801</v>
      </c>
      <c r="L182" s="284">
        <v>3.5744404800519001</v>
      </c>
      <c r="M182" s="284">
        <v>0.31138501459617302</v>
      </c>
      <c r="N182" s="284"/>
      <c r="O182" s="284">
        <v>7.2591631527732696</v>
      </c>
      <c r="P182" s="284">
        <v>3.2241323386312</v>
      </c>
      <c r="Q182" s="284">
        <v>0.90820629257217012</v>
      </c>
      <c r="R182" s="182"/>
    </row>
    <row r="183" spans="1:18" x14ac:dyDescent="0.25">
      <c r="A183" s="110" t="s">
        <v>498</v>
      </c>
      <c r="B183" s="110">
        <v>39852</v>
      </c>
      <c r="C183" s="110">
        <v>9601</v>
      </c>
      <c r="D183" s="110">
        <v>9780.98037875923</v>
      </c>
      <c r="E183" s="110">
        <v>-127.47296007886401</v>
      </c>
      <c r="F183" s="110">
        <v>-11.962061391985401</v>
      </c>
      <c r="G183" s="110">
        <v>15.9447693647028</v>
      </c>
      <c r="H183" s="110">
        <v>-84.642867797108494</v>
      </c>
      <c r="I183" s="110">
        <v>28.306388418874899</v>
      </c>
      <c r="J183" s="110"/>
      <c r="K183" s="284">
        <v>8.4111211482485189</v>
      </c>
      <c r="L183" s="284">
        <v>1.92462109806283</v>
      </c>
      <c r="M183" s="284">
        <v>0.18066847335139999</v>
      </c>
      <c r="N183" s="284"/>
      <c r="O183" s="284">
        <v>3.9671785606745003</v>
      </c>
      <c r="P183" s="284">
        <v>1.8945096858376</v>
      </c>
      <c r="Q183" s="284">
        <v>0.74023888387032</v>
      </c>
      <c r="R183" s="182"/>
    </row>
    <row r="184" spans="1:18" x14ac:dyDescent="0.25">
      <c r="A184" s="110" t="s">
        <v>499</v>
      </c>
      <c r="B184" s="110">
        <v>18755</v>
      </c>
      <c r="C184" s="110">
        <v>13110</v>
      </c>
      <c r="D184" s="110">
        <v>13215.776872037</v>
      </c>
      <c r="E184" s="110">
        <v>9.5654470439786703</v>
      </c>
      <c r="F184" s="110">
        <v>-11.962061391985401</v>
      </c>
      <c r="G184" s="110">
        <v>-20.7447574660358</v>
      </c>
      <c r="H184" s="110">
        <v>26.700754596174601</v>
      </c>
      <c r="I184" s="110">
        <v>-109.225741291536</v>
      </c>
      <c r="J184" s="110"/>
      <c r="K184" s="284">
        <v>10.973073846974101</v>
      </c>
      <c r="L184" s="284">
        <v>2.4686750199946697</v>
      </c>
      <c r="M184" s="284">
        <v>0.165289256198347</v>
      </c>
      <c r="N184" s="284"/>
      <c r="O184" s="284">
        <v>5.7318048520394598</v>
      </c>
      <c r="P184" s="284">
        <v>2.7086110370567797</v>
      </c>
      <c r="Q184" s="284">
        <v>0.95441215675819802</v>
      </c>
      <c r="R184" s="182"/>
    </row>
    <row r="185" spans="1:18" x14ac:dyDescent="0.25">
      <c r="A185" s="110" t="s">
        <v>500</v>
      </c>
      <c r="B185" s="110">
        <v>57463</v>
      </c>
      <c r="C185" s="110">
        <v>11439</v>
      </c>
      <c r="D185" s="110">
        <v>11604.903282434499</v>
      </c>
      <c r="E185" s="110">
        <v>-45.944122537224096</v>
      </c>
      <c r="F185" s="110">
        <v>-11.962061391985401</v>
      </c>
      <c r="G185" s="110">
        <v>-12.026309819336999</v>
      </c>
      <c r="H185" s="110">
        <v>12.8846196765548</v>
      </c>
      <c r="I185" s="110">
        <v>-109.225741291536</v>
      </c>
      <c r="J185" s="110"/>
      <c r="K185" s="284">
        <v>9.2581313192837111</v>
      </c>
      <c r="L185" s="284">
        <v>2.1161443015505599</v>
      </c>
      <c r="M185" s="284">
        <v>0.22101178149417899</v>
      </c>
      <c r="N185" s="284"/>
      <c r="O185" s="284">
        <v>4.9022849485756099</v>
      </c>
      <c r="P185" s="284">
        <v>2.4763761028835902</v>
      </c>
      <c r="Q185" s="284">
        <v>0.78833336233750406</v>
      </c>
      <c r="R185" s="182"/>
    </row>
    <row r="186" spans="1:18" x14ac:dyDescent="0.25">
      <c r="A186" s="110" t="s">
        <v>501</v>
      </c>
      <c r="B186" s="110">
        <v>9160</v>
      </c>
      <c r="C186" s="110">
        <v>18398</v>
      </c>
      <c r="D186" s="110">
        <v>18209.607397333999</v>
      </c>
      <c r="E186" s="110">
        <v>50.801920893557799</v>
      </c>
      <c r="F186" s="110">
        <v>-11.962061391985401</v>
      </c>
      <c r="G186" s="110">
        <v>-30.4200236308582</v>
      </c>
      <c r="H186" s="110">
        <v>193.213242658632</v>
      </c>
      <c r="I186" s="110">
        <v>-13.3449166944464</v>
      </c>
      <c r="J186" s="110"/>
      <c r="K186" s="284">
        <v>18.886462882096101</v>
      </c>
      <c r="L186" s="284">
        <v>3.3296943231440999</v>
      </c>
      <c r="M186" s="284">
        <v>0.29475982532751099</v>
      </c>
      <c r="N186" s="284"/>
      <c r="O186" s="284">
        <v>8.2860262008733603</v>
      </c>
      <c r="P186" s="284">
        <v>3.3733624454148501</v>
      </c>
      <c r="Q186" s="284">
        <v>1.32096069868996</v>
      </c>
      <c r="R186" s="182"/>
    </row>
    <row r="187" spans="1:18" x14ac:dyDescent="0.25">
      <c r="A187" s="110" t="s">
        <v>502</v>
      </c>
      <c r="B187" s="110">
        <v>27870</v>
      </c>
      <c r="C187" s="110">
        <v>11106</v>
      </c>
      <c r="D187" s="110">
        <v>11325.091637939</v>
      </c>
      <c r="E187" s="110">
        <v>34.478746670779202</v>
      </c>
      <c r="F187" s="110">
        <v>-11.962061391985401</v>
      </c>
      <c r="G187" s="110">
        <v>-22.945120362600399</v>
      </c>
      <c r="H187" s="110">
        <v>-171.71029533734699</v>
      </c>
      <c r="I187" s="110">
        <v>-46.6110226783494</v>
      </c>
      <c r="J187" s="110"/>
      <c r="K187" s="284">
        <v>9.8421241478292103</v>
      </c>
      <c r="L187" s="284">
        <v>2.5798349479727301</v>
      </c>
      <c r="M187" s="284">
        <v>0.193756727664155</v>
      </c>
      <c r="N187" s="284"/>
      <c r="O187" s="284">
        <v>4.5425188374596299</v>
      </c>
      <c r="P187" s="284">
        <v>2.3824901327592398</v>
      </c>
      <c r="Q187" s="284">
        <v>0.71044133476856797</v>
      </c>
      <c r="R187" s="182"/>
    </row>
    <row r="188" spans="1:18" x14ac:dyDescent="0.25">
      <c r="A188" s="110" t="s">
        <v>503</v>
      </c>
      <c r="B188" s="110">
        <v>13290</v>
      </c>
      <c r="C188" s="110">
        <v>13428</v>
      </c>
      <c r="D188" s="110">
        <v>13132.4198926443</v>
      </c>
      <c r="E188" s="110">
        <v>234.07981302056299</v>
      </c>
      <c r="F188" s="110">
        <v>-11.962061391985401</v>
      </c>
      <c r="G188" s="110">
        <v>-18.288108521676701</v>
      </c>
      <c r="H188" s="110">
        <v>92.318362022824203</v>
      </c>
      <c r="I188" s="110">
        <v>-0.77942009123576395</v>
      </c>
      <c r="J188" s="110"/>
      <c r="K188" s="284">
        <v>11.1136192626035</v>
      </c>
      <c r="L188" s="284">
        <v>2.2422874341610202</v>
      </c>
      <c r="M188" s="284">
        <v>0.29345372460496599</v>
      </c>
      <c r="N188" s="284"/>
      <c r="O188" s="284">
        <v>6.1926260346124904</v>
      </c>
      <c r="P188" s="284">
        <v>2.7614747930774999</v>
      </c>
      <c r="Q188" s="284">
        <v>0.82016553799849501</v>
      </c>
      <c r="R188" s="182"/>
    </row>
    <row r="189" spans="1:18" x14ac:dyDescent="0.25">
      <c r="A189" s="110" t="s">
        <v>504</v>
      </c>
      <c r="B189" s="110">
        <v>10816</v>
      </c>
      <c r="C189" s="110">
        <v>13491</v>
      </c>
      <c r="D189" s="110">
        <v>13135.135615418099</v>
      </c>
      <c r="E189" s="110">
        <v>423.273834175677</v>
      </c>
      <c r="F189" s="110">
        <v>-11.962061391985401</v>
      </c>
      <c r="G189" s="110">
        <v>-11.0643731046748</v>
      </c>
      <c r="H189" s="110">
        <v>65.086203210448204</v>
      </c>
      <c r="I189" s="110">
        <v>-109.225741291536</v>
      </c>
      <c r="J189" s="110"/>
      <c r="K189" s="284">
        <v>13.1471893491124</v>
      </c>
      <c r="L189" s="284">
        <v>2.8383875739644999</v>
      </c>
      <c r="M189" s="284">
        <v>0.20340236686390503</v>
      </c>
      <c r="N189" s="284"/>
      <c r="O189" s="284">
        <v>6.0465976331360904</v>
      </c>
      <c r="P189" s="284">
        <v>2.6257396449704098</v>
      </c>
      <c r="Q189" s="284">
        <v>0.78587278106508895</v>
      </c>
      <c r="R189" s="182"/>
    </row>
    <row r="190" spans="1:18" x14ac:dyDescent="0.25">
      <c r="A190" s="110" t="s">
        <v>505</v>
      </c>
      <c r="B190" s="110">
        <v>13013</v>
      </c>
      <c r="C190" s="110">
        <v>16499</v>
      </c>
      <c r="D190" s="110">
        <v>16122.6089914078</v>
      </c>
      <c r="E190" s="110">
        <v>514.33494684752804</v>
      </c>
      <c r="F190" s="110">
        <v>-11.962061391985401</v>
      </c>
      <c r="G190" s="110">
        <v>-29.625039435472999</v>
      </c>
      <c r="H190" s="110">
        <v>13.171356411119101</v>
      </c>
      <c r="I190" s="110">
        <v>-109.225741291536</v>
      </c>
      <c r="J190" s="110"/>
      <c r="K190" s="284">
        <v>14.8851148851149</v>
      </c>
      <c r="L190" s="284">
        <v>2.82025666641051</v>
      </c>
      <c r="M190" s="284">
        <v>0.21516944593867698</v>
      </c>
      <c r="N190" s="284"/>
      <c r="O190" s="284">
        <v>7.6231460846845494</v>
      </c>
      <c r="P190" s="284">
        <v>3.17374932759548</v>
      </c>
      <c r="Q190" s="284">
        <v>1.1373242142472901</v>
      </c>
      <c r="R190" s="182"/>
    </row>
    <row r="191" spans="1:18" x14ac:dyDescent="0.25">
      <c r="A191" s="110" t="s">
        <v>506</v>
      </c>
      <c r="B191" s="110">
        <v>11399</v>
      </c>
      <c r="C191" s="110">
        <v>14415</v>
      </c>
      <c r="D191" s="110">
        <v>14582.3449752457</v>
      </c>
      <c r="E191" s="110">
        <v>-30.445178024782798</v>
      </c>
      <c r="F191" s="110">
        <v>-11.962061391985401</v>
      </c>
      <c r="G191" s="110">
        <v>-9.2649496782147995</v>
      </c>
      <c r="H191" s="110">
        <v>-6.0839811235987602</v>
      </c>
      <c r="I191" s="110">
        <v>-109.225741291536</v>
      </c>
      <c r="J191" s="110"/>
      <c r="K191" s="284">
        <v>11.869462233529299</v>
      </c>
      <c r="L191" s="284">
        <v>3.1406263707342799</v>
      </c>
      <c r="M191" s="284">
        <v>0.32458987630493896</v>
      </c>
      <c r="N191" s="284"/>
      <c r="O191" s="284">
        <v>5.3776647074304806</v>
      </c>
      <c r="P191" s="284">
        <v>3.1406263707342799</v>
      </c>
      <c r="Q191" s="284">
        <v>0.95622423019563096</v>
      </c>
      <c r="R191" s="182"/>
    </row>
    <row r="192" spans="1:18" x14ac:dyDescent="0.25">
      <c r="A192" s="110" t="s">
        <v>507</v>
      </c>
      <c r="B192" s="110">
        <v>12839</v>
      </c>
      <c r="C192" s="110">
        <v>14717</v>
      </c>
      <c r="D192" s="110">
        <v>14850.704960151999</v>
      </c>
      <c r="E192" s="110">
        <v>81.829787705579093</v>
      </c>
      <c r="F192" s="110">
        <v>-11.962061391985401</v>
      </c>
      <c r="G192" s="110">
        <v>-19.693542873261102</v>
      </c>
      <c r="H192" s="110">
        <v>-75.074343523262101</v>
      </c>
      <c r="I192" s="110">
        <v>-109.225741291536</v>
      </c>
      <c r="J192" s="110"/>
      <c r="K192" s="284">
        <v>11.838928265441199</v>
      </c>
      <c r="L192" s="284">
        <v>2.9675208349559901</v>
      </c>
      <c r="M192" s="284">
        <v>0.28818443804034599</v>
      </c>
      <c r="N192" s="284"/>
      <c r="O192" s="284">
        <v>5.4910818599579398</v>
      </c>
      <c r="P192" s="284">
        <v>3.02204221512579</v>
      </c>
      <c r="Q192" s="284">
        <v>1.1293714463743301</v>
      </c>
      <c r="R192" s="182"/>
    </row>
    <row r="193" spans="1:18" x14ac:dyDescent="0.25">
      <c r="A193" s="110" t="s">
        <v>508</v>
      </c>
      <c r="B193" s="110">
        <v>16275</v>
      </c>
      <c r="C193" s="110">
        <v>14426</v>
      </c>
      <c r="D193" s="110">
        <v>14595.388226945901</v>
      </c>
      <c r="E193" s="110">
        <v>144.67078554482799</v>
      </c>
      <c r="F193" s="110">
        <v>-11.962061391985401</v>
      </c>
      <c r="G193" s="110">
        <v>-30.386491744428699</v>
      </c>
      <c r="H193" s="110">
        <v>-199.57496630524</v>
      </c>
      <c r="I193" s="110">
        <v>-72.337018800137898</v>
      </c>
      <c r="J193" s="110"/>
      <c r="K193" s="284">
        <v>16.0307219662058</v>
      </c>
      <c r="L193" s="284">
        <v>3.2012288786482301</v>
      </c>
      <c r="M193" s="284">
        <v>0.27649769585253497</v>
      </c>
      <c r="N193" s="284"/>
      <c r="O193" s="284">
        <v>5.8986175115207402</v>
      </c>
      <c r="P193" s="284">
        <v>2.7956989247311803</v>
      </c>
      <c r="Q193" s="284">
        <v>0.964669738863287</v>
      </c>
      <c r="R193" s="182"/>
    </row>
    <row r="194" spans="1:18" x14ac:dyDescent="0.25">
      <c r="A194" s="110" t="s">
        <v>509</v>
      </c>
      <c r="B194" s="110">
        <v>11940</v>
      </c>
      <c r="C194" s="110">
        <v>14025</v>
      </c>
      <c r="D194" s="110">
        <v>13960.108193325799</v>
      </c>
      <c r="E194" s="110">
        <v>272.46207987127798</v>
      </c>
      <c r="F194" s="110">
        <v>-11.962061391985401</v>
      </c>
      <c r="G194" s="110">
        <v>-12.7541376166022</v>
      </c>
      <c r="H194" s="110">
        <v>-73.773294493285505</v>
      </c>
      <c r="I194" s="110">
        <v>-109.225741291536</v>
      </c>
      <c r="J194" s="110"/>
      <c r="K194" s="284">
        <v>12.9564489112228</v>
      </c>
      <c r="L194" s="284">
        <v>2.7470686767169199</v>
      </c>
      <c r="M194" s="284">
        <v>0.25125628140703499</v>
      </c>
      <c r="N194" s="284"/>
      <c r="O194" s="284">
        <v>5.3517587939698501</v>
      </c>
      <c r="P194" s="284">
        <v>2.6046901172529302</v>
      </c>
      <c r="Q194" s="284">
        <v>1.1222780569514199</v>
      </c>
      <c r="R194" s="182"/>
    </row>
    <row r="195" spans="1:18" x14ac:dyDescent="0.25">
      <c r="A195" s="110" t="s">
        <v>510</v>
      </c>
      <c r="B195" s="110">
        <v>59274</v>
      </c>
      <c r="C195" s="110">
        <v>11179</v>
      </c>
      <c r="D195" s="110">
        <v>11264.481209815</v>
      </c>
      <c r="E195" s="110">
        <v>-67.077354459114403</v>
      </c>
      <c r="F195" s="110">
        <v>-11.962061391985401</v>
      </c>
      <c r="G195" s="110">
        <v>2.4797966435503298</v>
      </c>
      <c r="H195" s="110">
        <v>100.68097571160401</v>
      </c>
      <c r="I195" s="110">
        <v>-109.225741291536</v>
      </c>
      <c r="J195" s="110"/>
      <c r="K195" s="284">
        <v>8.8183689307284805</v>
      </c>
      <c r="L195" s="284">
        <v>2.1189729054897599</v>
      </c>
      <c r="M195" s="284">
        <v>0.194014238958059</v>
      </c>
      <c r="N195" s="284"/>
      <c r="O195" s="284">
        <v>5.0224381685055803</v>
      </c>
      <c r="P195" s="284">
        <v>2.3433545905455997</v>
      </c>
      <c r="Q195" s="284">
        <v>0.764247393460877</v>
      </c>
      <c r="R195" s="182"/>
    </row>
    <row r="196" spans="1:18" x14ac:dyDescent="0.25">
      <c r="A196" s="110" t="s">
        <v>511</v>
      </c>
      <c r="B196" s="110">
        <v>9186</v>
      </c>
      <c r="C196" s="110">
        <v>14851</v>
      </c>
      <c r="D196" s="110">
        <v>14392.054651721801</v>
      </c>
      <c r="E196" s="110">
        <v>272.20660837312499</v>
      </c>
      <c r="F196" s="110">
        <v>-11.962061391985401</v>
      </c>
      <c r="G196" s="110">
        <v>-19.573260490645101</v>
      </c>
      <c r="H196" s="110">
        <v>327.78944347577198</v>
      </c>
      <c r="I196" s="110">
        <v>-109.225741291536</v>
      </c>
      <c r="J196" s="110"/>
      <c r="K196" s="284">
        <v>13.531460918789501</v>
      </c>
      <c r="L196" s="284">
        <v>2.5582408012192501</v>
      </c>
      <c r="M196" s="284">
        <v>0.23949488351839801</v>
      </c>
      <c r="N196" s="284"/>
      <c r="O196" s="284">
        <v>6.6731983453080801</v>
      </c>
      <c r="P196" s="284">
        <v>2.9065969954278299</v>
      </c>
      <c r="Q196" s="284">
        <v>0.95797953407358993</v>
      </c>
      <c r="R196" s="182"/>
    </row>
    <row r="197" spans="1:18" x14ac:dyDescent="0.25">
      <c r="A197" s="110" t="s">
        <v>512</v>
      </c>
      <c r="B197" s="110">
        <v>57282</v>
      </c>
      <c r="C197" s="110">
        <v>12985</v>
      </c>
      <c r="D197" s="110">
        <v>13210.7993045402</v>
      </c>
      <c r="E197" s="110">
        <v>4.2781407816650798</v>
      </c>
      <c r="F197" s="110">
        <v>-11.962061391985401</v>
      </c>
      <c r="G197" s="110">
        <v>-16.3430289920775</v>
      </c>
      <c r="H197" s="110">
        <v>-92.135480223997106</v>
      </c>
      <c r="I197" s="110">
        <v>-109.225741291536</v>
      </c>
      <c r="J197" s="110"/>
      <c r="K197" s="284">
        <v>10.0118710938864</v>
      </c>
      <c r="L197" s="284">
        <v>2.35152403896512</v>
      </c>
      <c r="M197" s="284">
        <v>0.17632065919486101</v>
      </c>
      <c r="N197" s="284"/>
      <c r="O197" s="284">
        <v>5.4938724206557001</v>
      </c>
      <c r="P197" s="284">
        <v>2.8193847980168298</v>
      </c>
      <c r="Q197" s="284">
        <v>0.97063650012220204</v>
      </c>
      <c r="R197" s="182"/>
    </row>
    <row r="198" spans="1:18" x14ac:dyDescent="0.25">
      <c r="A198" s="110" t="s">
        <v>513</v>
      </c>
      <c r="B198" s="110">
        <v>25108</v>
      </c>
      <c r="C198" s="110">
        <v>13905</v>
      </c>
      <c r="D198" s="110">
        <v>14019.788961177001</v>
      </c>
      <c r="E198" s="110">
        <v>154.45168059758501</v>
      </c>
      <c r="F198" s="110">
        <v>-11.962061391985401</v>
      </c>
      <c r="G198" s="110">
        <v>-16.507349645531601</v>
      </c>
      <c r="H198" s="110">
        <v>-131.44552058077701</v>
      </c>
      <c r="I198" s="110">
        <v>-109.225741291536</v>
      </c>
      <c r="J198" s="110"/>
      <c r="K198" s="284">
        <v>12.0678668153577</v>
      </c>
      <c r="L198" s="284">
        <v>2.5848335191970699</v>
      </c>
      <c r="M198" s="284">
        <v>0.25489883702405597</v>
      </c>
      <c r="N198" s="284"/>
      <c r="O198" s="284">
        <v>5.4166002867611898</v>
      </c>
      <c r="P198" s="284">
        <v>2.7600764696511098</v>
      </c>
      <c r="Q198" s="284">
        <v>1.10721682332324</v>
      </c>
      <c r="R198" s="182"/>
    </row>
    <row r="199" spans="1:18" x14ac:dyDescent="0.25">
      <c r="A199" s="110" t="s">
        <v>514</v>
      </c>
      <c r="B199" s="110">
        <v>16163</v>
      </c>
      <c r="C199" s="110">
        <v>13973</v>
      </c>
      <c r="D199" s="110">
        <v>13703.6246703419</v>
      </c>
      <c r="E199" s="110">
        <v>153.746214761554</v>
      </c>
      <c r="F199" s="110">
        <v>-11.962061391985401</v>
      </c>
      <c r="G199" s="110">
        <v>-28.4470115711507</v>
      </c>
      <c r="H199" s="110">
        <v>265.67187788275203</v>
      </c>
      <c r="I199" s="110">
        <v>-109.225741291536</v>
      </c>
      <c r="J199" s="110"/>
      <c r="K199" s="284">
        <v>12.343005630142901</v>
      </c>
      <c r="L199" s="284">
        <v>2.5675926498793502</v>
      </c>
      <c r="M199" s="284">
        <v>0.12992637505413598</v>
      </c>
      <c r="N199" s="284"/>
      <c r="O199" s="284">
        <v>5.5064035141990999</v>
      </c>
      <c r="P199" s="284">
        <v>2.9697457155231097</v>
      </c>
      <c r="Q199" s="284">
        <v>0.95898038730433699</v>
      </c>
      <c r="R199" s="182"/>
    </row>
    <row r="200" spans="1:18" x14ac:dyDescent="0.25">
      <c r="A200" s="110" t="s">
        <v>515</v>
      </c>
      <c r="B200" s="110">
        <v>12268</v>
      </c>
      <c r="C200" s="110">
        <v>11326</v>
      </c>
      <c r="D200" s="110">
        <v>11263.3836891889</v>
      </c>
      <c r="E200" s="110">
        <v>155.94433746264599</v>
      </c>
      <c r="F200" s="110">
        <v>-11.962061391985401</v>
      </c>
      <c r="G200" s="110">
        <v>-29.281943386357</v>
      </c>
      <c r="H200" s="110">
        <v>57.4726000954483</v>
      </c>
      <c r="I200" s="110">
        <v>-109.225741291536</v>
      </c>
      <c r="J200" s="110"/>
      <c r="K200" s="284">
        <v>11.1672644277796</v>
      </c>
      <c r="L200" s="284">
        <v>1.9563090968373003</v>
      </c>
      <c r="M200" s="284">
        <v>0.154874470166286</v>
      </c>
      <c r="N200" s="284"/>
      <c r="O200" s="284">
        <v>4.5647212259537007</v>
      </c>
      <c r="P200" s="284">
        <v>2.42908379523965</v>
      </c>
      <c r="Q200" s="284">
        <v>0.76622106292794301</v>
      </c>
      <c r="R200" s="182"/>
    </row>
    <row r="201" spans="1:18" x14ac:dyDescent="0.25">
      <c r="A201" s="110" t="s">
        <v>516</v>
      </c>
      <c r="B201" s="110">
        <v>39904</v>
      </c>
      <c r="C201" s="110">
        <v>13370</v>
      </c>
      <c r="D201" s="110">
        <v>13465.910201028</v>
      </c>
      <c r="E201" s="110">
        <v>-10.483338260168001</v>
      </c>
      <c r="F201" s="110">
        <v>-11.962061391985401</v>
      </c>
      <c r="G201" s="110">
        <v>-22.1956114097373</v>
      </c>
      <c r="H201" s="110">
        <v>57.4983848142451</v>
      </c>
      <c r="I201" s="110">
        <v>-109.225741291536</v>
      </c>
      <c r="J201" s="110"/>
      <c r="K201" s="284">
        <v>11.049017642341601</v>
      </c>
      <c r="L201" s="284">
        <v>2.6263031275060098</v>
      </c>
      <c r="M201" s="284">
        <v>0.20549318364073799</v>
      </c>
      <c r="N201" s="284"/>
      <c r="O201" s="284">
        <v>5.4881716118684798</v>
      </c>
      <c r="P201" s="284">
        <v>2.9721331194867697</v>
      </c>
      <c r="Q201" s="284">
        <v>0.87710505212509993</v>
      </c>
      <c r="R201" s="182"/>
    </row>
    <row r="202" spans="1:18" x14ac:dyDescent="0.25">
      <c r="A202" s="110" t="s">
        <v>517</v>
      </c>
      <c r="B202" s="110">
        <v>12216</v>
      </c>
      <c r="C202" s="110">
        <v>17416</v>
      </c>
      <c r="D202" s="110">
        <v>17504.6791256248</v>
      </c>
      <c r="E202" s="110">
        <v>55.900486210195901</v>
      </c>
      <c r="F202" s="110">
        <v>-11.962061391985401</v>
      </c>
      <c r="G202" s="110">
        <v>-22.373981028413802</v>
      </c>
      <c r="H202" s="110">
        <v>-0.711209365625592</v>
      </c>
      <c r="I202" s="110">
        <v>-109.225741291536</v>
      </c>
      <c r="J202" s="110"/>
      <c r="K202" s="284">
        <v>12.483628028814699</v>
      </c>
      <c r="L202" s="284">
        <v>3.3562540929928</v>
      </c>
      <c r="M202" s="284">
        <v>0.27832351015062201</v>
      </c>
      <c r="N202" s="284"/>
      <c r="O202" s="284">
        <v>6.7861820563195803</v>
      </c>
      <c r="P202" s="284">
        <v>3.4381139489194501</v>
      </c>
      <c r="Q202" s="284">
        <v>1.4489194499017701</v>
      </c>
      <c r="R202" s="182"/>
    </row>
    <row r="203" spans="1:18" x14ac:dyDescent="0.25">
      <c r="A203" s="110" t="s">
        <v>518</v>
      </c>
      <c r="B203" s="110">
        <v>12800</v>
      </c>
      <c r="C203" s="110">
        <v>14005</v>
      </c>
      <c r="D203" s="110">
        <v>14055.491853707101</v>
      </c>
      <c r="E203" s="110">
        <v>17.0970219598365</v>
      </c>
      <c r="F203" s="110">
        <v>-11.962061391985401</v>
      </c>
      <c r="G203" s="110">
        <v>-35.030007974310699</v>
      </c>
      <c r="H203" s="110">
        <v>-100.51151547884599</v>
      </c>
      <c r="I203" s="110">
        <v>79.442816348967</v>
      </c>
      <c r="J203" s="110"/>
      <c r="K203" s="284">
        <v>14.5078125</v>
      </c>
      <c r="L203" s="284">
        <v>3.109375</v>
      </c>
      <c r="M203" s="284">
        <v>0.234375</v>
      </c>
      <c r="N203" s="284"/>
      <c r="O203" s="284">
        <v>5.5234375</v>
      </c>
      <c r="P203" s="284">
        <v>2.8203125</v>
      </c>
      <c r="Q203" s="284">
        <v>0.921875</v>
      </c>
      <c r="R203" s="182"/>
    </row>
    <row r="204" spans="1:18" ht="14.25" customHeight="1" x14ac:dyDescent="0.25">
      <c r="A204" s="18" t="s">
        <v>519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284"/>
      <c r="L204" s="284"/>
      <c r="M204" s="284"/>
      <c r="N204" s="284"/>
      <c r="O204" s="284"/>
      <c r="P204" s="284"/>
      <c r="Q204" s="284"/>
      <c r="R204" s="182"/>
    </row>
    <row r="205" spans="1:18" x14ac:dyDescent="0.25">
      <c r="A205" s="110" t="s">
        <v>520</v>
      </c>
      <c r="B205" s="110">
        <v>25832</v>
      </c>
      <c r="C205" s="110">
        <v>16575</v>
      </c>
      <c r="D205" s="110">
        <v>16662.840354913998</v>
      </c>
      <c r="E205" s="110">
        <v>174.92952061186301</v>
      </c>
      <c r="F205" s="110">
        <v>-11.962061391985401</v>
      </c>
      <c r="G205" s="110">
        <v>-28.1074516101401</v>
      </c>
      <c r="H205" s="110">
        <v>-113.51137257982199</v>
      </c>
      <c r="I205" s="110">
        <v>-109.225741291536</v>
      </c>
      <c r="J205" s="110"/>
      <c r="K205" s="284">
        <v>12.4574171570146</v>
      </c>
      <c r="L205" s="284">
        <v>2.8065964694951999</v>
      </c>
      <c r="M205" s="284">
        <v>0.29807990089811098</v>
      </c>
      <c r="N205" s="284"/>
      <c r="O205" s="284">
        <v>6.7822855373180602</v>
      </c>
      <c r="P205" s="284">
        <v>3.3601734283059801</v>
      </c>
      <c r="Q205" s="284">
        <v>1.3355528027253001</v>
      </c>
      <c r="R205" s="182"/>
    </row>
    <row r="206" spans="1:18" x14ac:dyDescent="0.25">
      <c r="A206" s="110" t="s">
        <v>521</v>
      </c>
      <c r="B206" s="110">
        <v>8535</v>
      </c>
      <c r="C206" s="110">
        <v>15776</v>
      </c>
      <c r="D206" s="110">
        <v>15234.5916044597</v>
      </c>
      <c r="E206" s="110">
        <v>536.37014623729203</v>
      </c>
      <c r="F206" s="110">
        <v>-11.962061391985401</v>
      </c>
      <c r="G206" s="110">
        <v>-31.3417549590311</v>
      </c>
      <c r="H206" s="110">
        <v>157.904417907848</v>
      </c>
      <c r="I206" s="110">
        <v>-109.225741291536</v>
      </c>
      <c r="J206" s="110"/>
      <c r="K206" s="284">
        <v>11.716461628588199</v>
      </c>
      <c r="L206" s="284">
        <v>2.5307557117750399</v>
      </c>
      <c r="M206" s="284">
        <v>0.187463386057411</v>
      </c>
      <c r="N206" s="284"/>
      <c r="O206" s="284">
        <v>6.7721148213239601</v>
      </c>
      <c r="P206" s="284">
        <v>2.9408318687756299</v>
      </c>
      <c r="Q206" s="284">
        <v>1.2536613942589301</v>
      </c>
      <c r="R206" s="182"/>
    </row>
    <row r="207" spans="1:18" x14ac:dyDescent="0.25">
      <c r="A207" s="110" t="s">
        <v>522</v>
      </c>
      <c r="B207" s="110">
        <v>10315</v>
      </c>
      <c r="C207" s="110">
        <v>18323</v>
      </c>
      <c r="D207" s="110">
        <v>18130.351925004201</v>
      </c>
      <c r="E207" s="110">
        <v>162.99611305329299</v>
      </c>
      <c r="F207" s="110">
        <v>-11.962061391985401</v>
      </c>
      <c r="G207" s="110">
        <v>-11.7318706048253</v>
      </c>
      <c r="H207" s="110">
        <v>162.61735507303399</v>
      </c>
      <c r="I207" s="110">
        <v>-109.225741291536</v>
      </c>
      <c r="J207" s="110"/>
      <c r="K207" s="284">
        <v>12.622394571013102</v>
      </c>
      <c r="L207" s="284">
        <v>2.52060106640814</v>
      </c>
      <c r="M207" s="284">
        <v>0.232670867668444</v>
      </c>
      <c r="N207" s="284"/>
      <c r="O207" s="284">
        <v>8.2404265632573903</v>
      </c>
      <c r="P207" s="284">
        <v>3.9554047503635505</v>
      </c>
      <c r="Q207" s="284">
        <v>1.3669413475521099</v>
      </c>
      <c r="R207" s="182"/>
    </row>
    <row r="208" spans="1:18" x14ac:dyDescent="0.25">
      <c r="A208" s="110" t="s">
        <v>523</v>
      </c>
      <c r="B208" s="110">
        <v>11578</v>
      </c>
      <c r="C208" s="110">
        <v>12632</v>
      </c>
      <c r="D208" s="110">
        <v>12893.973994619</v>
      </c>
      <c r="E208" s="110">
        <v>-34.467146264176101</v>
      </c>
      <c r="F208" s="110">
        <v>-11.962061391985401</v>
      </c>
      <c r="G208" s="110">
        <v>-37.428610553250401</v>
      </c>
      <c r="H208" s="110">
        <v>-68.637798245713896</v>
      </c>
      <c r="I208" s="110">
        <v>-109.225741291536</v>
      </c>
      <c r="J208" s="110"/>
      <c r="K208" s="284">
        <v>11.8068751079634</v>
      </c>
      <c r="L208" s="284">
        <v>3.0402487476248097</v>
      </c>
      <c r="M208" s="284">
        <v>0.23320089825531201</v>
      </c>
      <c r="N208" s="284"/>
      <c r="O208" s="284">
        <v>4.9576783555018098</v>
      </c>
      <c r="P208" s="284">
        <v>2.71204007600622</v>
      </c>
      <c r="Q208" s="284">
        <v>0.79461046812921099</v>
      </c>
      <c r="R208" s="182"/>
    </row>
    <row r="209" spans="1:18" x14ac:dyDescent="0.25">
      <c r="A209" s="110" t="s">
        <v>524</v>
      </c>
      <c r="B209" s="110">
        <v>9105</v>
      </c>
      <c r="C209" s="110">
        <v>15319</v>
      </c>
      <c r="D209" s="110">
        <v>15283.344194211501</v>
      </c>
      <c r="E209" s="110">
        <v>143.77108192692501</v>
      </c>
      <c r="F209" s="110">
        <v>-11.962061391985401</v>
      </c>
      <c r="G209" s="110">
        <v>-30.589188367594002</v>
      </c>
      <c r="H209" s="110">
        <v>43.299225332180399</v>
      </c>
      <c r="I209" s="110">
        <v>-109.225741291536</v>
      </c>
      <c r="J209" s="110"/>
      <c r="K209" s="284">
        <v>12.7182866556837</v>
      </c>
      <c r="L209" s="284">
        <v>2.8885227896759997</v>
      </c>
      <c r="M209" s="284">
        <v>0.263591433278418</v>
      </c>
      <c r="N209" s="284"/>
      <c r="O209" s="284">
        <v>6.7215815485996702</v>
      </c>
      <c r="P209" s="284">
        <v>3.00933552992861</v>
      </c>
      <c r="Q209" s="284">
        <v>1.1092806150466801</v>
      </c>
      <c r="R209" s="182"/>
    </row>
    <row r="210" spans="1:18" x14ac:dyDescent="0.25">
      <c r="A210" s="110" t="s">
        <v>525</v>
      </c>
      <c r="B210" s="110">
        <v>11589</v>
      </c>
      <c r="C210" s="110">
        <v>19059</v>
      </c>
      <c r="D210" s="110">
        <v>18243.023303434798</v>
      </c>
      <c r="E210" s="110">
        <v>468.65737748868901</v>
      </c>
      <c r="F210" s="110">
        <v>-11.962061391985401</v>
      </c>
      <c r="G210" s="110">
        <v>-1.8492777526275901</v>
      </c>
      <c r="H210" s="110">
        <v>470.503996728348</v>
      </c>
      <c r="I210" s="110">
        <v>-109.225741291536</v>
      </c>
      <c r="J210" s="110"/>
      <c r="K210" s="284">
        <v>14.410216584692401</v>
      </c>
      <c r="L210" s="284">
        <v>3.2703425662265904</v>
      </c>
      <c r="M210" s="284">
        <v>0.23297954957287101</v>
      </c>
      <c r="N210" s="284"/>
      <c r="O210" s="284">
        <v>7.4380878419190593</v>
      </c>
      <c r="P210" s="284">
        <v>3.9951678315644097</v>
      </c>
      <c r="Q210" s="284">
        <v>1.29433083096039</v>
      </c>
      <c r="R210" s="182"/>
    </row>
    <row r="211" spans="1:18" x14ac:dyDescent="0.25">
      <c r="A211" s="110" t="s">
        <v>526</v>
      </c>
      <c r="B211" s="110">
        <v>16820</v>
      </c>
      <c r="C211" s="110">
        <v>10086</v>
      </c>
      <c r="D211" s="110">
        <v>10361.718508424399</v>
      </c>
      <c r="E211" s="110">
        <v>-108.198235268541</v>
      </c>
      <c r="F211" s="110">
        <v>-11.962061391985401</v>
      </c>
      <c r="G211" s="110">
        <v>-34.914779196082797</v>
      </c>
      <c r="H211" s="110">
        <v>-11.2205640403413</v>
      </c>
      <c r="I211" s="110">
        <v>-109.225741291536</v>
      </c>
      <c r="J211" s="110"/>
      <c r="K211" s="284">
        <v>10.422116527942899</v>
      </c>
      <c r="L211" s="284">
        <v>2.2294887039239</v>
      </c>
      <c r="M211" s="284">
        <v>0.18430439952437599</v>
      </c>
      <c r="N211" s="284"/>
      <c r="O211" s="284">
        <v>4.6611177170035694</v>
      </c>
      <c r="P211" s="284">
        <v>2.1759809750297303</v>
      </c>
      <c r="Q211" s="284">
        <v>0.57074910820451796</v>
      </c>
      <c r="R211" s="182"/>
    </row>
    <row r="212" spans="1:18" x14ac:dyDescent="0.25">
      <c r="A212" s="110" t="s">
        <v>527</v>
      </c>
      <c r="B212" s="110">
        <v>96466</v>
      </c>
      <c r="C212" s="110">
        <v>11863</v>
      </c>
      <c r="D212" s="110">
        <v>12169.887560720599</v>
      </c>
      <c r="E212" s="110">
        <v>-70.166355687494601</v>
      </c>
      <c r="F212" s="110">
        <v>-11.962061391985401</v>
      </c>
      <c r="G212" s="110">
        <v>-25.339081658431098</v>
      </c>
      <c r="H212" s="110">
        <v>-90.407919743733601</v>
      </c>
      <c r="I212" s="110">
        <v>-109.225741291536</v>
      </c>
      <c r="J212" s="110"/>
      <c r="K212" s="284">
        <v>9.4955735699624704</v>
      </c>
      <c r="L212" s="284">
        <v>2.2256546347936097</v>
      </c>
      <c r="M212" s="284">
        <v>0.200070491157506</v>
      </c>
      <c r="N212" s="284"/>
      <c r="O212" s="284">
        <v>5.3573279704766401</v>
      </c>
      <c r="P212" s="284">
        <v>2.5563410942715601</v>
      </c>
      <c r="Q212" s="284">
        <v>0.83967408205999994</v>
      </c>
      <c r="R212" s="182"/>
    </row>
    <row r="213" spans="1:18" x14ac:dyDescent="0.25">
      <c r="A213" s="110" t="s">
        <v>528</v>
      </c>
      <c r="B213" s="110">
        <v>12115</v>
      </c>
      <c r="C213" s="110">
        <v>13429</v>
      </c>
      <c r="D213" s="110">
        <v>13490.608545671201</v>
      </c>
      <c r="E213" s="110">
        <v>136.54206637747001</v>
      </c>
      <c r="F213" s="110">
        <v>-11.962061391985401</v>
      </c>
      <c r="G213" s="110">
        <v>-35.111383077220097</v>
      </c>
      <c r="H213" s="110">
        <v>-42.1298377992876</v>
      </c>
      <c r="I213" s="110">
        <v>-109.225741291536</v>
      </c>
      <c r="J213" s="110"/>
      <c r="K213" s="284">
        <v>12.6867519603797</v>
      </c>
      <c r="L213" s="284">
        <v>2.9137432934378897</v>
      </c>
      <c r="M213" s="284">
        <v>0.20635575732562897</v>
      </c>
      <c r="N213" s="284"/>
      <c r="O213" s="284">
        <v>5.5881139083780402</v>
      </c>
      <c r="P213" s="284">
        <v>2.68262484523318</v>
      </c>
      <c r="Q213" s="284">
        <v>0.91621956252579406</v>
      </c>
      <c r="R213" s="182"/>
    </row>
    <row r="214" spans="1:18" x14ac:dyDescent="0.25">
      <c r="A214" s="110" t="s">
        <v>529</v>
      </c>
      <c r="B214" s="110">
        <v>24053</v>
      </c>
      <c r="C214" s="110">
        <v>16022</v>
      </c>
      <c r="D214" s="110">
        <v>15936.836242331599</v>
      </c>
      <c r="E214" s="110">
        <v>84.507529380883398</v>
      </c>
      <c r="F214" s="110">
        <v>-11.962061391985401</v>
      </c>
      <c r="G214" s="110">
        <v>-27.1081356254141</v>
      </c>
      <c r="H214" s="110">
        <v>149.29964216939999</v>
      </c>
      <c r="I214" s="110">
        <v>-109.225741291536</v>
      </c>
      <c r="J214" s="110"/>
      <c r="K214" s="284">
        <v>12.780110589115701</v>
      </c>
      <c r="L214" s="284">
        <v>2.61090092711928</v>
      </c>
      <c r="M214" s="284">
        <v>0.25360661871700002</v>
      </c>
      <c r="N214" s="284"/>
      <c r="O214" s="284">
        <v>7.3005446306074102</v>
      </c>
      <c r="P214" s="284">
        <v>3.47565792208872</v>
      </c>
      <c r="Q214" s="284">
        <v>1.0518438448426399</v>
      </c>
      <c r="R214" s="182"/>
    </row>
    <row r="215" spans="1:18" x14ac:dyDescent="0.25">
      <c r="A215" s="110" t="s">
        <v>530</v>
      </c>
      <c r="B215" s="110">
        <v>3701</v>
      </c>
      <c r="C215" s="110">
        <v>19934</v>
      </c>
      <c r="D215" s="110">
        <v>19271.966507280398</v>
      </c>
      <c r="E215" s="110">
        <v>-34.980755443075701</v>
      </c>
      <c r="F215" s="110">
        <v>-11.962061391985401</v>
      </c>
      <c r="G215" s="110">
        <v>2.0034590936992398</v>
      </c>
      <c r="H215" s="110">
        <v>815.88721508859396</v>
      </c>
      <c r="I215" s="110">
        <v>-109.225741291536</v>
      </c>
      <c r="J215" s="110"/>
      <c r="K215" s="284">
        <v>11.726560389084</v>
      </c>
      <c r="L215" s="284">
        <v>3.4855444474466402</v>
      </c>
      <c r="M215" s="284">
        <v>0.40529586598216699</v>
      </c>
      <c r="N215" s="284"/>
      <c r="O215" s="284">
        <v>7.64658200486355</v>
      </c>
      <c r="P215" s="284">
        <v>4.1610375574169103</v>
      </c>
      <c r="Q215" s="284">
        <v>1.4320453931369901</v>
      </c>
      <c r="R215" s="182"/>
    </row>
    <row r="216" spans="1:18" x14ac:dyDescent="0.25">
      <c r="A216" s="110" t="s">
        <v>531</v>
      </c>
      <c r="B216" s="110">
        <v>3882</v>
      </c>
      <c r="C216" s="110">
        <v>15515</v>
      </c>
      <c r="D216" s="110">
        <v>15538.7387835967</v>
      </c>
      <c r="E216" s="110">
        <v>236.27093655306601</v>
      </c>
      <c r="F216" s="110">
        <v>-11.962061391985401</v>
      </c>
      <c r="G216" s="110">
        <v>-10.9623053854998</v>
      </c>
      <c r="H216" s="110">
        <v>-128.02673303935501</v>
      </c>
      <c r="I216" s="110">
        <v>-109.225741291536</v>
      </c>
      <c r="J216" s="110"/>
      <c r="K216" s="284">
        <v>16.022668727460101</v>
      </c>
      <c r="L216" s="284">
        <v>2.8335909325090203</v>
      </c>
      <c r="M216" s="284">
        <v>0.15455950540958299</v>
      </c>
      <c r="N216" s="284"/>
      <c r="O216" s="284">
        <v>8.0113343637300396</v>
      </c>
      <c r="P216" s="284">
        <v>2.7305512622359598</v>
      </c>
      <c r="Q216" s="284">
        <v>1.1334363730036099</v>
      </c>
      <c r="R216" s="182"/>
    </row>
    <row r="217" spans="1:18" x14ac:dyDescent="0.25">
      <c r="A217" s="110" t="s">
        <v>532</v>
      </c>
      <c r="B217" s="110">
        <v>13418</v>
      </c>
      <c r="C217" s="110">
        <v>15828</v>
      </c>
      <c r="D217" s="110">
        <v>15634.3847394888</v>
      </c>
      <c r="E217" s="110">
        <v>337.77525281976699</v>
      </c>
      <c r="F217" s="110">
        <v>37.9665655138676</v>
      </c>
      <c r="G217" s="110">
        <v>-30.3758792185324</v>
      </c>
      <c r="H217" s="110">
        <v>-42.071297942658497</v>
      </c>
      <c r="I217" s="110">
        <v>-109.225741291536</v>
      </c>
      <c r="J217" s="110"/>
      <c r="K217" s="284">
        <v>12.3565359964227</v>
      </c>
      <c r="L217" s="284">
        <v>2.5786257266358596</v>
      </c>
      <c r="M217" s="284">
        <v>0.27574899388880597</v>
      </c>
      <c r="N217" s="284"/>
      <c r="O217" s="284">
        <v>6.6328812043523602</v>
      </c>
      <c r="P217" s="284">
        <v>3.3164406021761801</v>
      </c>
      <c r="Q217" s="284">
        <v>1.1328066775972601</v>
      </c>
      <c r="R217" s="182"/>
    </row>
    <row r="218" spans="1:18" x14ac:dyDescent="0.25">
      <c r="A218" s="110" t="s">
        <v>533</v>
      </c>
      <c r="B218" s="110">
        <v>15242</v>
      </c>
      <c r="C218" s="110">
        <v>17296</v>
      </c>
      <c r="D218" s="110">
        <v>17344.023363370499</v>
      </c>
      <c r="E218" s="110">
        <v>169.873007545452</v>
      </c>
      <c r="F218" s="110">
        <v>-11.962061391985401</v>
      </c>
      <c r="G218" s="110">
        <v>-28.1883290834426</v>
      </c>
      <c r="H218" s="110">
        <v>-68.841826535539894</v>
      </c>
      <c r="I218" s="110">
        <v>-109.225741291536</v>
      </c>
      <c r="J218" s="110"/>
      <c r="K218" s="284">
        <v>12.924813016664499</v>
      </c>
      <c r="L218" s="284">
        <v>3.2738485763023197</v>
      </c>
      <c r="M218" s="284">
        <v>0.29523684555832597</v>
      </c>
      <c r="N218" s="284"/>
      <c r="O218" s="284">
        <v>6.7248392599396398</v>
      </c>
      <c r="P218" s="284">
        <v>3.7068626164545302</v>
      </c>
      <c r="Q218" s="284">
        <v>1.27279884529589</v>
      </c>
      <c r="R218" s="182"/>
    </row>
    <row r="219" spans="1:18" x14ac:dyDescent="0.25">
      <c r="A219" s="110" t="s">
        <v>534</v>
      </c>
      <c r="B219" s="110">
        <v>11411</v>
      </c>
      <c r="C219" s="110">
        <v>20028</v>
      </c>
      <c r="D219" s="110">
        <v>18077.915427843702</v>
      </c>
      <c r="E219" s="110">
        <v>780.79413586082103</v>
      </c>
      <c r="F219" s="110">
        <v>769.65039781860696</v>
      </c>
      <c r="G219" s="110">
        <v>-23.1201147389176</v>
      </c>
      <c r="H219" s="110">
        <v>532.41137471814</v>
      </c>
      <c r="I219" s="110">
        <v>-109.225741291536</v>
      </c>
      <c r="J219" s="110"/>
      <c r="K219" s="284">
        <v>13.3292437122075</v>
      </c>
      <c r="L219" s="284">
        <v>2.83936552449391</v>
      </c>
      <c r="M219" s="284">
        <v>0.21032337218473401</v>
      </c>
      <c r="N219" s="284"/>
      <c r="O219" s="284">
        <v>8.3691175181842112</v>
      </c>
      <c r="P219" s="284">
        <v>4.0399614407150999</v>
      </c>
      <c r="Q219" s="284">
        <v>1.22688633774428</v>
      </c>
      <c r="R219" s="182"/>
    </row>
    <row r="220" spans="1:18" x14ac:dyDescent="0.25">
      <c r="A220" s="110" t="s">
        <v>535</v>
      </c>
      <c r="B220" s="110">
        <v>9914</v>
      </c>
      <c r="C220" s="110">
        <v>15825</v>
      </c>
      <c r="D220" s="110">
        <v>15227.3591166275</v>
      </c>
      <c r="E220" s="110">
        <v>441.70665939129202</v>
      </c>
      <c r="F220" s="110">
        <v>313.02579962219301</v>
      </c>
      <c r="G220" s="110">
        <v>-29.361931236791001</v>
      </c>
      <c r="H220" s="110">
        <v>-18.6677123295472</v>
      </c>
      <c r="I220" s="110">
        <v>-109.225741291536</v>
      </c>
      <c r="J220" s="110"/>
      <c r="K220" s="284">
        <v>12.0637482348194</v>
      </c>
      <c r="L220" s="284">
        <v>2.6023804720597101</v>
      </c>
      <c r="M220" s="284">
        <v>0.27234214242485399</v>
      </c>
      <c r="N220" s="284"/>
      <c r="O220" s="284">
        <v>6.6673391164010498</v>
      </c>
      <c r="P220" s="284">
        <v>3.2681057090982497</v>
      </c>
      <c r="Q220" s="284">
        <v>1.0389348396207401</v>
      </c>
      <c r="R220" s="182"/>
    </row>
    <row r="221" spans="1:18" ht="14.25" customHeight="1" x14ac:dyDescent="0.25">
      <c r="A221" s="18" t="s">
        <v>536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284"/>
      <c r="L221" s="284"/>
      <c r="M221" s="284"/>
      <c r="N221" s="284"/>
      <c r="O221" s="284"/>
      <c r="P221" s="284"/>
      <c r="Q221" s="284"/>
      <c r="R221" s="182"/>
    </row>
    <row r="222" spans="1:18" x14ac:dyDescent="0.25">
      <c r="A222" s="110" t="s">
        <v>537</v>
      </c>
      <c r="B222" s="110">
        <v>11497</v>
      </c>
      <c r="C222" s="110">
        <v>15594</v>
      </c>
      <c r="D222" s="110">
        <v>15522.2678006106</v>
      </c>
      <c r="E222" s="110">
        <v>282.589028111809</v>
      </c>
      <c r="F222" s="110">
        <v>-11.962061391985401</v>
      </c>
      <c r="G222" s="110">
        <v>-28.089066791117201</v>
      </c>
      <c r="H222" s="110">
        <v>-61.494874967825602</v>
      </c>
      <c r="I222" s="110">
        <v>-109.225741291536</v>
      </c>
      <c r="J222" s="110"/>
      <c r="K222" s="284">
        <v>15.195268330868899</v>
      </c>
      <c r="L222" s="284">
        <v>2.9485952857267099</v>
      </c>
      <c r="M222" s="284">
        <v>0.30442724188918802</v>
      </c>
      <c r="N222" s="284"/>
      <c r="O222" s="284">
        <v>6.7321910063494803</v>
      </c>
      <c r="P222" s="284">
        <v>3.4356788727494099</v>
      </c>
      <c r="Q222" s="284">
        <v>0.86979211968339598</v>
      </c>
      <c r="R222" s="182"/>
    </row>
    <row r="223" spans="1:18" x14ac:dyDescent="0.25">
      <c r="A223" s="110" t="s">
        <v>538</v>
      </c>
      <c r="B223" s="110">
        <v>9530</v>
      </c>
      <c r="C223" s="110">
        <v>16079</v>
      </c>
      <c r="D223" s="110">
        <v>16242.8945223549</v>
      </c>
      <c r="E223" s="110">
        <v>71.480427366882907</v>
      </c>
      <c r="F223" s="110">
        <v>-11.962061391985401</v>
      </c>
      <c r="G223" s="110">
        <v>-16.325060910586298</v>
      </c>
      <c r="H223" s="110">
        <v>-97.7521336250025</v>
      </c>
      <c r="I223" s="110">
        <v>-109.225741291536</v>
      </c>
      <c r="J223" s="110"/>
      <c r="K223" s="284">
        <v>13.934942287513099</v>
      </c>
      <c r="L223" s="284">
        <v>2.8541448058761802</v>
      </c>
      <c r="M223" s="284">
        <v>0.20986358866736601</v>
      </c>
      <c r="N223" s="284"/>
      <c r="O223" s="284">
        <v>7.1038824763903499</v>
      </c>
      <c r="P223" s="284">
        <v>3.43126967471144</v>
      </c>
      <c r="Q223" s="284">
        <v>1.13326337880378</v>
      </c>
      <c r="R223" s="182"/>
    </row>
    <row r="224" spans="1:18" x14ac:dyDescent="0.25">
      <c r="A224" s="110" t="s">
        <v>539</v>
      </c>
      <c r="B224" s="110">
        <v>16290</v>
      </c>
      <c r="C224" s="110">
        <v>12499</v>
      </c>
      <c r="D224" s="110">
        <v>12376.2895602799</v>
      </c>
      <c r="E224" s="110">
        <v>-26.829485067886001</v>
      </c>
      <c r="F224" s="110">
        <v>-11.962061391985401</v>
      </c>
      <c r="G224" s="110">
        <v>-19.153893170746699</v>
      </c>
      <c r="H224" s="110">
        <v>290.31357913829902</v>
      </c>
      <c r="I224" s="110">
        <v>-109.225741291536</v>
      </c>
      <c r="J224" s="110"/>
      <c r="K224" s="284">
        <v>11.2093308778392</v>
      </c>
      <c r="L224" s="284">
        <v>2.1178637200736601</v>
      </c>
      <c r="M224" s="284">
        <v>0.12891344383057099</v>
      </c>
      <c r="N224" s="284"/>
      <c r="O224" s="284">
        <v>5.5801104972375697</v>
      </c>
      <c r="P224" s="284">
        <v>2.75015346838551</v>
      </c>
      <c r="Q224" s="284">
        <v>0.78575813382443205</v>
      </c>
      <c r="R224" s="182"/>
    </row>
    <row r="225" spans="1:18" x14ac:dyDescent="0.25">
      <c r="A225" s="110" t="s">
        <v>540</v>
      </c>
      <c r="B225" s="110">
        <v>6656</v>
      </c>
      <c r="C225" s="110">
        <v>18689</v>
      </c>
      <c r="D225" s="110">
        <v>17778.784964483501</v>
      </c>
      <c r="E225" s="110">
        <v>161.645045601107</v>
      </c>
      <c r="F225" s="110">
        <v>-11.962061391985401</v>
      </c>
      <c r="G225" s="110">
        <v>-11.0312659116737</v>
      </c>
      <c r="H225" s="110">
        <v>880.499431781147</v>
      </c>
      <c r="I225" s="110">
        <v>-109.225741291536</v>
      </c>
      <c r="J225" s="110"/>
      <c r="K225" s="284">
        <v>12.605168269230798</v>
      </c>
      <c r="L225" s="284">
        <v>3.3954326923076898</v>
      </c>
      <c r="M225" s="284">
        <v>0.33052884615384603</v>
      </c>
      <c r="N225" s="284"/>
      <c r="O225" s="284">
        <v>8.0528846153846203</v>
      </c>
      <c r="P225" s="284">
        <v>4.1917067307692299</v>
      </c>
      <c r="Q225" s="284">
        <v>0.9615384615384619</v>
      </c>
      <c r="R225" s="182"/>
    </row>
    <row r="226" spans="1:18" x14ac:dyDescent="0.25">
      <c r="A226" s="110" t="s">
        <v>541</v>
      </c>
      <c r="B226" s="110">
        <v>30278</v>
      </c>
      <c r="C226" s="110">
        <v>15059</v>
      </c>
      <c r="D226" s="110">
        <v>15064.608074719399</v>
      </c>
      <c r="E226" s="110">
        <v>-34.519078458568501</v>
      </c>
      <c r="F226" s="110">
        <v>-11.962061391985401</v>
      </c>
      <c r="G226" s="110">
        <v>-20.156410013388601</v>
      </c>
      <c r="H226" s="110">
        <v>170.15293812161599</v>
      </c>
      <c r="I226" s="110">
        <v>-109.225741291536</v>
      </c>
      <c r="J226" s="110"/>
      <c r="K226" s="284">
        <v>11.592575467335999</v>
      </c>
      <c r="L226" s="284">
        <v>2.8073188453662699</v>
      </c>
      <c r="M226" s="284">
        <v>0.18825549904220901</v>
      </c>
      <c r="N226" s="284"/>
      <c r="O226" s="284">
        <v>5.9482132241231298</v>
      </c>
      <c r="P226" s="284">
        <v>3.4480480877204602</v>
      </c>
      <c r="Q226" s="284">
        <v>1.0106347843318602</v>
      </c>
      <c r="R226" s="182"/>
    </row>
    <row r="227" spans="1:18" x14ac:dyDescent="0.25">
      <c r="A227" s="110" t="s">
        <v>542</v>
      </c>
      <c r="B227" s="110">
        <v>22479</v>
      </c>
      <c r="C227" s="110">
        <v>10983</v>
      </c>
      <c r="D227" s="110">
        <v>11247.6582051404</v>
      </c>
      <c r="E227" s="110">
        <v>-93.969113822935199</v>
      </c>
      <c r="F227" s="110">
        <v>-11.962061391985401</v>
      </c>
      <c r="G227" s="110">
        <v>-20.857138808981802</v>
      </c>
      <c r="H227" s="110">
        <v>-28.542640261421699</v>
      </c>
      <c r="I227" s="110">
        <v>-109.225741291536</v>
      </c>
      <c r="J227" s="110"/>
      <c r="K227" s="284">
        <v>9.7557720539169903</v>
      </c>
      <c r="L227" s="284">
        <v>2.2465412162462699</v>
      </c>
      <c r="M227" s="284">
        <v>0.13345789403443201</v>
      </c>
      <c r="N227" s="284"/>
      <c r="O227" s="284">
        <v>5.0713999733084201</v>
      </c>
      <c r="P227" s="284">
        <v>2.3444103385381903</v>
      </c>
      <c r="Q227" s="284">
        <v>0.73401841718937699</v>
      </c>
      <c r="R227" s="182"/>
    </row>
    <row r="228" spans="1:18" x14ac:dyDescent="0.25">
      <c r="A228" s="110" t="s">
        <v>543</v>
      </c>
      <c r="B228" s="110">
        <v>5576</v>
      </c>
      <c r="C228" s="110">
        <v>17179</v>
      </c>
      <c r="D228" s="110">
        <v>16561.254979216599</v>
      </c>
      <c r="E228" s="110">
        <v>362.67133946768001</v>
      </c>
      <c r="F228" s="110">
        <v>-11.962061391985401</v>
      </c>
      <c r="G228" s="110">
        <v>-4.1529971930076401</v>
      </c>
      <c r="H228" s="110">
        <v>380.69472304381998</v>
      </c>
      <c r="I228" s="110">
        <v>-109.225741291536</v>
      </c>
      <c r="J228" s="110"/>
      <c r="K228" s="284">
        <v>14.1140602582496</v>
      </c>
      <c r="L228" s="284">
        <v>3.1384505021520801</v>
      </c>
      <c r="M228" s="284">
        <v>0.21520803443328498</v>
      </c>
      <c r="N228" s="284"/>
      <c r="O228" s="284">
        <v>7.1915351506456195</v>
      </c>
      <c r="P228" s="284">
        <v>3.33572453371593</v>
      </c>
      <c r="Q228" s="284">
        <v>1.2015781922525099</v>
      </c>
      <c r="R228" s="182"/>
    </row>
    <row r="229" spans="1:18" x14ac:dyDescent="0.25">
      <c r="A229" s="110" t="s">
        <v>544</v>
      </c>
      <c r="B229" s="110">
        <v>8756</v>
      </c>
      <c r="C229" s="110">
        <v>11123</v>
      </c>
      <c r="D229" s="110">
        <v>11183.127755600401</v>
      </c>
      <c r="E229" s="110">
        <v>200.69565497044499</v>
      </c>
      <c r="F229" s="110">
        <v>-11.962061391985401</v>
      </c>
      <c r="G229" s="110">
        <v>-44.685914858438203</v>
      </c>
      <c r="H229" s="110">
        <v>-94.956342737213603</v>
      </c>
      <c r="I229" s="110">
        <v>-109.225741291536</v>
      </c>
      <c r="J229" s="110"/>
      <c r="K229" s="284">
        <v>10.632708999543199</v>
      </c>
      <c r="L229" s="284">
        <v>2.5011420740063999</v>
      </c>
      <c r="M229" s="284">
        <v>0.17131110095934202</v>
      </c>
      <c r="N229" s="284"/>
      <c r="O229" s="284">
        <v>4.5226130653266301</v>
      </c>
      <c r="P229" s="284">
        <v>2.36409319323892</v>
      </c>
      <c r="Q229" s="284">
        <v>0.68524440383736895</v>
      </c>
      <c r="R229" s="182"/>
    </row>
    <row r="230" spans="1:18" x14ac:dyDescent="0.25">
      <c r="A230" s="110" t="s">
        <v>545</v>
      </c>
      <c r="B230" s="110">
        <v>23435</v>
      </c>
      <c r="C230" s="110">
        <v>14638</v>
      </c>
      <c r="D230" s="110">
        <v>14431.1546895833</v>
      </c>
      <c r="E230" s="110">
        <v>395.60650394638299</v>
      </c>
      <c r="F230" s="110">
        <v>-11.962061391985401</v>
      </c>
      <c r="G230" s="110">
        <v>-28.586086936078601</v>
      </c>
      <c r="H230" s="110">
        <v>-38.804590790596698</v>
      </c>
      <c r="I230" s="110">
        <v>-109.225741291536</v>
      </c>
      <c r="J230" s="110"/>
      <c r="K230" s="284">
        <v>12.5837422658417</v>
      </c>
      <c r="L230" s="284">
        <v>2.64561553232345</v>
      </c>
      <c r="M230" s="284">
        <v>0.22615745679539101</v>
      </c>
      <c r="N230" s="284"/>
      <c r="O230" s="284">
        <v>6.2982718156603408</v>
      </c>
      <c r="P230" s="284">
        <v>2.8632387454661798</v>
      </c>
      <c r="Q230" s="284">
        <v>1.05397909110305</v>
      </c>
      <c r="R230" s="182"/>
    </row>
    <row r="231" spans="1:18" x14ac:dyDescent="0.25">
      <c r="A231" s="110" t="s">
        <v>546</v>
      </c>
      <c r="B231" s="110">
        <v>4517</v>
      </c>
      <c r="C231" s="110">
        <v>19827</v>
      </c>
      <c r="D231" s="110">
        <v>19159.0769368697</v>
      </c>
      <c r="E231" s="110">
        <v>246.872165712688</v>
      </c>
      <c r="F231" s="110">
        <v>-11.962061391985401</v>
      </c>
      <c r="G231" s="110">
        <v>4.0528499207873402E-2</v>
      </c>
      <c r="H231" s="110">
        <v>542.28247020453603</v>
      </c>
      <c r="I231" s="110">
        <v>-109.225741291536</v>
      </c>
      <c r="J231" s="110"/>
      <c r="K231" s="284">
        <v>13.504538410449399</v>
      </c>
      <c r="L231" s="284">
        <v>3.6971441222049997</v>
      </c>
      <c r="M231" s="284">
        <v>0.243524463139252</v>
      </c>
      <c r="N231" s="284"/>
      <c r="O231" s="284">
        <v>9.8073942882444101</v>
      </c>
      <c r="P231" s="284">
        <v>4.0070843480185996</v>
      </c>
      <c r="Q231" s="284">
        <v>1.1954837281381401</v>
      </c>
      <c r="R231" s="182"/>
    </row>
    <row r="232" spans="1:18" x14ac:dyDescent="0.25">
      <c r="A232" s="110" t="s">
        <v>547</v>
      </c>
      <c r="B232" s="110">
        <v>10701</v>
      </c>
      <c r="C232" s="110">
        <v>15181</v>
      </c>
      <c r="D232" s="110">
        <v>15160.538998060099</v>
      </c>
      <c r="E232" s="110">
        <v>53.181813514162599</v>
      </c>
      <c r="F232" s="110">
        <v>-11.962061391985401</v>
      </c>
      <c r="G232" s="110">
        <v>-30.407661322965598</v>
      </c>
      <c r="H232" s="110">
        <v>119.132485716498</v>
      </c>
      <c r="I232" s="110">
        <v>-109.225741291536</v>
      </c>
      <c r="J232" s="110"/>
      <c r="K232" s="284">
        <v>13.5034108961779</v>
      </c>
      <c r="L232" s="284">
        <v>3.21465283618353</v>
      </c>
      <c r="M232" s="284">
        <v>9.3449210354172502E-2</v>
      </c>
      <c r="N232" s="284"/>
      <c r="O232" s="284">
        <v>6.9806560134566906</v>
      </c>
      <c r="P232" s="284">
        <v>3.2894122044668697</v>
      </c>
      <c r="Q232" s="284">
        <v>0.90645734043547299</v>
      </c>
      <c r="R232" s="182"/>
    </row>
    <row r="233" spans="1:18" x14ac:dyDescent="0.25">
      <c r="A233" s="110" t="s">
        <v>536</v>
      </c>
      <c r="B233" s="110">
        <v>158057</v>
      </c>
      <c r="C233" s="110">
        <v>10347</v>
      </c>
      <c r="D233" s="110">
        <v>10615.875766938299</v>
      </c>
      <c r="E233" s="110">
        <v>-65.244036410953996</v>
      </c>
      <c r="F233" s="110">
        <v>-11.962061391985401</v>
      </c>
      <c r="G233" s="110">
        <v>-3.6981237281317001</v>
      </c>
      <c r="H233" s="110">
        <v>-78.590607130456704</v>
      </c>
      <c r="I233" s="110">
        <v>-109.225741291536</v>
      </c>
      <c r="J233" s="110"/>
      <c r="K233" s="284">
        <v>8.5886737063211402</v>
      </c>
      <c r="L233" s="284">
        <v>1.8822323592121801</v>
      </c>
      <c r="M233" s="284">
        <v>0.15437468761269699</v>
      </c>
      <c r="N233" s="284"/>
      <c r="O233" s="284">
        <v>5.03805589122911</v>
      </c>
      <c r="P233" s="284">
        <v>2.1656744085994299</v>
      </c>
      <c r="Q233" s="284">
        <v>0.73074903357649501</v>
      </c>
      <c r="R233" s="182"/>
    </row>
    <row r="234" spans="1:18" ht="14.25" customHeight="1" x14ac:dyDescent="0.25">
      <c r="A234" s="18" t="s">
        <v>548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284"/>
      <c r="L234" s="284"/>
      <c r="M234" s="284"/>
      <c r="N234" s="284"/>
      <c r="O234" s="284"/>
      <c r="P234" s="284"/>
      <c r="Q234" s="284"/>
      <c r="R234" s="182"/>
    </row>
    <row r="235" spans="1:18" x14ac:dyDescent="0.25">
      <c r="A235" s="110" t="s">
        <v>549</v>
      </c>
      <c r="B235" s="110">
        <v>14083</v>
      </c>
      <c r="C235" s="110">
        <v>15523</v>
      </c>
      <c r="D235" s="110">
        <v>15598.888501289</v>
      </c>
      <c r="E235" s="110">
        <v>135.78642203184199</v>
      </c>
      <c r="F235" s="110">
        <v>-11.962061391985401</v>
      </c>
      <c r="G235" s="110">
        <v>-19.5135600834003</v>
      </c>
      <c r="H235" s="110">
        <v>-71.077763309167096</v>
      </c>
      <c r="I235" s="110">
        <v>-109.225741291536</v>
      </c>
      <c r="J235" s="110"/>
      <c r="K235" s="284">
        <v>12.4121280977065</v>
      </c>
      <c r="L235" s="284">
        <v>3.1314350635517996</v>
      </c>
      <c r="M235" s="284">
        <v>0.29823191081445699</v>
      </c>
      <c r="N235" s="284"/>
      <c r="O235" s="284">
        <v>6.2344670879784099</v>
      </c>
      <c r="P235" s="284">
        <v>3.3444578569907</v>
      </c>
      <c r="Q235" s="284">
        <v>1.0438116878505999</v>
      </c>
      <c r="R235" s="182"/>
    </row>
    <row r="236" spans="1:18" x14ac:dyDescent="0.25">
      <c r="A236" s="110" t="s">
        <v>550</v>
      </c>
      <c r="B236" s="110">
        <v>13341</v>
      </c>
      <c r="C236" s="110">
        <v>15011</v>
      </c>
      <c r="D236" s="110">
        <v>14826.241227599199</v>
      </c>
      <c r="E236" s="110">
        <v>34.253711621475198</v>
      </c>
      <c r="F236" s="110">
        <v>-11.962061391985401</v>
      </c>
      <c r="G236" s="110">
        <v>-14.5614218013288</v>
      </c>
      <c r="H236" s="110">
        <v>285.77549218438799</v>
      </c>
      <c r="I236" s="110">
        <v>-109.225741291536</v>
      </c>
      <c r="J236" s="110"/>
      <c r="K236" s="284">
        <v>10.546435799415301</v>
      </c>
      <c r="L236" s="284">
        <v>2.5110561427179401</v>
      </c>
      <c r="M236" s="284">
        <v>0.18739224945656202</v>
      </c>
      <c r="N236" s="284"/>
      <c r="O236" s="284">
        <v>6.3113709616970199</v>
      </c>
      <c r="P236" s="284">
        <v>3.3655648002398597</v>
      </c>
      <c r="Q236" s="284">
        <v>1.0194138370437</v>
      </c>
      <c r="R236" s="182"/>
    </row>
    <row r="237" spans="1:18" x14ac:dyDescent="0.25">
      <c r="A237" s="110" t="s">
        <v>551</v>
      </c>
      <c r="B237" s="110">
        <v>16711</v>
      </c>
      <c r="C237" s="110">
        <v>13876</v>
      </c>
      <c r="D237" s="110">
        <v>13972.3926585033</v>
      </c>
      <c r="E237" s="110">
        <v>-101.75972475216599</v>
      </c>
      <c r="F237" s="110">
        <v>-11.962061391985401</v>
      </c>
      <c r="G237" s="110">
        <v>-8.2160014704766393</v>
      </c>
      <c r="H237" s="110">
        <v>134.75745020477299</v>
      </c>
      <c r="I237" s="110">
        <v>-109.225741291536</v>
      </c>
      <c r="J237" s="110"/>
      <c r="K237" s="284">
        <v>10.717491472682699</v>
      </c>
      <c r="L237" s="284">
        <v>2.91424810005386</v>
      </c>
      <c r="M237" s="284">
        <v>0.16755430554724401</v>
      </c>
      <c r="N237" s="284"/>
      <c r="O237" s="284">
        <v>5.8584166118125802</v>
      </c>
      <c r="P237" s="284">
        <v>3.0099934175094201</v>
      </c>
      <c r="Q237" s="284">
        <v>0.93351684519179001</v>
      </c>
      <c r="R237" s="182"/>
    </row>
    <row r="238" spans="1:18" x14ac:dyDescent="0.25">
      <c r="A238" s="110" t="s">
        <v>552</v>
      </c>
      <c r="B238" s="110">
        <v>8762</v>
      </c>
      <c r="C238" s="110">
        <v>12794</v>
      </c>
      <c r="D238" s="110">
        <v>12692.2931161447</v>
      </c>
      <c r="E238" s="110">
        <v>68.905134436325397</v>
      </c>
      <c r="F238" s="110">
        <v>-11.962061391985401</v>
      </c>
      <c r="G238" s="110">
        <v>-21.8064292219217</v>
      </c>
      <c r="H238" s="110">
        <v>175.60709269618499</v>
      </c>
      <c r="I238" s="110">
        <v>-109.225741291536</v>
      </c>
      <c r="J238" s="110"/>
      <c r="K238" s="284">
        <v>12.371604656471099</v>
      </c>
      <c r="L238" s="284">
        <v>2.71627482309975</v>
      </c>
      <c r="M238" s="284">
        <v>0.29673590504451003</v>
      </c>
      <c r="N238" s="284"/>
      <c r="O238" s="284">
        <v>5.1244008217302</v>
      </c>
      <c r="P238" s="284">
        <v>2.5679068705774899</v>
      </c>
      <c r="Q238" s="284">
        <v>0.79890435973522</v>
      </c>
      <c r="R238" s="182"/>
    </row>
    <row r="239" spans="1:18" x14ac:dyDescent="0.25">
      <c r="A239" s="110" t="s">
        <v>553</v>
      </c>
      <c r="B239" s="110">
        <v>26120</v>
      </c>
      <c r="C239" s="110">
        <v>14498</v>
      </c>
      <c r="D239" s="110">
        <v>14573.442403127399</v>
      </c>
      <c r="E239" s="110">
        <v>-20.224182683933002</v>
      </c>
      <c r="F239" s="110">
        <v>-11.962061391985401</v>
      </c>
      <c r="G239" s="110">
        <v>-5.3668127797125003</v>
      </c>
      <c r="H239" s="110">
        <v>70.913102272031594</v>
      </c>
      <c r="I239" s="110">
        <v>-109.225741291536</v>
      </c>
      <c r="J239" s="110"/>
      <c r="K239" s="284">
        <v>11.3361408882083</v>
      </c>
      <c r="L239" s="284">
        <v>2.7833078101071997</v>
      </c>
      <c r="M239" s="284">
        <v>0.19142419601837701</v>
      </c>
      <c r="N239" s="284"/>
      <c r="O239" s="284">
        <v>6.2327718223583499</v>
      </c>
      <c r="P239" s="284">
        <v>2.94027565084227</v>
      </c>
      <c r="Q239" s="284">
        <v>1.0911179173047501</v>
      </c>
      <c r="R239" s="182"/>
    </row>
    <row r="240" spans="1:18" x14ac:dyDescent="0.25">
      <c r="A240" s="110" t="s">
        <v>554</v>
      </c>
      <c r="B240" s="110">
        <v>5627</v>
      </c>
      <c r="C240" s="110">
        <v>15623</v>
      </c>
      <c r="D240" s="110">
        <v>15551.3138930737</v>
      </c>
      <c r="E240" s="110">
        <v>6.3013750886789301</v>
      </c>
      <c r="F240" s="110">
        <v>-11.962061391985401</v>
      </c>
      <c r="G240" s="110">
        <v>-32.609760023918803</v>
      </c>
      <c r="H240" s="110">
        <v>219.652276910936</v>
      </c>
      <c r="I240" s="110">
        <v>-109.225741291536</v>
      </c>
      <c r="J240" s="110"/>
      <c r="K240" s="284">
        <v>13.524080326994801</v>
      </c>
      <c r="L240" s="284">
        <v>2.7368046916651902</v>
      </c>
      <c r="M240" s="284">
        <v>0.24880042651501699</v>
      </c>
      <c r="N240" s="284"/>
      <c r="O240" s="284">
        <v>7.5350986315976503</v>
      </c>
      <c r="P240" s="284">
        <v>3.0744624133641403</v>
      </c>
      <c r="Q240" s="284">
        <v>1.06628754220722</v>
      </c>
      <c r="R240" s="182"/>
    </row>
    <row r="241" spans="1:18" x14ac:dyDescent="0.25">
      <c r="A241" s="110" t="s">
        <v>555</v>
      </c>
      <c r="B241" s="110">
        <v>22981</v>
      </c>
      <c r="C241" s="110">
        <v>14175</v>
      </c>
      <c r="D241" s="110">
        <v>14082.3903006697</v>
      </c>
      <c r="E241" s="110">
        <v>134.010449747053</v>
      </c>
      <c r="F241" s="110">
        <v>-11.962061391985401</v>
      </c>
      <c r="G241" s="110">
        <v>-28.323436188710598</v>
      </c>
      <c r="H241" s="110">
        <v>108.274828806537</v>
      </c>
      <c r="I241" s="110">
        <v>-109.225741291536</v>
      </c>
      <c r="J241" s="110"/>
      <c r="K241" s="284">
        <v>12.279709325094599</v>
      </c>
      <c r="L241" s="284">
        <v>2.6239067055393601</v>
      </c>
      <c r="M241" s="284">
        <v>0.25238240285453195</v>
      </c>
      <c r="N241" s="284"/>
      <c r="O241" s="284">
        <v>6.2921543884078197</v>
      </c>
      <c r="P241" s="284">
        <v>2.9328575779992199</v>
      </c>
      <c r="Q241" s="284">
        <v>0.91814977590183211</v>
      </c>
      <c r="R241" s="182"/>
    </row>
    <row r="242" spans="1:18" x14ac:dyDescent="0.25">
      <c r="A242" s="110" t="s">
        <v>556</v>
      </c>
      <c r="B242" s="110">
        <v>4402</v>
      </c>
      <c r="C242" s="110">
        <v>16446</v>
      </c>
      <c r="D242" s="110">
        <v>15788.6015276571</v>
      </c>
      <c r="E242" s="110">
        <v>331.61775284879002</v>
      </c>
      <c r="F242" s="110">
        <v>-11.962061391985401</v>
      </c>
      <c r="G242" s="110">
        <v>-25.8670338059969</v>
      </c>
      <c r="H242" s="110">
        <v>472.94275033725302</v>
      </c>
      <c r="I242" s="110">
        <v>-109.225741291536</v>
      </c>
      <c r="J242" s="110"/>
      <c r="K242" s="284">
        <v>14.629713766469802</v>
      </c>
      <c r="L242" s="284">
        <v>2.93048614266243</v>
      </c>
      <c r="M242" s="284">
        <v>0.22716946842344399</v>
      </c>
      <c r="N242" s="284"/>
      <c r="O242" s="284">
        <v>7.6783280327124004</v>
      </c>
      <c r="P242" s="284">
        <v>3.2485233984552497</v>
      </c>
      <c r="Q242" s="284">
        <v>0.97682871422080897</v>
      </c>
      <c r="R242" s="182"/>
    </row>
    <row r="243" spans="1:18" x14ac:dyDescent="0.25">
      <c r="A243" s="110" t="s">
        <v>557</v>
      </c>
      <c r="B243" s="110">
        <v>10033</v>
      </c>
      <c r="C243" s="110">
        <v>13837</v>
      </c>
      <c r="D243" s="110">
        <v>13660.493228898</v>
      </c>
      <c r="E243" s="110">
        <v>57.644003159239098</v>
      </c>
      <c r="F243" s="110">
        <v>-11.962061391985401</v>
      </c>
      <c r="G243" s="110">
        <v>-15.9547737567945</v>
      </c>
      <c r="H243" s="110">
        <v>255.73749136079999</v>
      </c>
      <c r="I243" s="110">
        <v>-109.225741291536</v>
      </c>
      <c r="J243" s="110"/>
      <c r="K243" s="284">
        <v>12.578490979766798</v>
      </c>
      <c r="L243" s="284">
        <v>2.7409548489983102</v>
      </c>
      <c r="M243" s="284">
        <v>0.23921060500348801</v>
      </c>
      <c r="N243" s="284"/>
      <c r="O243" s="284">
        <v>5.7809229542509701</v>
      </c>
      <c r="P243" s="284">
        <v>2.8306588258746102</v>
      </c>
      <c r="Q243" s="284">
        <v>0.88707266022127007</v>
      </c>
      <c r="R243" s="182"/>
    </row>
    <row r="244" spans="1:18" x14ac:dyDescent="0.25">
      <c r="A244" s="110" t="s">
        <v>558</v>
      </c>
      <c r="B244" s="110">
        <v>158653</v>
      </c>
      <c r="C244" s="110">
        <v>11192</v>
      </c>
      <c r="D244" s="110">
        <v>11464.9366994131</v>
      </c>
      <c r="E244" s="110">
        <v>-91.2300063444887</v>
      </c>
      <c r="F244" s="110">
        <v>-11.962061391985401</v>
      </c>
      <c r="G244" s="110">
        <v>8.9130037611270705</v>
      </c>
      <c r="H244" s="110">
        <v>-74.345365043756402</v>
      </c>
      <c r="I244" s="110">
        <v>-104.10843275886199</v>
      </c>
      <c r="J244" s="110"/>
      <c r="K244" s="284">
        <v>8.8898413518811505</v>
      </c>
      <c r="L244" s="284">
        <v>2.2180481932267302</v>
      </c>
      <c r="M244" s="284">
        <v>0.20674049655537599</v>
      </c>
      <c r="N244" s="284"/>
      <c r="O244" s="284">
        <v>4.9340384360837799</v>
      </c>
      <c r="P244" s="284">
        <v>2.3888612254416901</v>
      </c>
      <c r="Q244" s="284">
        <v>0.78473145796171506</v>
      </c>
      <c r="R244" s="182"/>
    </row>
    <row r="245" spans="1:18" ht="14.25" customHeight="1" x14ac:dyDescent="0.25">
      <c r="A245" s="18" t="s">
        <v>559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284"/>
      <c r="L245" s="284"/>
      <c r="M245" s="284"/>
      <c r="N245" s="284"/>
      <c r="O245" s="284"/>
      <c r="P245" s="284"/>
      <c r="Q245" s="284"/>
      <c r="R245" s="182"/>
    </row>
    <row r="246" spans="1:18" x14ac:dyDescent="0.25">
      <c r="A246" s="110" t="s">
        <v>560</v>
      </c>
      <c r="B246" s="110">
        <v>22932</v>
      </c>
      <c r="C246" s="110">
        <v>15362</v>
      </c>
      <c r="D246" s="110">
        <v>15391.059300245501</v>
      </c>
      <c r="E246" s="110">
        <v>23.183463941102101</v>
      </c>
      <c r="F246" s="110">
        <v>-11.962061391985401</v>
      </c>
      <c r="G246" s="110">
        <v>-30.016401809304199</v>
      </c>
      <c r="H246" s="110">
        <v>98.752901033830696</v>
      </c>
      <c r="I246" s="110">
        <v>-109.225741291536</v>
      </c>
      <c r="J246" s="110"/>
      <c r="K246" s="284">
        <v>12.026862026862</v>
      </c>
      <c r="L246" s="284">
        <v>2.6818419675562502</v>
      </c>
      <c r="M246" s="284">
        <v>0.23983952555381099</v>
      </c>
      <c r="N246" s="284"/>
      <c r="O246" s="284">
        <v>6.9640676783533904</v>
      </c>
      <c r="P246" s="284">
        <v>3.34031048316763</v>
      </c>
      <c r="Q246" s="284">
        <v>1.0160474446188701</v>
      </c>
      <c r="R246" s="182"/>
    </row>
    <row r="247" spans="1:18" x14ac:dyDescent="0.25">
      <c r="A247" s="110" t="s">
        <v>561</v>
      </c>
      <c r="B247" s="110">
        <v>52178</v>
      </c>
      <c r="C247" s="110">
        <v>11827</v>
      </c>
      <c r="D247" s="110">
        <v>11902.9544881738</v>
      </c>
      <c r="E247" s="110">
        <v>-61.449677866563498</v>
      </c>
      <c r="F247" s="110">
        <v>-11.962061391985401</v>
      </c>
      <c r="G247" s="110">
        <v>-31.057671047104201</v>
      </c>
      <c r="H247" s="110">
        <v>137.65532016972901</v>
      </c>
      <c r="I247" s="110">
        <v>-109.225741291536</v>
      </c>
      <c r="J247" s="110"/>
      <c r="K247" s="284">
        <v>9.6611598758097301</v>
      </c>
      <c r="L247" s="284">
        <v>2.1675802062171798</v>
      </c>
      <c r="M247" s="284">
        <v>0.17056997201885898</v>
      </c>
      <c r="N247" s="284"/>
      <c r="O247" s="284">
        <v>5.5253171834872896</v>
      </c>
      <c r="P247" s="284">
        <v>2.5738817125991802</v>
      </c>
      <c r="Q247" s="284">
        <v>0.75319100003833006</v>
      </c>
      <c r="R247" s="182"/>
    </row>
    <row r="248" spans="1:18" x14ac:dyDescent="0.25">
      <c r="A248" s="110" t="s">
        <v>562</v>
      </c>
      <c r="B248" s="110">
        <v>59818</v>
      </c>
      <c r="C248" s="110">
        <v>12723</v>
      </c>
      <c r="D248" s="110">
        <v>12948.1903733585</v>
      </c>
      <c r="E248" s="110">
        <v>63.7872947128769</v>
      </c>
      <c r="F248" s="110">
        <v>-11.962061391985401</v>
      </c>
      <c r="G248" s="110">
        <v>-30.843224992892399</v>
      </c>
      <c r="H248" s="110">
        <v>-136.95276422444601</v>
      </c>
      <c r="I248" s="110">
        <v>-109.225741291536</v>
      </c>
      <c r="J248" s="110"/>
      <c r="K248" s="284">
        <v>11.113711591828499</v>
      </c>
      <c r="L248" s="284">
        <v>2.4842020796415802</v>
      </c>
      <c r="M248" s="284">
        <v>0.21398241332040499</v>
      </c>
      <c r="N248" s="284"/>
      <c r="O248" s="284">
        <v>5.9196228559965203</v>
      </c>
      <c r="P248" s="284">
        <v>2.6630780032766097</v>
      </c>
      <c r="Q248" s="284">
        <v>0.84422749005316111</v>
      </c>
      <c r="R248" s="182"/>
    </row>
    <row r="249" spans="1:18" x14ac:dyDescent="0.25">
      <c r="A249" s="110" t="s">
        <v>563</v>
      </c>
      <c r="B249" s="110">
        <v>10499</v>
      </c>
      <c r="C249" s="110">
        <v>13195</v>
      </c>
      <c r="D249" s="110">
        <v>13172.784875158501</v>
      </c>
      <c r="E249" s="110">
        <v>247.96705808622099</v>
      </c>
      <c r="F249" s="110">
        <v>-11.962061391985401</v>
      </c>
      <c r="G249" s="110">
        <v>-35.401196652249702</v>
      </c>
      <c r="H249" s="110">
        <v>-69.646277851899399</v>
      </c>
      <c r="I249" s="110">
        <v>-109.225741291536</v>
      </c>
      <c r="J249" s="110"/>
      <c r="K249" s="284">
        <v>13.7536908276979</v>
      </c>
      <c r="L249" s="284">
        <v>2.8193161253452703</v>
      </c>
      <c r="M249" s="284">
        <v>0.161920182874559</v>
      </c>
      <c r="N249" s="284"/>
      <c r="O249" s="284">
        <v>5.2862177350223796</v>
      </c>
      <c r="P249" s="284">
        <v>2.71454424230879</v>
      </c>
      <c r="Q249" s="284">
        <v>0.8572244975711969</v>
      </c>
      <c r="R249" s="182"/>
    </row>
    <row r="250" spans="1:18" x14ac:dyDescent="0.25">
      <c r="A250" s="110" t="s">
        <v>564</v>
      </c>
      <c r="B250" s="110">
        <v>15443</v>
      </c>
      <c r="C250" s="110">
        <v>15137</v>
      </c>
      <c r="D250" s="110">
        <v>14968.3236851694</v>
      </c>
      <c r="E250" s="110">
        <v>104.917414348425</v>
      </c>
      <c r="F250" s="110">
        <v>-11.962061391985401</v>
      </c>
      <c r="G250" s="110">
        <v>-30.9423236749703</v>
      </c>
      <c r="H250" s="110">
        <v>216.313056281467</v>
      </c>
      <c r="I250" s="110">
        <v>-109.225741291536</v>
      </c>
      <c r="J250" s="110"/>
      <c r="K250" s="284">
        <v>12.381014051673899</v>
      </c>
      <c r="L250" s="284">
        <v>2.6808262643268801</v>
      </c>
      <c r="M250" s="284">
        <v>0.19426277277730999</v>
      </c>
      <c r="N250" s="284"/>
      <c r="O250" s="284">
        <v>7.1747717412419902</v>
      </c>
      <c r="P250" s="284">
        <v>3.11467979019621</v>
      </c>
      <c r="Q250" s="284">
        <v>0.990740141164282</v>
      </c>
      <c r="R250" s="182"/>
    </row>
    <row r="251" spans="1:18" x14ac:dyDescent="0.25">
      <c r="A251" s="110" t="s">
        <v>565</v>
      </c>
      <c r="B251" s="110">
        <v>16113</v>
      </c>
      <c r="C251" s="110">
        <v>16234</v>
      </c>
      <c r="D251" s="110">
        <v>16493.170143265601</v>
      </c>
      <c r="E251" s="110">
        <v>93.9977337230454</v>
      </c>
      <c r="F251" s="110">
        <v>-11.962061391985401</v>
      </c>
      <c r="G251" s="110">
        <v>-34.588746314675902</v>
      </c>
      <c r="H251" s="110">
        <v>-197.15784822014999</v>
      </c>
      <c r="I251" s="110">
        <v>-109.225741291536</v>
      </c>
      <c r="J251" s="110"/>
      <c r="K251" s="284">
        <v>14.596909327871899</v>
      </c>
      <c r="L251" s="284">
        <v>3.2582386892571202</v>
      </c>
      <c r="M251" s="284">
        <v>0.25445292620865101</v>
      </c>
      <c r="N251" s="284"/>
      <c r="O251" s="284">
        <v>7.1557127785018295</v>
      </c>
      <c r="P251" s="284">
        <v>3.2892695339167095</v>
      </c>
      <c r="Q251" s="284">
        <v>1.1543474213368101</v>
      </c>
      <c r="R251" s="182"/>
    </row>
    <row r="252" spans="1:18" x14ac:dyDescent="0.25">
      <c r="A252" s="110" t="s">
        <v>566</v>
      </c>
      <c r="B252" s="110">
        <v>26353</v>
      </c>
      <c r="C252" s="110">
        <v>15583</v>
      </c>
      <c r="D252" s="110">
        <v>15295.9907916341</v>
      </c>
      <c r="E252" s="110">
        <v>168.362280549568</v>
      </c>
      <c r="F252" s="110">
        <v>-11.962061391985401</v>
      </c>
      <c r="G252" s="110">
        <v>-23.73753472284</v>
      </c>
      <c r="H252" s="110">
        <v>263.29750198141102</v>
      </c>
      <c r="I252" s="110">
        <v>-109.225741291536</v>
      </c>
      <c r="J252" s="110"/>
      <c r="K252" s="284">
        <v>11.239707054225299</v>
      </c>
      <c r="L252" s="284">
        <v>2.4665123515349299</v>
      </c>
      <c r="M252" s="284">
        <v>0.26562440708837703</v>
      </c>
      <c r="N252" s="284"/>
      <c r="O252" s="284">
        <v>6.5912799301787297</v>
      </c>
      <c r="P252" s="284">
        <v>3.2368231320912195</v>
      </c>
      <c r="Q252" s="284">
        <v>1.1345956817060698</v>
      </c>
      <c r="R252" s="182"/>
    </row>
    <row r="253" spans="1:18" x14ac:dyDescent="0.25">
      <c r="A253" s="110" t="s">
        <v>567</v>
      </c>
      <c r="B253" s="110">
        <v>10258</v>
      </c>
      <c r="C253" s="110">
        <v>16301</v>
      </c>
      <c r="D253" s="110">
        <v>15938.602240226001</v>
      </c>
      <c r="E253" s="110">
        <v>602.52128537727799</v>
      </c>
      <c r="F253" s="110">
        <v>-11.962061391985401</v>
      </c>
      <c r="G253" s="110">
        <v>-34.393938562326099</v>
      </c>
      <c r="H253" s="110">
        <v>-84.410595200083193</v>
      </c>
      <c r="I253" s="110">
        <v>-109.225741291536</v>
      </c>
      <c r="J253" s="110"/>
      <c r="K253" s="284">
        <v>12.829011503217</v>
      </c>
      <c r="L253" s="284">
        <v>2.7685708715149202</v>
      </c>
      <c r="M253" s="284">
        <v>0.37044258139988301</v>
      </c>
      <c r="N253" s="284"/>
      <c r="O253" s="284">
        <v>6.8921817118346702</v>
      </c>
      <c r="P253" s="284">
        <v>3.5971924351725497</v>
      </c>
      <c r="Q253" s="284">
        <v>0.95535192045232997</v>
      </c>
      <c r="R253" s="182"/>
    </row>
    <row r="254" spans="1:18" x14ac:dyDescent="0.25">
      <c r="A254" s="110" t="s">
        <v>568</v>
      </c>
      <c r="B254" s="110">
        <v>20679</v>
      </c>
      <c r="C254" s="110">
        <v>15515</v>
      </c>
      <c r="D254" s="110">
        <v>15465.207746468001</v>
      </c>
      <c r="E254" s="110">
        <v>168.66022458261099</v>
      </c>
      <c r="F254" s="110">
        <v>-11.962061391985401</v>
      </c>
      <c r="G254" s="110">
        <v>-38.431320939850302</v>
      </c>
      <c r="H254" s="110">
        <v>41.033950281474503</v>
      </c>
      <c r="I254" s="110">
        <v>-109.225741291536</v>
      </c>
      <c r="J254" s="110"/>
      <c r="K254" s="284">
        <v>13.250157164272899</v>
      </c>
      <c r="L254" s="284">
        <v>3.1577929300256296</v>
      </c>
      <c r="M254" s="284">
        <v>0.22244789399874301</v>
      </c>
      <c r="N254" s="284"/>
      <c r="O254" s="284">
        <v>7.384302916001741</v>
      </c>
      <c r="P254" s="284">
        <v>3.2254944629817697</v>
      </c>
      <c r="Q254" s="284">
        <v>0.92847816625562207</v>
      </c>
      <c r="R254" s="182"/>
    </row>
    <row r="255" spans="1:18" x14ac:dyDescent="0.25">
      <c r="A255" s="110" t="s">
        <v>569</v>
      </c>
      <c r="B255" s="110">
        <v>6934</v>
      </c>
      <c r="C255" s="110">
        <v>17073</v>
      </c>
      <c r="D255" s="110">
        <v>17212.614996241598</v>
      </c>
      <c r="E255" s="110">
        <v>175.483392382798</v>
      </c>
      <c r="F255" s="110">
        <v>-11.962061391985401</v>
      </c>
      <c r="G255" s="110">
        <v>-25.1682092093485</v>
      </c>
      <c r="H255" s="110">
        <v>-168.34748407213999</v>
      </c>
      <c r="I255" s="110">
        <v>-109.225741291536</v>
      </c>
      <c r="J255" s="110"/>
      <c r="K255" s="284">
        <v>12.950677819440401</v>
      </c>
      <c r="L255" s="284">
        <v>2.5959042399769299</v>
      </c>
      <c r="M255" s="284">
        <v>0.36054225555235103</v>
      </c>
      <c r="N255" s="284"/>
      <c r="O255" s="284">
        <v>7.54254398615518</v>
      </c>
      <c r="P255" s="284">
        <v>3.9371214306316702</v>
      </c>
      <c r="Q255" s="284">
        <v>1.1104701471012401</v>
      </c>
      <c r="R255" s="182"/>
    </row>
    <row r="256" spans="1:18" x14ac:dyDescent="0.25">
      <c r="A256" s="110" t="s">
        <v>570</v>
      </c>
      <c r="B256" s="110">
        <v>11092</v>
      </c>
      <c r="C256" s="110">
        <v>19545</v>
      </c>
      <c r="D256" s="110">
        <v>19451.4624828981</v>
      </c>
      <c r="E256" s="110">
        <v>307.023941902258</v>
      </c>
      <c r="F256" s="110">
        <v>-11.962061391985401</v>
      </c>
      <c r="G256" s="110">
        <v>-32.0317685215471</v>
      </c>
      <c r="H256" s="110">
        <v>-60.7006643676091</v>
      </c>
      <c r="I256" s="110">
        <v>-109.225741291536</v>
      </c>
      <c r="J256" s="110"/>
      <c r="K256" s="284">
        <v>15.605842048323099</v>
      </c>
      <c r="L256" s="284">
        <v>3.7865128020194696</v>
      </c>
      <c r="M256" s="284">
        <v>0.31554273350162304</v>
      </c>
      <c r="N256" s="284"/>
      <c r="O256" s="284">
        <v>8.456545257843489</v>
      </c>
      <c r="P256" s="284">
        <v>3.8766678687342204</v>
      </c>
      <c r="Q256" s="284">
        <v>1.4064190407500901</v>
      </c>
      <c r="R256" s="182"/>
    </row>
    <row r="257" spans="1:18" x14ac:dyDescent="0.25">
      <c r="A257" s="110" t="s">
        <v>571</v>
      </c>
      <c r="B257" s="110">
        <v>10922</v>
      </c>
      <c r="C257" s="110">
        <v>15030</v>
      </c>
      <c r="D257" s="110">
        <v>14865.833113427499</v>
      </c>
      <c r="E257" s="110">
        <v>99.750479469378107</v>
      </c>
      <c r="F257" s="110">
        <v>-11.962061391985401</v>
      </c>
      <c r="G257" s="110">
        <v>-33.255759005881302</v>
      </c>
      <c r="H257" s="110">
        <v>218.93084047927499</v>
      </c>
      <c r="I257" s="110">
        <v>-109.225741291536</v>
      </c>
      <c r="J257" s="110"/>
      <c r="K257" s="284">
        <v>15.821278154184201</v>
      </c>
      <c r="L257" s="284">
        <v>2.93902215711408</v>
      </c>
      <c r="M257" s="284">
        <v>0.13733748397729398</v>
      </c>
      <c r="N257" s="284"/>
      <c r="O257" s="284">
        <v>6.4457059146676405</v>
      </c>
      <c r="P257" s="284">
        <v>3.2411646218641303</v>
      </c>
      <c r="Q257" s="284">
        <v>0.87895989745467895</v>
      </c>
      <c r="R257" s="182"/>
    </row>
    <row r="258" spans="1:18" x14ac:dyDescent="0.25">
      <c r="A258" s="110" t="s">
        <v>572</v>
      </c>
      <c r="B258" s="110">
        <v>11271</v>
      </c>
      <c r="C258" s="110">
        <v>14379</v>
      </c>
      <c r="D258" s="110">
        <v>14366.6383032911</v>
      </c>
      <c r="E258" s="110">
        <v>176.90896822090801</v>
      </c>
      <c r="F258" s="110">
        <v>-11.962061391985401</v>
      </c>
      <c r="G258" s="110">
        <v>-38.742750172002303</v>
      </c>
      <c r="H258" s="110">
        <v>-4.6246838911015704</v>
      </c>
      <c r="I258" s="110">
        <v>-109.225741291536</v>
      </c>
      <c r="J258" s="110"/>
      <c r="K258" s="284">
        <v>13.388341762044201</v>
      </c>
      <c r="L258" s="284">
        <v>2.8125277260225401</v>
      </c>
      <c r="M258" s="284">
        <v>0.20406352586283399</v>
      </c>
      <c r="N258" s="284"/>
      <c r="O258" s="284">
        <v>6.7163516990506604</v>
      </c>
      <c r="P258" s="284">
        <v>2.9722296158282298</v>
      </c>
      <c r="Q258" s="284">
        <v>0.88723272114275609</v>
      </c>
      <c r="R258" s="182"/>
    </row>
    <row r="259" spans="1:18" x14ac:dyDescent="0.25">
      <c r="A259" s="110" t="s">
        <v>573</v>
      </c>
      <c r="B259" s="110">
        <v>6800</v>
      </c>
      <c r="C259" s="110">
        <v>17499</v>
      </c>
      <c r="D259" s="110">
        <v>16335.9713985334</v>
      </c>
      <c r="E259" s="110">
        <v>677.94519682004204</v>
      </c>
      <c r="F259" s="110">
        <v>-11.962061391985401</v>
      </c>
      <c r="G259" s="110">
        <v>-39.756235048592302</v>
      </c>
      <c r="H259" s="110">
        <v>646.12282228804895</v>
      </c>
      <c r="I259" s="110">
        <v>-109.225741291536</v>
      </c>
      <c r="J259" s="110"/>
      <c r="K259" s="284">
        <v>12.1911764705882</v>
      </c>
      <c r="L259" s="284">
        <v>2.7352941176470602</v>
      </c>
      <c r="M259" s="284">
        <v>0.11764705882352899</v>
      </c>
      <c r="N259" s="284"/>
      <c r="O259" s="284">
        <v>7.1764705882352899</v>
      </c>
      <c r="P259" s="284">
        <v>3.8529411764705901</v>
      </c>
      <c r="Q259" s="284">
        <v>1.0588235294117601</v>
      </c>
      <c r="R259" s="182"/>
    </row>
    <row r="260" spans="1:18" x14ac:dyDescent="0.25">
      <c r="A260" s="110" t="s">
        <v>574</v>
      </c>
      <c r="B260" s="110">
        <v>7018</v>
      </c>
      <c r="C260" s="110">
        <v>18807</v>
      </c>
      <c r="D260" s="110">
        <v>17556.986758337101</v>
      </c>
      <c r="E260" s="110">
        <v>802.23457710092998</v>
      </c>
      <c r="F260" s="110">
        <v>568.85854661585597</v>
      </c>
      <c r="G260" s="110">
        <v>-32.458582766695002</v>
      </c>
      <c r="H260" s="110">
        <v>20.738174020068499</v>
      </c>
      <c r="I260" s="110">
        <v>-109.225741291536</v>
      </c>
      <c r="J260" s="110"/>
      <c r="K260" s="284">
        <v>12.396694214876</v>
      </c>
      <c r="L260" s="284">
        <v>2.9638073525220898</v>
      </c>
      <c r="M260" s="284">
        <v>0.28498147620404701</v>
      </c>
      <c r="N260" s="284"/>
      <c r="O260" s="284">
        <v>7.8369905956112902</v>
      </c>
      <c r="P260" s="284">
        <v>4.0894841835280697</v>
      </c>
      <c r="Q260" s="284">
        <v>1.08292960957538</v>
      </c>
      <c r="R260" s="182"/>
    </row>
    <row r="261" spans="1:18" ht="14.25" customHeight="1" x14ac:dyDescent="0.25">
      <c r="A261" s="18" t="s">
        <v>575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284"/>
      <c r="L261" s="284"/>
      <c r="M261" s="284"/>
      <c r="N261" s="284"/>
      <c r="O261" s="284"/>
      <c r="P261" s="284"/>
      <c r="Q261" s="284"/>
      <c r="R261" s="182"/>
    </row>
    <row r="262" spans="1:18" x14ac:dyDescent="0.25">
      <c r="A262" s="110" t="s">
        <v>576</v>
      </c>
      <c r="B262" s="110">
        <v>26624</v>
      </c>
      <c r="C262" s="110">
        <v>15924</v>
      </c>
      <c r="D262" s="110">
        <v>15759.069597351199</v>
      </c>
      <c r="E262" s="110">
        <v>64.672259310162104</v>
      </c>
      <c r="F262" s="110">
        <v>-11.962061391985401</v>
      </c>
      <c r="G262" s="110">
        <v>-37.392868338799097</v>
      </c>
      <c r="H262" s="110">
        <v>258.589278903837</v>
      </c>
      <c r="I262" s="110">
        <v>-109.225741291536</v>
      </c>
      <c r="J262" s="110"/>
      <c r="K262" s="284">
        <v>12.0530348557692</v>
      </c>
      <c r="L262" s="284">
        <v>2.5916466346153797</v>
      </c>
      <c r="M262" s="284">
        <v>0.1953125</v>
      </c>
      <c r="N262" s="284"/>
      <c r="O262" s="284">
        <v>7.3204627403846203</v>
      </c>
      <c r="P262" s="284">
        <v>3.3954326923076898</v>
      </c>
      <c r="Q262" s="284">
        <v>1.0892427884615399</v>
      </c>
      <c r="R262" s="182"/>
    </row>
    <row r="263" spans="1:18" x14ac:dyDescent="0.25">
      <c r="A263" s="110" t="s">
        <v>577</v>
      </c>
      <c r="B263" s="110">
        <v>103493</v>
      </c>
      <c r="C263" s="110">
        <v>11890</v>
      </c>
      <c r="D263" s="110">
        <v>12054.9735279335</v>
      </c>
      <c r="E263" s="110">
        <v>-85.159828480363998</v>
      </c>
      <c r="F263" s="110">
        <v>-11.962061391985401</v>
      </c>
      <c r="G263" s="110">
        <v>-23.499270112450599</v>
      </c>
      <c r="H263" s="110">
        <v>65.316397165393496</v>
      </c>
      <c r="I263" s="110">
        <v>-109.225741291536</v>
      </c>
      <c r="J263" s="110"/>
      <c r="K263" s="284">
        <v>9.4045007874928697</v>
      </c>
      <c r="L263" s="284">
        <v>2.1653638410327298</v>
      </c>
      <c r="M263" s="284">
        <v>0.171992308658557</v>
      </c>
      <c r="N263" s="284"/>
      <c r="O263" s="284">
        <v>5.7520798508111692</v>
      </c>
      <c r="P263" s="284">
        <v>2.6494545524818101</v>
      </c>
      <c r="Q263" s="284">
        <v>0.73821417873672601</v>
      </c>
      <c r="R263" s="182"/>
    </row>
    <row r="264" spans="1:18" x14ac:dyDescent="0.25">
      <c r="A264" s="110" t="s">
        <v>578</v>
      </c>
      <c r="B264" s="110">
        <v>9472</v>
      </c>
      <c r="C264" s="110">
        <v>15344</v>
      </c>
      <c r="D264" s="110">
        <v>14746.038672545699</v>
      </c>
      <c r="E264" s="110">
        <v>0.161377053502929</v>
      </c>
      <c r="F264" s="110">
        <v>-11.962061391985401</v>
      </c>
      <c r="G264" s="110">
        <v>-31.515670489354001</v>
      </c>
      <c r="H264" s="110">
        <v>750.71147004814304</v>
      </c>
      <c r="I264" s="110">
        <v>-109.225741291536</v>
      </c>
      <c r="J264" s="110"/>
      <c r="K264" s="284">
        <v>13.207347972972999</v>
      </c>
      <c r="L264" s="284">
        <v>2.6288006756756799</v>
      </c>
      <c r="M264" s="284">
        <v>0.28505067567567599</v>
      </c>
      <c r="N264" s="284"/>
      <c r="O264" s="284">
        <v>6.82010135135135</v>
      </c>
      <c r="P264" s="284">
        <v>3.125</v>
      </c>
      <c r="Q264" s="284">
        <v>0.90793918918918892</v>
      </c>
      <c r="R264" s="182"/>
    </row>
    <row r="265" spans="1:18" x14ac:dyDescent="0.25">
      <c r="A265" s="110" t="s">
        <v>579</v>
      </c>
      <c r="B265" s="110">
        <v>37688</v>
      </c>
      <c r="C265" s="110">
        <v>15014</v>
      </c>
      <c r="D265" s="110">
        <v>14845.415540999</v>
      </c>
      <c r="E265" s="110">
        <v>110.007514370051</v>
      </c>
      <c r="F265" s="110">
        <v>-11.962061391985401</v>
      </c>
      <c r="G265" s="110">
        <v>-35.802326332099597</v>
      </c>
      <c r="H265" s="110">
        <v>215.23571459952399</v>
      </c>
      <c r="I265" s="110">
        <v>-109.225741291536</v>
      </c>
      <c r="J265" s="110"/>
      <c r="K265" s="284">
        <v>12.4522394396094</v>
      </c>
      <c r="L265" s="284">
        <v>2.3880280195287598</v>
      </c>
      <c r="M265" s="284">
        <v>0.183082148163872</v>
      </c>
      <c r="N265" s="284"/>
      <c r="O265" s="284">
        <v>7.4877945234557401</v>
      </c>
      <c r="P265" s="284">
        <v>3.1840373593716804</v>
      </c>
      <c r="Q265" s="284">
        <v>0.93929102101464701</v>
      </c>
      <c r="R265" s="182"/>
    </row>
    <row r="266" spans="1:18" x14ac:dyDescent="0.25">
      <c r="A266" s="110" t="s">
        <v>580</v>
      </c>
      <c r="B266" s="110">
        <v>18771</v>
      </c>
      <c r="C266" s="110">
        <v>16825</v>
      </c>
      <c r="D266" s="110">
        <v>16318.3645797601</v>
      </c>
      <c r="E266" s="110">
        <v>308.42123502024702</v>
      </c>
      <c r="F266" s="110">
        <v>133.62934386387801</v>
      </c>
      <c r="G266" s="110">
        <v>-37.713576964283099</v>
      </c>
      <c r="H266" s="110">
        <v>211.45192457668699</v>
      </c>
      <c r="I266" s="110">
        <v>-109.225741291536</v>
      </c>
      <c r="J266" s="110"/>
      <c r="K266" s="284">
        <v>13.323744073304599</v>
      </c>
      <c r="L266" s="284">
        <v>2.63704650791114</v>
      </c>
      <c r="M266" s="284">
        <v>0.22374940067124799</v>
      </c>
      <c r="N266" s="284"/>
      <c r="O266" s="284">
        <v>7.6021522561397896</v>
      </c>
      <c r="P266" s="284">
        <v>3.4894251771349403</v>
      </c>
      <c r="Q266" s="284">
        <v>1.11341963667359</v>
      </c>
      <c r="R266" s="182"/>
    </row>
    <row r="267" spans="1:18" x14ac:dyDescent="0.25">
      <c r="A267" s="110" t="s">
        <v>581</v>
      </c>
      <c r="B267" s="110">
        <v>9487</v>
      </c>
      <c r="C267" s="110">
        <v>15944</v>
      </c>
      <c r="D267" s="110">
        <v>14537.121546764</v>
      </c>
      <c r="E267" s="110">
        <v>866.59471295321896</v>
      </c>
      <c r="F267" s="110">
        <v>129.65967503495801</v>
      </c>
      <c r="G267" s="110">
        <v>-34.873578284598203</v>
      </c>
      <c r="H267" s="110">
        <v>555.12177114966403</v>
      </c>
      <c r="I267" s="110">
        <v>-109.225741291536</v>
      </c>
      <c r="J267" s="110"/>
      <c r="K267" s="284">
        <v>13.439443448930099</v>
      </c>
      <c r="L267" s="284">
        <v>2.2557183514282699</v>
      </c>
      <c r="M267" s="284">
        <v>0.26351849899863</v>
      </c>
      <c r="N267" s="284"/>
      <c r="O267" s="284">
        <v>7.4206809318014102</v>
      </c>
      <c r="P267" s="284">
        <v>3.2570886476230596</v>
      </c>
      <c r="Q267" s="284">
        <v>0.78001475703594392</v>
      </c>
      <c r="R267" s="182"/>
    </row>
    <row r="268" spans="1:18" x14ac:dyDescent="0.25">
      <c r="A268" s="110" t="s">
        <v>582</v>
      </c>
      <c r="B268" s="110">
        <v>5821</v>
      </c>
      <c r="C268" s="110">
        <v>16294</v>
      </c>
      <c r="D268" s="110">
        <v>16019.6581623479</v>
      </c>
      <c r="E268" s="110">
        <v>267.562306415732</v>
      </c>
      <c r="F268" s="110">
        <v>-11.962061391985401</v>
      </c>
      <c r="G268" s="110">
        <v>-36.2921337971271</v>
      </c>
      <c r="H268" s="110">
        <v>163.78686539439801</v>
      </c>
      <c r="I268" s="110">
        <v>-109.225741291536</v>
      </c>
      <c r="J268" s="110"/>
      <c r="K268" s="284">
        <v>15.203573269197701</v>
      </c>
      <c r="L268" s="284">
        <v>1.85535131420718</v>
      </c>
      <c r="M268" s="284">
        <v>0.137433430682013</v>
      </c>
      <c r="N268" s="284"/>
      <c r="O268" s="284">
        <v>8.5036935234495807</v>
      </c>
      <c r="P268" s="284">
        <v>3.10943136918055</v>
      </c>
      <c r="Q268" s="284">
        <v>1.2369008761381199</v>
      </c>
      <c r="R268" s="182"/>
    </row>
    <row r="269" spans="1:18" x14ac:dyDescent="0.25">
      <c r="A269" s="110" t="s">
        <v>583</v>
      </c>
      <c r="B269" s="110">
        <v>11622</v>
      </c>
      <c r="C269" s="110">
        <v>16384</v>
      </c>
      <c r="D269" s="110">
        <v>16189.9929538417</v>
      </c>
      <c r="E269" s="110">
        <v>165.15490975455799</v>
      </c>
      <c r="F269" s="110">
        <v>-11.962061391985401</v>
      </c>
      <c r="G269" s="110">
        <v>-46.366861856451202</v>
      </c>
      <c r="H269" s="110">
        <v>196.00397020139999</v>
      </c>
      <c r="I269" s="110">
        <v>-109.225741291536</v>
      </c>
      <c r="J269" s="110"/>
      <c r="K269" s="284">
        <v>13.801411116847401</v>
      </c>
      <c r="L269" s="284">
        <v>3.0459473412493496</v>
      </c>
      <c r="M269" s="284">
        <v>0.223713646532438</v>
      </c>
      <c r="N269" s="284"/>
      <c r="O269" s="284">
        <v>6.8490793323008097</v>
      </c>
      <c r="P269" s="284">
        <v>3.3987265530889701</v>
      </c>
      <c r="Q269" s="284">
        <v>1.1271726036826701</v>
      </c>
      <c r="R269" s="182"/>
    </row>
    <row r="270" spans="1:18" x14ac:dyDescent="0.25">
      <c r="A270" s="110" t="s">
        <v>584</v>
      </c>
      <c r="B270" s="110">
        <v>39098</v>
      </c>
      <c r="C270" s="110">
        <v>14061</v>
      </c>
      <c r="D270" s="110">
        <v>13912.071278577499</v>
      </c>
      <c r="E270" s="110">
        <v>99.020479870798397</v>
      </c>
      <c r="F270" s="110">
        <v>-11.962061391985401</v>
      </c>
      <c r="G270" s="110">
        <v>-22.701955356041701</v>
      </c>
      <c r="H270" s="110">
        <v>193.991173417944</v>
      </c>
      <c r="I270" s="110">
        <v>-109.225741291536</v>
      </c>
      <c r="J270" s="110"/>
      <c r="K270" s="284">
        <v>11.2128497621362</v>
      </c>
      <c r="L270" s="284">
        <v>2.7392705509233202</v>
      </c>
      <c r="M270" s="284">
        <v>0.219960100260883</v>
      </c>
      <c r="N270" s="284"/>
      <c r="O270" s="284">
        <v>6.2816512353573106</v>
      </c>
      <c r="P270" s="284">
        <v>3.04363394547036</v>
      </c>
      <c r="Q270" s="284">
        <v>0.83891759169266999</v>
      </c>
      <c r="R270" s="182"/>
    </row>
    <row r="271" spans="1:18" x14ac:dyDescent="0.25">
      <c r="A271" s="110" t="s">
        <v>585</v>
      </c>
      <c r="B271" s="110">
        <v>25258</v>
      </c>
      <c r="C271" s="110">
        <v>16501</v>
      </c>
      <c r="D271" s="110">
        <v>15972.826549257399</v>
      </c>
      <c r="E271" s="110">
        <v>186.920768892144</v>
      </c>
      <c r="F271" s="110">
        <v>-11.962061391985401</v>
      </c>
      <c r="G271" s="110">
        <v>-32.611432967305603</v>
      </c>
      <c r="H271" s="110">
        <v>494.72478963574298</v>
      </c>
      <c r="I271" s="110">
        <v>-109.225741291536</v>
      </c>
      <c r="J271" s="110"/>
      <c r="K271" s="284">
        <v>13.548182753978899</v>
      </c>
      <c r="L271" s="284">
        <v>2.6961754691582898</v>
      </c>
      <c r="M271" s="284">
        <v>0.20191622456251501</v>
      </c>
      <c r="N271" s="284"/>
      <c r="O271" s="284">
        <v>7.5817562752395302</v>
      </c>
      <c r="P271" s="284">
        <v>3.4325758175627499</v>
      </c>
      <c r="Q271" s="284">
        <v>1.03729511441919</v>
      </c>
      <c r="R271" s="182"/>
    </row>
    <row r="272" spans="1:18" ht="14.25" customHeight="1" x14ac:dyDescent="0.25">
      <c r="A272" s="18" t="s">
        <v>586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284"/>
      <c r="L272" s="284"/>
      <c r="M272" s="284"/>
      <c r="N272" s="284"/>
      <c r="O272" s="284"/>
      <c r="P272" s="284"/>
      <c r="Q272" s="284"/>
      <c r="R272" s="182"/>
    </row>
    <row r="273" spans="1:18" x14ac:dyDescent="0.25">
      <c r="A273" s="110" t="s">
        <v>587</v>
      </c>
      <c r="B273" s="110">
        <v>24879</v>
      </c>
      <c r="C273" s="110">
        <v>15193</v>
      </c>
      <c r="D273" s="110">
        <v>14995.800039203699</v>
      </c>
      <c r="E273" s="110">
        <v>97.6091011716602</v>
      </c>
      <c r="F273" s="110">
        <v>-11.962061391985401</v>
      </c>
      <c r="G273" s="110">
        <v>-32.7385541123083</v>
      </c>
      <c r="H273" s="110">
        <v>253.13979735874801</v>
      </c>
      <c r="I273" s="110">
        <v>-109.225741291536</v>
      </c>
      <c r="J273" s="110"/>
      <c r="K273" s="284">
        <v>12.444230073556</v>
      </c>
      <c r="L273" s="284">
        <v>2.88596808553398</v>
      </c>
      <c r="M273" s="284">
        <v>0.19695325374814102</v>
      </c>
      <c r="N273" s="284"/>
      <c r="O273" s="284">
        <v>7.1747256722537092</v>
      </c>
      <c r="P273" s="284">
        <v>3.2557578680815102</v>
      </c>
      <c r="Q273" s="284">
        <v>0.88829936894569694</v>
      </c>
      <c r="R273" s="182"/>
    </row>
    <row r="274" spans="1:18" x14ac:dyDescent="0.25">
      <c r="A274" s="110" t="s">
        <v>588</v>
      </c>
      <c r="B274" s="110">
        <v>17904</v>
      </c>
      <c r="C274" s="110">
        <v>17829</v>
      </c>
      <c r="D274" s="110">
        <v>16922.0310973948</v>
      </c>
      <c r="E274" s="110">
        <v>343.46100908813202</v>
      </c>
      <c r="F274" s="110">
        <v>-11.962061391985401</v>
      </c>
      <c r="G274" s="110">
        <v>-29.220487926682601</v>
      </c>
      <c r="H274" s="110">
        <v>714.06013887267898</v>
      </c>
      <c r="I274" s="110">
        <v>-109.225741291536</v>
      </c>
      <c r="J274" s="110"/>
      <c r="K274" s="284">
        <v>13.991286863270799</v>
      </c>
      <c r="L274" s="284">
        <v>2.7088918677390503</v>
      </c>
      <c r="M274" s="284">
        <v>0.22899910634495099</v>
      </c>
      <c r="N274" s="284"/>
      <c r="O274" s="284">
        <v>8.204870420017869</v>
      </c>
      <c r="P274" s="284">
        <v>3.5131814119749798</v>
      </c>
      <c r="Q274" s="284">
        <v>1.1673369079535301</v>
      </c>
      <c r="R274" s="182"/>
    </row>
    <row r="275" spans="1:18" x14ac:dyDescent="0.25">
      <c r="A275" s="110" t="s">
        <v>589</v>
      </c>
      <c r="B275" s="110">
        <v>18667</v>
      </c>
      <c r="C275" s="110">
        <v>18737</v>
      </c>
      <c r="D275" s="110">
        <v>17853.646849330202</v>
      </c>
      <c r="E275" s="110">
        <v>340.85527105802998</v>
      </c>
      <c r="F275" s="110">
        <v>34.7883623334573</v>
      </c>
      <c r="G275" s="110">
        <v>-31.021127267107499</v>
      </c>
      <c r="H275" s="110">
        <v>647.66151457214403</v>
      </c>
      <c r="I275" s="110">
        <v>-109.225741291536</v>
      </c>
      <c r="J275" s="110"/>
      <c r="K275" s="284">
        <v>12.9747683077088</v>
      </c>
      <c r="L275" s="284">
        <v>2.9945893823324599</v>
      </c>
      <c r="M275" s="284">
        <v>0.29999464295280404</v>
      </c>
      <c r="N275" s="284"/>
      <c r="O275" s="284">
        <v>8.3623506723094199</v>
      </c>
      <c r="P275" s="284">
        <v>3.9642149247334899</v>
      </c>
      <c r="Q275" s="284">
        <v>1.13569400546419</v>
      </c>
      <c r="R275" s="182"/>
    </row>
    <row r="276" spans="1:18" x14ac:dyDescent="0.25">
      <c r="A276" s="110" t="s">
        <v>590</v>
      </c>
      <c r="B276" s="110">
        <v>99361</v>
      </c>
      <c r="C276" s="110">
        <v>12807</v>
      </c>
      <c r="D276" s="110">
        <v>12858.0998079863</v>
      </c>
      <c r="E276" s="110">
        <v>-27.9376486376107</v>
      </c>
      <c r="F276" s="110">
        <v>-11.962061391985401</v>
      </c>
      <c r="G276" s="110">
        <v>-36.625651765747399</v>
      </c>
      <c r="H276" s="110">
        <v>134.79384029072301</v>
      </c>
      <c r="I276" s="110">
        <v>-109.225741291536</v>
      </c>
      <c r="J276" s="110"/>
      <c r="K276" s="284">
        <v>10.188101971598499</v>
      </c>
      <c r="L276" s="284">
        <v>2.45065971558257</v>
      </c>
      <c r="M276" s="284">
        <v>0.189209045802679</v>
      </c>
      <c r="N276" s="284"/>
      <c r="O276" s="284">
        <v>5.8846026106822604</v>
      </c>
      <c r="P276" s="284">
        <v>2.7948591499683002</v>
      </c>
      <c r="Q276" s="284">
        <v>0.80111915137730094</v>
      </c>
      <c r="R276" s="182"/>
    </row>
    <row r="277" spans="1:18" x14ac:dyDescent="0.25">
      <c r="A277" s="110" t="s">
        <v>591</v>
      </c>
      <c r="B277" s="110">
        <v>17754</v>
      </c>
      <c r="C277" s="110">
        <v>13053</v>
      </c>
      <c r="D277" s="110">
        <v>12606.7753134457</v>
      </c>
      <c r="E277" s="110">
        <v>65.930535019331899</v>
      </c>
      <c r="F277" s="110">
        <v>-11.962061391985401</v>
      </c>
      <c r="G277" s="110">
        <v>-42.399374651286202</v>
      </c>
      <c r="H277" s="110">
        <v>543.88987798107701</v>
      </c>
      <c r="I277" s="110">
        <v>-109.225741291536</v>
      </c>
      <c r="J277" s="110"/>
      <c r="K277" s="284">
        <v>11.698772107693999</v>
      </c>
      <c r="L277" s="284">
        <v>2.2980736735383598</v>
      </c>
      <c r="M277" s="284">
        <v>0.152078404866509</v>
      </c>
      <c r="N277" s="284"/>
      <c r="O277" s="284">
        <v>6.1788892643911204</v>
      </c>
      <c r="P277" s="284">
        <v>2.8951222259772402</v>
      </c>
      <c r="Q277" s="284">
        <v>0.64774135406105693</v>
      </c>
      <c r="R277" s="182"/>
    </row>
    <row r="278" spans="1:18" x14ac:dyDescent="0.25">
      <c r="A278" s="110" t="s">
        <v>592</v>
      </c>
      <c r="B278" s="110">
        <v>9143</v>
      </c>
      <c r="C278" s="110">
        <v>18393</v>
      </c>
      <c r="D278" s="110">
        <v>16803.435940830601</v>
      </c>
      <c r="E278" s="110">
        <v>431.803941006022</v>
      </c>
      <c r="F278" s="110">
        <v>290.87897036865002</v>
      </c>
      <c r="G278" s="110">
        <v>-42.594790323433401</v>
      </c>
      <c r="H278" s="110">
        <v>1018.87218295872</v>
      </c>
      <c r="I278" s="110">
        <v>-109.225741291536</v>
      </c>
      <c r="J278" s="110"/>
      <c r="K278" s="284">
        <v>12.501367166137999</v>
      </c>
      <c r="L278" s="284">
        <v>2.6796456305370202</v>
      </c>
      <c r="M278" s="284">
        <v>0.131247949250793</v>
      </c>
      <c r="N278" s="284"/>
      <c r="O278" s="284">
        <v>8.5529913595100098</v>
      </c>
      <c r="P278" s="284">
        <v>3.806190528273</v>
      </c>
      <c r="Q278" s="284">
        <v>1.0390462649021099</v>
      </c>
      <c r="R278" s="182"/>
    </row>
    <row r="279" spans="1:18" x14ac:dyDescent="0.25">
      <c r="A279" s="110" t="s">
        <v>593</v>
      </c>
      <c r="B279" s="110">
        <v>55557</v>
      </c>
      <c r="C279" s="110">
        <v>14319</v>
      </c>
      <c r="D279" s="110">
        <v>13908.831504821501</v>
      </c>
      <c r="E279" s="110">
        <v>188.01432308536599</v>
      </c>
      <c r="F279" s="110">
        <v>-11.962061391985401</v>
      </c>
      <c r="G279" s="110">
        <v>-41.352382876794799</v>
      </c>
      <c r="H279" s="110">
        <v>384.420222683676</v>
      </c>
      <c r="I279" s="110">
        <v>-109.225741291536</v>
      </c>
      <c r="J279" s="110"/>
      <c r="K279" s="284">
        <v>12.779667728639099</v>
      </c>
      <c r="L279" s="284">
        <v>2.5991324225570098</v>
      </c>
      <c r="M279" s="284">
        <v>0.17459546051802699</v>
      </c>
      <c r="N279" s="284"/>
      <c r="O279" s="284">
        <v>5.6302536134060501</v>
      </c>
      <c r="P279" s="284">
        <v>3.06532030167216</v>
      </c>
      <c r="Q279" s="284">
        <v>0.91617617941933494</v>
      </c>
      <c r="R279" s="182"/>
    </row>
    <row r="280" spans="1:18" ht="14.25" customHeight="1" x14ac:dyDescent="0.25">
      <c r="A280" s="18" t="s">
        <v>594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284"/>
      <c r="L280" s="284"/>
      <c r="M280" s="284"/>
      <c r="N280" s="284"/>
      <c r="O280" s="284"/>
      <c r="P280" s="284"/>
      <c r="Q280" s="284"/>
      <c r="R280" s="182"/>
    </row>
    <row r="281" spans="1:18" x14ac:dyDescent="0.25">
      <c r="A281" s="110" t="s">
        <v>595</v>
      </c>
      <c r="B281" s="110">
        <v>7176</v>
      </c>
      <c r="C281" s="110">
        <v>19217</v>
      </c>
      <c r="D281" s="110">
        <v>17200.525890841302</v>
      </c>
      <c r="E281" s="110">
        <v>970.02558857512304</v>
      </c>
      <c r="F281" s="110">
        <v>1097.57629056732</v>
      </c>
      <c r="G281" s="110">
        <v>-40.5288152468707</v>
      </c>
      <c r="H281" s="110">
        <v>98.416167001264895</v>
      </c>
      <c r="I281" s="110">
        <v>-109.225741291536</v>
      </c>
      <c r="J281" s="110"/>
      <c r="K281" s="284">
        <v>13.628762541805999</v>
      </c>
      <c r="L281" s="284">
        <v>2.6616499442586399</v>
      </c>
      <c r="M281" s="284">
        <v>0.36231884057971003</v>
      </c>
      <c r="N281" s="284"/>
      <c r="O281" s="284">
        <v>7.9152731326644394</v>
      </c>
      <c r="P281" s="284">
        <v>3.81828316610925</v>
      </c>
      <c r="Q281" s="284">
        <v>1.0869565217391302</v>
      </c>
      <c r="R281" s="182"/>
    </row>
    <row r="282" spans="1:18" x14ac:dyDescent="0.25">
      <c r="A282" s="110" t="s">
        <v>596</v>
      </c>
      <c r="B282" s="110">
        <v>6162</v>
      </c>
      <c r="C282" s="110">
        <v>18761</v>
      </c>
      <c r="D282" s="110">
        <v>16705.9781419387</v>
      </c>
      <c r="E282" s="110">
        <v>708.29885632476203</v>
      </c>
      <c r="F282" s="110">
        <v>826.95494421429498</v>
      </c>
      <c r="G282" s="110">
        <v>-34.9753098625321</v>
      </c>
      <c r="H282" s="110">
        <v>663.593363792726</v>
      </c>
      <c r="I282" s="110">
        <v>-109.225741291536</v>
      </c>
      <c r="J282" s="110"/>
      <c r="K282" s="284">
        <v>13.826679649464499</v>
      </c>
      <c r="L282" s="284">
        <v>2.30444660824408</v>
      </c>
      <c r="M282" s="284">
        <v>0.14605647517039899</v>
      </c>
      <c r="N282" s="284"/>
      <c r="O282" s="284">
        <v>8.5524180460889312</v>
      </c>
      <c r="P282" s="284">
        <v>3.4404414151249596</v>
      </c>
      <c r="Q282" s="284">
        <v>1.21713729308666</v>
      </c>
      <c r="R282" s="182"/>
    </row>
    <row r="283" spans="1:18" x14ac:dyDescent="0.25">
      <c r="A283" s="110" t="s">
        <v>597</v>
      </c>
      <c r="B283" s="110">
        <v>10185</v>
      </c>
      <c r="C283" s="110">
        <v>19100</v>
      </c>
      <c r="D283" s="110">
        <v>17423.6366597493</v>
      </c>
      <c r="E283" s="110">
        <v>775.24544861362801</v>
      </c>
      <c r="F283" s="110">
        <v>671.49676403739204</v>
      </c>
      <c r="G283" s="110">
        <v>-39.312619886775799</v>
      </c>
      <c r="H283" s="110">
        <v>377.69239453456902</v>
      </c>
      <c r="I283" s="110">
        <v>-109.225741291536</v>
      </c>
      <c r="J283" s="110"/>
      <c r="K283" s="284">
        <v>13.421698576337802</v>
      </c>
      <c r="L283" s="284">
        <v>2.68041237113402</v>
      </c>
      <c r="M283" s="284">
        <v>0.21600392734413401</v>
      </c>
      <c r="N283" s="284"/>
      <c r="O283" s="284">
        <v>8.0706921944035415</v>
      </c>
      <c r="P283" s="284">
        <v>3.9175257731958797</v>
      </c>
      <c r="Q283" s="284">
        <v>1.15856651939126</v>
      </c>
      <c r="R283" s="182"/>
    </row>
    <row r="284" spans="1:18" x14ac:dyDescent="0.25">
      <c r="A284" s="110" t="s">
        <v>598</v>
      </c>
      <c r="B284" s="110">
        <v>15532</v>
      </c>
      <c r="C284" s="110">
        <v>11887</v>
      </c>
      <c r="D284" s="110">
        <v>11136.959292182401</v>
      </c>
      <c r="E284" s="110">
        <v>498.34436535209198</v>
      </c>
      <c r="F284" s="110">
        <v>282.640820789624</v>
      </c>
      <c r="G284" s="110">
        <v>-44.172452829460099</v>
      </c>
      <c r="H284" s="110">
        <v>122.03458885805701</v>
      </c>
      <c r="I284" s="110">
        <v>-109.225741291536</v>
      </c>
      <c r="J284" s="110"/>
      <c r="K284" s="284">
        <v>10.9966520731393</v>
      </c>
      <c r="L284" s="284">
        <v>1.8091681689415402</v>
      </c>
      <c r="M284" s="284">
        <v>0.13520473860417201</v>
      </c>
      <c r="N284" s="284"/>
      <c r="O284" s="284">
        <v>5.7301055884625303</v>
      </c>
      <c r="P284" s="284">
        <v>2.40149369044553</v>
      </c>
      <c r="Q284" s="284">
        <v>0.63739376770538203</v>
      </c>
      <c r="R284" s="182"/>
    </row>
    <row r="285" spans="1:18" x14ac:dyDescent="0.25">
      <c r="A285" s="110" t="s">
        <v>599</v>
      </c>
      <c r="B285" s="110">
        <v>5174</v>
      </c>
      <c r="C285" s="110">
        <v>20072</v>
      </c>
      <c r="D285" s="110">
        <v>17597.4609428648</v>
      </c>
      <c r="E285" s="110">
        <v>863.91156712113195</v>
      </c>
      <c r="F285" s="110">
        <v>860.72428600817204</v>
      </c>
      <c r="G285" s="110">
        <v>-32.907800302023297</v>
      </c>
      <c r="H285" s="110">
        <v>891.55854303196895</v>
      </c>
      <c r="I285" s="110">
        <v>-109.225741291536</v>
      </c>
      <c r="J285" s="110"/>
      <c r="K285" s="284">
        <v>12.930034789331298</v>
      </c>
      <c r="L285" s="284">
        <v>2.7831465017394699</v>
      </c>
      <c r="M285" s="284">
        <v>0.17394665635871701</v>
      </c>
      <c r="N285" s="284"/>
      <c r="O285" s="284">
        <v>7.7502899110939296</v>
      </c>
      <c r="P285" s="284">
        <v>4.4066486277541603</v>
      </c>
      <c r="Q285" s="284">
        <v>1.02435253189022</v>
      </c>
      <c r="R285" s="182"/>
    </row>
    <row r="286" spans="1:18" x14ac:dyDescent="0.25">
      <c r="A286" s="110" t="s">
        <v>600</v>
      </c>
      <c r="B286" s="110">
        <v>11397</v>
      </c>
      <c r="C286" s="110">
        <v>20438</v>
      </c>
      <c r="D286" s="110">
        <v>18384.600991651099</v>
      </c>
      <c r="E286" s="110">
        <v>779.30460286759705</v>
      </c>
      <c r="F286" s="110">
        <v>802.09458990469102</v>
      </c>
      <c r="G286" s="110">
        <v>-36.906121867266101</v>
      </c>
      <c r="H286" s="110">
        <v>617.792619299394</v>
      </c>
      <c r="I286" s="110">
        <v>-109.225741291536</v>
      </c>
      <c r="J286" s="110"/>
      <c r="K286" s="284">
        <v>13.775554970606299</v>
      </c>
      <c r="L286" s="284">
        <v>2.7902079494603798</v>
      </c>
      <c r="M286" s="284">
        <v>0.21058173203474603</v>
      </c>
      <c r="N286" s="284"/>
      <c r="O286" s="284">
        <v>8.2565587435290002</v>
      </c>
      <c r="P286" s="284">
        <v>4.0449241028340799</v>
      </c>
      <c r="Q286" s="284">
        <v>1.32491006405194</v>
      </c>
      <c r="R286" s="182"/>
    </row>
    <row r="287" spans="1:18" x14ac:dyDescent="0.25">
      <c r="A287" s="110" t="s">
        <v>601</v>
      </c>
      <c r="B287" s="110">
        <v>12330</v>
      </c>
      <c r="C287" s="110">
        <v>10394</v>
      </c>
      <c r="D287" s="110">
        <v>9675.1127071663905</v>
      </c>
      <c r="E287" s="110">
        <v>541.50726998064204</v>
      </c>
      <c r="F287" s="110">
        <v>252.15854232691501</v>
      </c>
      <c r="G287" s="110">
        <v>-45.2075822734583</v>
      </c>
      <c r="H287" s="110">
        <v>79.777586464454998</v>
      </c>
      <c r="I287" s="110">
        <v>-109.225741291536</v>
      </c>
      <c r="J287" s="110"/>
      <c r="K287" s="284">
        <v>8.3860502838604987</v>
      </c>
      <c r="L287" s="284">
        <v>1.5247364152473601</v>
      </c>
      <c r="M287" s="284">
        <v>7.2992700729927001E-2</v>
      </c>
      <c r="N287" s="284"/>
      <c r="O287" s="284">
        <v>5.0770478507704802</v>
      </c>
      <c r="P287" s="284">
        <v>2.06001622060016</v>
      </c>
      <c r="Q287" s="284">
        <v>0.61638280616382801</v>
      </c>
      <c r="R287" s="182"/>
    </row>
    <row r="288" spans="1:18" x14ac:dyDescent="0.25">
      <c r="A288" s="110" t="s">
        <v>602</v>
      </c>
      <c r="B288" s="110">
        <v>64714</v>
      </c>
      <c r="C288" s="110">
        <v>12614</v>
      </c>
      <c r="D288" s="110">
        <v>12760.4059524195</v>
      </c>
      <c r="E288" s="110">
        <v>-20.056709198356199</v>
      </c>
      <c r="F288" s="110">
        <v>-11.962061391985401</v>
      </c>
      <c r="G288" s="110">
        <v>-42.283298882617899</v>
      </c>
      <c r="H288" s="110">
        <v>36.789252739493797</v>
      </c>
      <c r="I288" s="110">
        <v>-109.225741291536</v>
      </c>
      <c r="J288" s="110"/>
      <c r="K288" s="284">
        <v>9.5605278610501596</v>
      </c>
      <c r="L288" s="284">
        <v>2.1401860493865299</v>
      </c>
      <c r="M288" s="284">
        <v>0.173069196773496</v>
      </c>
      <c r="N288" s="284"/>
      <c r="O288" s="284">
        <v>6.6353493834409898</v>
      </c>
      <c r="P288" s="284">
        <v>2.7289303705535102</v>
      </c>
      <c r="Q288" s="284">
        <v>0.79271873165002904</v>
      </c>
      <c r="R288" s="182"/>
    </row>
    <row r="289" spans="1:18" ht="14.25" customHeight="1" x14ac:dyDescent="0.25">
      <c r="A289" s="18" t="s">
        <v>603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284"/>
      <c r="L289" s="284"/>
      <c r="M289" s="284"/>
      <c r="N289" s="284"/>
      <c r="O289" s="284"/>
      <c r="P289" s="284"/>
      <c r="Q289" s="284"/>
      <c r="R289" s="182"/>
    </row>
    <row r="290" spans="1:18" x14ac:dyDescent="0.25">
      <c r="A290" s="110" t="s">
        <v>604</v>
      </c>
      <c r="B290" s="110">
        <v>2372</v>
      </c>
      <c r="C290" s="110">
        <v>20883</v>
      </c>
      <c r="D290" s="110">
        <v>18954.655352295798</v>
      </c>
      <c r="E290" s="110">
        <v>665.04891825110803</v>
      </c>
      <c r="F290" s="110">
        <v>1044.4758344086299</v>
      </c>
      <c r="G290" s="110">
        <v>-35.177575610487402</v>
      </c>
      <c r="H290" s="110">
        <v>362.80752088212802</v>
      </c>
      <c r="I290" s="110">
        <v>-109.225741291536</v>
      </c>
      <c r="J290" s="110"/>
      <c r="K290" s="284">
        <v>14.207419898819602</v>
      </c>
      <c r="L290" s="284">
        <v>3.0354131534569997</v>
      </c>
      <c r="M290" s="284">
        <v>0.337268128161889</v>
      </c>
      <c r="N290" s="284"/>
      <c r="O290" s="284">
        <v>6.0708263069139994</v>
      </c>
      <c r="P290" s="284">
        <v>3.87858347386172</v>
      </c>
      <c r="Q290" s="284">
        <v>1.7284991568296801</v>
      </c>
      <c r="R290" s="182"/>
    </row>
    <row r="291" spans="1:18" x14ac:dyDescent="0.25">
      <c r="A291" s="110" t="s">
        <v>605</v>
      </c>
      <c r="B291" s="110">
        <v>2413</v>
      </c>
      <c r="C291" s="110">
        <v>23888</v>
      </c>
      <c r="D291" s="110">
        <v>21042.130408354999</v>
      </c>
      <c r="E291" s="110">
        <v>818.07064076492895</v>
      </c>
      <c r="F291" s="110">
        <v>1122.4647045288</v>
      </c>
      <c r="G291" s="110">
        <v>-48.565040168783</v>
      </c>
      <c r="H291" s="110">
        <v>1063.46900295916</v>
      </c>
      <c r="I291" s="110">
        <v>-109.225741291536</v>
      </c>
      <c r="J291" s="110"/>
      <c r="K291" s="284">
        <v>13.883133029424</v>
      </c>
      <c r="L291" s="284">
        <v>2.65230004144219</v>
      </c>
      <c r="M291" s="284">
        <v>0.49730625777041004</v>
      </c>
      <c r="N291" s="284"/>
      <c r="O291" s="284">
        <v>9.7803564028180698</v>
      </c>
      <c r="P291" s="284">
        <v>4.6415250725238302</v>
      </c>
      <c r="Q291" s="284">
        <v>1.49191877331123</v>
      </c>
      <c r="R291" s="182"/>
    </row>
    <row r="292" spans="1:18" x14ac:dyDescent="0.25">
      <c r="A292" s="110" t="s">
        <v>606</v>
      </c>
      <c r="B292" s="110">
        <v>12243</v>
      </c>
      <c r="C292" s="110">
        <v>15189</v>
      </c>
      <c r="D292" s="110">
        <v>14164.3314952735</v>
      </c>
      <c r="E292" s="110">
        <v>470.47535341430802</v>
      </c>
      <c r="F292" s="110">
        <v>-11.962061391985401</v>
      </c>
      <c r="G292" s="110">
        <v>-37.185994353487402</v>
      </c>
      <c r="H292" s="110">
        <v>712.69431359670796</v>
      </c>
      <c r="I292" s="110">
        <v>-109.225741291536</v>
      </c>
      <c r="J292" s="110"/>
      <c r="K292" s="284">
        <v>11.5004492362983</v>
      </c>
      <c r="L292" s="284">
        <v>2.3768684146042598</v>
      </c>
      <c r="M292" s="284">
        <v>0.130686923139753</v>
      </c>
      <c r="N292" s="284"/>
      <c r="O292" s="284">
        <v>6.3219799068855709</v>
      </c>
      <c r="P292" s="284">
        <v>3.4060279343298201</v>
      </c>
      <c r="Q292" s="284">
        <v>0.83312913501592711</v>
      </c>
      <c r="R292" s="182"/>
    </row>
    <row r="293" spans="1:18" x14ac:dyDescent="0.25">
      <c r="A293" s="110" t="s">
        <v>607</v>
      </c>
      <c r="B293" s="110">
        <v>3033</v>
      </c>
      <c r="C293" s="110">
        <v>17946</v>
      </c>
      <c r="D293" s="110">
        <v>16422.708588589201</v>
      </c>
      <c r="E293" s="110">
        <v>469.68317569554802</v>
      </c>
      <c r="F293" s="110">
        <v>317.19462463521501</v>
      </c>
      <c r="G293" s="110">
        <v>-35.610807908670999</v>
      </c>
      <c r="H293" s="110">
        <v>880.79384296660601</v>
      </c>
      <c r="I293" s="110">
        <v>-109.225741291536</v>
      </c>
      <c r="J293" s="110"/>
      <c r="K293" s="284">
        <v>13.682822288163498</v>
      </c>
      <c r="L293" s="284">
        <v>2.6706231454005898</v>
      </c>
      <c r="M293" s="284">
        <v>0.19782393669633999</v>
      </c>
      <c r="N293" s="284"/>
      <c r="O293" s="284">
        <v>7.220573689416419</v>
      </c>
      <c r="P293" s="284">
        <v>3.5608308605341197</v>
      </c>
      <c r="Q293" s="284">
        <v>1.15397296406198</v>
      </c>
      <c r="R293" s="182"/>
    </row>
    <row r="294" spans="1:18" x14ac:dyDescent="0.25">
      <c r="A294" s="110" t="s">
        <v>608</v>
      </c>
      <c r="B294" s="110">
        <v>7066</v>
      </c>
      <c r="C294" s="110">
        <v>16912</v>
      </c>
      <c r="D294" s="110">
        <v>16117.621513435801</v>
      </c>
      <c r="E294" s="110">
        <v>686.63489524177896</v>
      </c>
      <c r="F294" s="110">
        <v>37.831731123761102</v>
      </c>
      <c r="G294" s="110">
        <v>-36.662521131066903</v>
      </c>
      <c r="H294" s="110">
        <v>216.05634455066499</v>
      </c>
      <c r="I294" s="110">
        <v>-109.225741291536</v>
      </c>
      <c r="J294" s="110"/>
      <c r="K294" s="284">
        <v>14.421171808661201</v>
      </c>
      <c r="L294" s="284">
        <v>3.1559581092555895</v>
      </c>
      <c r="M294" s="284">
        <v>0.19813189923577698</v>
      </c>
      <c r="N294" s="284"/>
      <c r="O294" s="284">
        <v>6.2977639399943399</v>
      </c>
      <c r="P294" s="284">
        <v>3.4956127936597801</v>
      </c>
      <c r="Q294" s="284">
        <v>1.10387772431361</v>
      </c>
      <c r="R294" s="182"/>
    </row>
    <row r="295" spans="1:18" x14ac:dyDescent="0.25">
      <c r="A295" s="110" t="s">
        <v>609</v>
      </c>
      <c r="B295" s="110">
        <v>3947</v>
      </c>
      <c r="C295" s="110">
        <v>17631</v>
      </c>
      <c r="D295" s="110">
        <v>15940.366878209101</v>
      </c>
      <c r="E295" s="110">
        <v>667.943316429898</v>
      </c>
      <c r="F295" s="110">
        <v>405.32230576834797</v>
      </c>
      <c r="G295" s="110">
        <v>-40.710971121716099</v>
      </c>
      <c r="H295" s="110">
        <v>767.597179695823</v>
      </c>
      <c r="I295" s="110">
        <v>-109.225741291536</v>
      </c>
      <c r="J295" s="110"/>
      <c r="K295" s="284">
        <v>14.922726121104599</v>
      </c>
      <c r="L295" s="284">
        <v>2.7109196858373399</v>
      </c>
      <c r="M295" s="284">
        <v>0.15201418799087899</v>
      </c>
      <c r="N295" s="284"/>
      <c r="O295" s="284">
        <v>6.6379528756017203</v>
      </c>
      <c r="P295" s="284">
        <v>3.6230048137826203</v>
      </c>
      <c r="Q295" s="284">
        <v>1.03876361793767</v>
      </c>
      <c r="R295" s="182"/>
    </row>
    <row r="296" spans="1:18" x14ac:dyDescent="0.25">
      <c r="A296" s="110" t="s">
        <v>610</v>
      </c>
      <c r="B296" s="110">
        <v>6759</v>
      </c>
      <c r="C296" s="110">
        <v>15963</v>
      </c>
      <c r="D296" s="110">
        <v>14580.921021349101</v>
      </c>
      <c r="E296" s="110">
        <v>758.38578192877503</v>
      </c>
      <c r="F296" s="110">
        <v>456.660823240056</v>
      </c>
      <c r="G296" s="110">
        <v>-43.905141125493799</v>
      </c>
      <c r="H296" s="110">
        <v>320.35500869571803</v>
      </c>
      <c r="I296" s="110">
        <v>-109.225741291536</v>
      </c>
      <c r="J296" s="110"/>
      <c r="K296" s="284">
        <v>14.839473294866101</v>
      </c>
      <c r="L296" s="284">
        <v>2.38200917295458</v>
      </c>
      <c r="M296" s="284">
        <v>0.192336144400059</v>
      </c>
      <c r="N296" s="284"/>
      <c r="O296" s="284">
        <v>5.8292646841248699</v>
      </c>
      <c r="P296" s="284">
        <v>3.2105341026779102</v>
      </c>
      <c r="Q296" s="284">
        <v>0.99127089806184299</v>
      </c>
      <c r="R296" s="182"/>
    </row>
    <row r="297" spans="1:18" x14ac:dyDescent="0.25">
      <c r="A297" s="110" t="s">
        <v>611</v>
      </c>
      <c r="B297" s="110">
        <v>74402</v>
      </c>
      <c r="C297" s="110">
        <v>13409</v>
      </c>
      <c r="D297" s="110">
        <v>13245.5331571931</v>
      </c>
      <c r="E297" s="110">
        <v>54.618113549529902</v>
      </c>
      <c r="F297" s="110">
        <v>-11.962061391985401</v>
      </c>
      <c r="G297" s="110">
        <v>-42.1800546660903</v>
      </c>
      <c r="H297" s="110">
        <v>272.59691029741498</v>
      </c>
      <c r="I297" s="110">
        <v>-109.225741291536</v>
      </c>
      <c r="J297" s="110"/>
      <c r="K297" s="284">
        <v>12.212037310825</v>
      </c>
      <c r="L297" s="284">
        <v>2.5389102443482701</v>
      </c>
      <c r="M297" s="284">
        <v>0.17875863552055102</v>
      </c>
      <c r="N297" s="284"/>
      <c r="O297" s="284">
        <v>5.1692158812935105</v>
      </c>
      <c r="P297" s="284">
        <v>2.93002876266767</v>
      </c>
      <c r="Q297" s="284">
        <v>0.87228837934464099</v>
      </c>
      <c r="R297" s="182"/>
    </row>
    <row r="298" spans="1:18" x14ac:dyDescent="0.25">
      <c r="A298" s="110" t="s">
        <v>612</v>
      </c>
      <c r="B298" s="110">
        <v>2436</v>
      </c>
      <c r="C298" s="110">
        <v>21889</v>
      </c>
      <c r="D298" s="110">
        <v>19165.2667129896</v>
      </c>
      <c r="E298" s="110">
        <v>1086.39007687597</v>
      </c>
      <c r="F298" s="110">
        <v>1292.3210117978001</v>
      </c>
      <c r="G298" s="110">
        <v>-28.629342706361498</v>
      </c>
      <c r="H298" s="110">
        <v>482.42370578082</v>
      </c>
      <c r="I298" s="110">
        <v>-109.225741291536</v>
      </c>
      <c r="J298" s="110"/>
      <c r="K298" s="284">
        <v>12.561576354679799</v>
      </c>
      <c r="L298" s="284">
        <v>3.4072249589490995</v>
      </c>
      <c r="M298" s="284">
        <v>0.24630541871921199</v>
      </c>
      <c r="N298" s="284"/>
      <c r="O298" s="284">
        <v>8.3333333333333304</v>
      </c>
      <c r="P298" s="284">
        <v>4.4745484400656803</v>
      </c>
      <c r="Q298" s="284">
        <v>1.2315270935960601</v>
      </c>
      <c r="R298" s="182"/>
    </row>
    <row r="299" spans="1:18" x14ac:dyDescent="0.25">
      <c r="A299" s="110" t="s">
        <v>613</v>
      </c>
      <c r="B299" s="110">
        <v>5747</v>
      </c>
      <c r="C299" s="110">
        <v>20233</v>
      </c>
      <c r="D299" s="110">
        <v>17889.365748103501</v>
      </c>
      <c r="E299" s="110">
        <v>1030.2745114367101</v>
      </c>
      <c r="F299" s="110">
        <v>898.08738311675302</v>
      </c>
      <c r="G299" s="110">
        <v>-41.0423574089493</v>
      </c>
      <c r="H299" s="110">
        <v>565.568105914488</v>
      </c>
      <c r="I299" s="110">
        <v>-109.225741291536</v>
      </c>
      <c r="J299" s="110"/>
      <c r="K299" s="284">
        <v>13.7115016530364</v>
      </c>
      <c r="L299" s="284">
        <v>2.7144597181138002</v>
      </c>
      <c r="M299" s="284">
        <v>0.40020880459370101</v>
      </c>
      <c r="N299" s="284"/>
      <c r="O299" s="284">
        <v>7.8475726465982207</v>
      </c>
      <c r="P299" s="284">
        <v>3.9846876631285904</v>
      </c>
      <c r="Q299" s="284">
        <v>1.1832260309726801</v>
      </c>
      <c r="R299" s="182"/>
    </row>
    <row r="300" spans="1:18" x14ac:dyDescent="0.25">
      <c r="A300" s="110" t="s">
        <v>614</v>
      </c>
      <c r="B300" s="110">
        <v>132235</v>
      </c>
      <c r="C300" s="110">
        <v>9066</v>
      </c>
      <c r="D300" s="110">
        <v>9317.0983844300099</v>
      </c>
      <c r="E300" s="110">
        <v>-51.4714798704941</v>
      </c>
      <c r="F300" s="110">
        <v>-11.962061391985401</v>
      </c>
      <c r="G300" s="110">
        <v>-39.661376720881599</v>
      </c>
      <c r="H300" s="110">
        <v>-38.483163820180003</v>
      </c>
      <c r="I300" s="110">
        <v>-109.225741291536</v>
      </c>
      <c r="J300" s="110"/>
      <c r="K300" s="284">
        <v>8.5529549665368503</v>
      </c>
      <c r="L300" s="284">
        <v>1.7272280409876402</v>
      </c>
      <c r="M300" s="284">
        <v>0.15124588800242</v>
      </c>
      <c r="N300" s="284"/>
      <c r="O300" s="284">
        <v>4.3717623927099503</v>
      </c>
      <c r="P300" s="284">
        <v>1.9722463795515601</v>
      </c>
      <c r="Q300" s="284">
        <v>0.56339093280901398</v>
      </c>
      <c r="R300" s="182"/>
    </row>
    <row r="301" spans="1:18" x14ac:dyDescent="0.25">
      <c r="A301" s="110" t="s">
        <v>615</v>
      </c>
      <c r="B301" s="110">
        <v>6393</v>
      </c>
      <c r="C301" s="110">
        <v>18729</v>
      </c>
      <c r="D301" s="110">
        <v>16634.308480112799</v>
      </c>
      <c r="E301" s="110">
        <v>642.05685740509898</v>
      </c>
      <c r="F301" s="110">
        <v>928.251722950935</v>
      </c>
      <c r="G301" s="110">
        <v>-41.0580295806854</v>
      </c>
      <c r="H301" s="110">
        <v>674.98056032267402</v>
      </c>
      <c r="I301" s="110">
        <v>-109.225741291536</v>
      </c>
      <c r="J301" s="110"/>
      <c r="K301" s="284">
        <v>13.0768027530111</v>
      </c>
      <c r="L301" s="284">
        <v>2.2211794149851398</v>
      </c>
      <c r="M301" s="284">
        <v>0.25027373689973403</v>
      </c>
      <c r="N301" s="284"/>
      <c r="O301" s="284">
        <v>7.5238542155482602</v>
      </c>
      <c r="P301" s="284">
        <v>3.9730955732832798</v>
      </c>
      <c r="Q301" s="284">
        <v>1.0480212732676399</v>
      </c>
      <c r="R301" s="182"/>
    </row>
    <row r="302" spans="1:18" x14ac:dyDescent="0.25">
      <c r="A302" s="110" t="s">
        <v>616</v>
      </c>
      <c r="B302" s="110">
        <v>5504</v>
      </c>
      <c r="C302" s="110">
        <v>17886</v>
      </c>
      <c r="D302" s="110">
        <v>16352.4033238061</v>
      </c>
      <c r="E302" s="110">
        <v>982.78018034912304</v>
      </c>
      <c r="F302" s="110">
        <v>556.13009629810801</v>
      </c>
      <c r="G302" s="110">
        <v>-38.366258309767503</v>
      </c>
      <c r="H302" s="110">
        <v>142.63592330444899</v>
      </c>
      <c r="I302" s="110">
        <v>-109.225741291536</v>
      </c>
      <c r="J302" s="110"/>
      <c r="K302" s="284">
        <v>14.026162790697699</v>
      </c>
      <c r="L302" s="284">
        <v>2.79796511627907</v>
      </c>
      <c r="M302" s="284">
        <v>0.16351744186046499</v>
      </c>
      <c r="N302" s="284"/>
      <c r="O302" s="284">
        <v>6.4861918604651194</v>
      </c>
      <c r="P302" s="284">
        <v>3.2885174418604701</v>
      </c>
      <c r="Q302" s="284">
        <v>1.3444767441860499</v>
      </c>
      <c r="R302" s="182"/>
    </row>
    <row r="303" spans="1:18" x14ac:dyDescent="0.25">
      <c r="A303" s="110" t="s">
        <v>617</v>
      </c>
      <c r="B303" s="110">
        <v>8963</v>
      </c>
      <c r="C303" s="110">
        <v>12627</v>
      </c>
      <c r="D303" s="110">
        <v>12750.537911667299</v>
      </c>
      <c r="E303" s="110">
        <v>93.439853884763394</v>
      </c>
      <c r="F303" s="110">
        <v>-11.962061391985401</v>
      </c>
      <c r="G303" s="110">
        <v>-45.871435593569203</v>
      </c>
      <c r="H303" s="110">
        <v>-50.124476328295302</v>
      </c>
      <c r="I303" s="110">
        <v>-109.225741291536</v>
      </c>
      <c r="J303" s="110"/>
      <c r="K303" s="284">
        <v>10.5768157982818</v>
      </c>
      <c r="L303" s="284">
        <v>2.5661050987392597</v>
      </c>
      <c r="M303" s="284">
        <v>0.18966863773290202</v>
      </c>
      <c r="N303" s="284"/>
      <c r="O303" s="284">
        <v>4.54089032689948</v>
      </c>
      <c r="P303" s="284">
        <v>2.6665179069508</v>
      </c>
      <c r="Q303" s="284">
        <v>0.97065714604485098</v>
      </c>
      <c r="R303" s="182"/>
    </row>
    <row r="304" spans="1:18" x14ac:dyDescent="0.25">
      <c r="A304" s="110" t="s">
        <v>618</v>
      </c>
      <c r="B304" s="110">
        <v>2782</v>
      </c>
      <c r="C304" s="110">
        <v>20945</v>
      </c>
      <c r="D304" s="110">
        <v>18679.520839942499</v>
      </c>
      <c r="E304" s="110">
        <v>640.47559364679205</v>
      </c>
      <c r="F304" s="110">
        <v>939.86202557480101</v>
      </c>
      <c r="G304" s="110">
        <v>-22.579488008683299</v>
      </c>
      <c r="H304" s="110">
        <v>816.91243337542903</v>
      </c>
      <c r="I304" s="110">
        <v>-109.225741291536</v>
      </c>
      <c r="J304" s="110"/>
      <c r="K304" s="284">
        <v>13.7311286843997</v>
      </c>
      <c r="L304" s="284">
        <v>3.2710280373831799</v>
      </c>
      <c r="M304" s="284">
        <v>0.287562904385334</v>
      </c>
      <c r="N304" s="284"/>
      <c r="O304" s="284">
        <v>9.3817397555715303</v>
      </c>
      <c r="P304" s="284">
        <v>3.8820992092020097</v>
      </c>
      <c r="Q304" s="284">
        <v>1.2221423436376702</v>
      </c>
      <c r="R304" s="182"/>
    </row>
    <row r="305" spans="1:18" ht="14.25" customHeight="1" x14ac:dyDescent="0.25">
      <c r="A305" s="18" t="s">
        <v>619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284"/>
      <c r="L305" s="284"/>
      <c r="M305" s="284"/>
      <c r="N305" s="284"/>
      <c r="O305" s="284"/>
      <c r="P305" s="284"/>
      <c r="Q305" s="284"/>
      <c r="R305" s="182"/>
    </row>
    <row r="306" spans="1:18" x14ac:dyDescent="0.25">
      <c r="A306" s="110" t="s">
        <v>620</v>
      </c>
      <c r="B306" s="110">
        <v>2667</v>
      </c>
      <c r="C306" s="110">
        <v>23037</v>
      </c>
      <c r="D306" s="110">
        <v>20216.393632339401</v>
      </c>
      <c r="E306" s="110">
        <v>1279.3120584845999</v>
      </c>
      <c r="F306" s="110">
        <v>1240.44073036548</v>
      </c>
      <c r="G306" s="110">
        <v>-36.2408354694794</v>
      </c>
      <c r="H306" s="110">
        <v>446.764089040687</v>
      </c>
      <c r="I306" s="110">
        <v>-109.225741291536</v>
      </c>
      <c r="J306" s="110"/>
      <c r="K306" s="284">
        <v>12.3734533183352</v>
      </c>
      <c r="L306" s="284">
        <v>2.73715785526809</v>
      </c>
      <c r="M306" s="284">
        <v>0.337457817772778</v>
      </c>
      <c r="N306" s="284"/>
      <c r="O306" s="284">
        <v>9.0363704536932907</v>
      </c>
      <c r="P306" s="284">
        <v>4.3119610048743899</v>
      </c>
      <c r="Q306" s="284">
        <v>1.6122984626921602</v>
      </c>
      <c r="R306" s="182"/>
    </row>
    <row r="307" spans="1:18" x14ac:dyDescent="0.25">
      <c r="A307" s="110" t="s">
        <v>621</v>
      </c>
      <c r="B307" s="110">
        <v>6111</v>
      </c>
      <c r="C307" s="110">
        <v>19097</v>
      </c>
      <c r="D307" s="110">
        <v>17337.439122519801</v>
      </c>
      <c r="E307" s="110">
        <v>669.12738713777003</v>
      </c>
      <c r="F307" s="110">
        <v>332.822005094867</v>
      </c>
      <c r="G307" s="110">
        <v>-33.406023606365203</v>
      </c>
      <c r="H307" s="110">
        <v>899.89178072954701</v>
      </c>
      <c r="I307" s="110">
        <v>-109.225741291536</v>
      </c>
      <c r="J307" s="110"/>
      <c r="K307" s="284">
        <v>12.125675012273</v>
      </c>
      <c r="L307" s="284">
        <v>2.94550810014728</v>
      </c>
      <c r="M307" s="284">
        <v>0.29455081001472799</v>
      </c>
      <c r="N307" s="284"/>
      <c r="O307" s="284">
        <v>7.4128620520373101</v>
      </c>
      <c r="P307" s="284">
        <v>4.35280641466208</v>
      </c>
      <c r="Q307" s="284">
        <v>0.94910816560301103</v>
      </c>
      <c r="R307" s="182"/>
    </row>
    <row r="308" spans="1:18" x14ac:dyDescent="0.25">
      <c r="A308" s="110" t="s">
        <v>622</v>
      </c>
      <c r="B308" s="110">
        <v>28048</v>
      </c>
      <c r="C308" s="110">
        <v>14571</v>
      </c>
      <c r="D308" s="110">
        <v>14519.3066136257</v>
      </c>
      <c r="E308" s="110">
        <v>126.502017797937</v>
      </c>
      <c r="F308" s="110">
        <v>-11.962061391985401</v>
      </c>
      <c r="G308" s="110">
        <v>-42.142603208743999</v>
      </c>
      <c r="H308" s="110">
        <v>88.250003344831796</v>
      </c>
      <c r="I308" s="110">
        <v>-109.225741291536</v>
      </c>
      <c r="J308" s="110"/>
      <c r="K308" s="284">
        <v>12.389475185396499</v>
      </c>
      <c r="L308" s="284">
        <v>2.50641756988021</v>
      </c>
      <c r="M308" s="284">
        <v>0.17826583000570501</v>
      </c>
      <c r="N308" s="284"/>
      <c r="O308" s="284">
        <v>6.6742726754135795</v>
      </c>
      <c r="P308" s="284">
        <v>3.1018254420992601</v>
      </c>
      <c r="Q308" s="284">
        <v>0.96976611523103307</v>
      </c>
      <c r="R308" s="182"/>
    </row>
    <row r="309" spans="1:18" x14ac:dyDescent="0.25">
      <c r="A309" s="110" t="s">
        <v>623</v>
      </c>
      <c r="B309" s="110">
        <v>17420</v>
      </c>
      <c r="C309" s="110">
        <v>16705</v>
      </c>
      <c r="D309" s="110">
        <v>15973.423807040601</v>
      </c>
      <c r="E309" s="110">
        <v>301.93634849312002</v>
      </c>
      <c r="F309" s="110">
        <v>130.73425665645701</v>
      </c>
      <c r="G309" s="110">
        <v>-49.731993290890301</v>
      </c>
      <c r="H309" s="110">
        <v>457.61418186913698</v>
      </c>
      <c r="I309" s="110">
        <v>-109.225741291536</v>
      </c>
      <c r="J309" s="110"/>
      <c r="K309" s="284">
        <v>10.7864523536165</v>
      </c>
      <c r="L309" s="284">
        <v>2.6865671641790998</v>
      </c>
      <c r="M309" s="284">
        <v>0.258323765786452</v>
      </c>
      <c r="N309" s="284"/>
      <c r="O309" s="284">
        <v>7.14695752009185</v>
      </c>
      <c r="P309" s="284">
        <v>3.69690011481056</v>
      </c>
      <c r="Q309" s="284">
        <v>1.01033295063146</v>
      </c>
      <c r="R309" s="182"/>
    </row>
    <row r="310" spans="1:18" x14ac:dyDescent="0.25">
      <c r="A310" s="110" t="s">
        <v>624</v>
      </c>
      <c r="B310" s="110">
        <v>9340</v>
      </c>
      <c r="C310" s="110">
        <v>17653</v>
      </c>
      <c r="D310" s="110">
        <v>16798.797408697599</v>
      </c>
      <c r="E310" s="110">
        <v>446.80411225124197</v>
      </c>
      <c r="F310" s="110">
        <v>-11.962061391985401</v>
      </c>
      <c r="G310" s="110">
        <v>-44.379482113555</v>
      </c>
      <c r="H310" s="110">
        <v>572.96824840535896</v>
      </c>
      <c r="I310" s="110">
        <v>-109.225741291536</v>
      </c>
      <c r="J310" s="110"/>
      <c r="K310" s="284">
        <v>14.100642398286901</v>
      </c>
      <c r="L310" s="284">
        <v>2.8265524625267697</v>
      </c>
      <c r="M310" s="284">
        <v>0.13918629550321199</v>
      </c>
      <c r="N310" s="284"/>
      <c r="O310" s="284">
        <v>9.9571734475374711</v>
      </c>
      <c r="P310" s="284">
        <v>3.5974304068522498</v>
      </c>
      <c r="Q310" s="284">
        <v>0.88865096359743001</v>
      </c>
      <c r="R310" s="182"/>
    </row>
    <row r="311" spans="1:18" x14ac:dyDescent="0.25">
      <c r="A311" s="110" t="s">
        <v>625</v>
      </c>
      <c r="B311" s="110">
        <v>4760</v>
      </c>
      <c r="C311" s="110">
        <v>19289</v>
      </c>
      <c r="D311" s="110">
        <v>17466.597332261099</v>
      </c>
      <c r="E311" s="110">
        <v>525.63390088858898</v>
      </c>
      <c r="F311" s="110">
        <v>869.99397300638998</v>
      </c>
      <c r="G311" s="110">
        <v>-26.816942461621402</v>
      </c>
      <c r="H311" s="110">
        <v>562.54231491033295</v>
      </c>
      <c r="I311" s="110">
        <v>-109.225741291536</v>
      </c>
      <c r="J311" s="110"/>
      <c r="K311" s="284">
        <v>13.382352941176501</v>
      </c>
      <c r="L311" s="284">
        <v>2.96218487394958</v>
      </c>
      <c r="M311" s="284">
        <v>0.189075630252101</v>
      </c>
      <c r="N311" s="284"/>
      <c r="O311" s="284">
        <v>8.4243697478991599</v>
      </c>
      <c r="P311" s="284">
        <v>3.7815126050420202</v>
      </c>
      <c r="Q311" s="284">
        <v>1.1554621848739499</v>
      </c>
      <c r="R311" s="182"/>
    </row>
    <row r="312" spans="1:18" x14ac:dyDescent="0.25">
      <c r="A312" s="110" t="s">
        <v>626</v>
      </c>
      <c r="B312" s="110">
        <v>15729</v>
      </c>
      <c r="C312" s="110">
        <v>17630</v>
      </c>
      <c r="D312" s="110">
        <v>17018.4441794341</v>
      </c>
      <c r="E312" s="110">
        <v>250.10526594049401</v>
      </c>
      <c r="F312" s="110">
        <v>-11.962061391985401</v>
      </c>
      <c r="G312" s="110">
        <v>-43.573300247735702</v>
      </c>
      <c r="H312" s="110">
        <v>525.80527434295004</v>
      </c>
      <c r="I312" s="110">
        <v>-109.225741291536</v>
      </c>
      <c r="J312" s="110"/>
      <c r="K312" s="284">
        <v>14.164918303770099</v>
      </c>
      <c r="L312" s="284">
        <v>3.13433784728845</v>
      </c>
      <c r="M312" s="284">
        <v>0.28609574670989901</v>
      </c>
      <c r="N312" s="284"/>
      <c r="O312" s="284">
        <v>6.9108017038591099</v>
      </c>
      <c r="P312" s="284">
        <v>3.9544789878568203</v>
      </c>
      <c r="Q312" s="284">
        <v>1.02994468815564</v>
      </c>
      <c r="R312" s="182"/>
    </row>
    <row r="313" spans="1:18" x14ac:dyDescent="0.25">
      <c r="A313" s="110" t="s">
        <v>627</v>
      </c>
      <c r="B313" s="110">
        <v>22423</v>
      </c>
      <c r="C313" s="110">
        <v>13334</v>
      </c>
      <c r="D313" s="110">
        <v>12794.024544448401</v>
      </c>
      <c r="E313" s="110">
        <v>237.04603253860799</v>
      </c>
      <c r="F313" s="110">
        <v>-11.962061391985401</v>
      </c>
      <c r="G313" s="110">
        <v>-47.729879902996103</v>
      </c>
      <c r="H313" s="110">
        <v>472.044179115595</v>
      </c>
      <c r="I313" s="110">
        <v>-109.225741291536</v>
      </c>
      <c r="J313" s="110"/>
      <c r="K313" s="284">
        <v>9.4947152477366998</v>
      </c>
      <c r="L313" s="284">
        <v>2.2922891673727901</v>
      </c>
      <c r="M313" s="284">
        <v>0.14271060964188598</v>
      </c>
      <c r="N313" s="284"/>
      <c r="O313" s="284">
        <v>5.6727467332649502</v>
      </c>
      <c r="P313" s="284">
        <v>3.1797707710832603</v>
      </c>
      <c r="Q313" s="284">
        <v>0.69125451545288297</v>
      </c>
      <c r="R313" s="182"/>
    </row>
    <row r="314" spans="1:18" x14ac:dyDescent="0.25">
      <c r="A314" s="110" t="s">
        <v>628</v>
      </c>
      <c r="B314" s="110">
        <v>79244</v>
      </c>
      <c r="C314" s="110">
        <v>11874</v>
      </c>
      <c r="D314" s="110">
        <v>12008.1769704457</v>
      </c>
      <c r="E314" s="110">
        <v>0.435163223712904</v>
      </c>
      <c r="F314" s="110">
        <v>-11.962061391985401</v>
      </c>
      <c r="G314" s="110">
        <v>-42.679842320858903</v>
      </c>
      <c r="H314" s="110">
        <v>29.3118784200683</v>
      </c>
      <c r="I314" s="110">
        <v>-109.225741291536</v>
      </c>
      <c r="J314" s="110"/>
      <c r="K314" s="284">
        <v>9.9793044268335791</v>
      </c>
      <c r="L314" s="284">
        <v>2.4090151935793203</v>
      </c>
      <c r="M314" s="284">
        <v>0.16152642471354298</v>
      </c>
      <c r="N314" s="284"/>
      <c r="O314" s="284">
        <v>5.2824188582100904</v>
      </c>
      <c r="P314" s="284">
        <v>2.5604462167482698</v>
      </c>
      <c r="Q314" s="284">
        <v>0.77229821816162703</v>
      </c>
      <c r="R314" s="182"/>
    </row>
    <row r="315" spans="1:18" x14ac:dyDescent="0.25">
      <c r="A315" s="110" t="s">
        <v>629</v>
      </c>
      <c r="B315" s="110">
        <v>5883</v>
      </c>
      <c r="C315" s="110">
        <v>25520</v>
      </c>
      <c r="D315" s="110">
        <v>21588.381613102702</v>
      </c>
      <c r="E315" s="110">
        <v>1620.7646019034601</v>
      </c>
      <c r="F315" s="110">
        <v>1233.6867926032601</v>
      </c>
      <c r="G315" s="110">
        <v>-46.2229402333896</v>
      </c>
      <c r="H315" s="110">
        <v>1232.3892274984401</v>
      </c>
      <c r="I315" s="110">
        <v>-109.225741291536</v>
      </c>
      <c r="J315" s="110"/>
      <c r="K315" s="284">
        <v>15.128335883052902</v>
      </c>
      <c r="L315" s="284">
        <v>3.0256671766105701</v>
      </c>
      <c r="M315" s="284">
        <v>0.152983171851096</v>
      </c>
      <c r="N315" s="284"/>
      <c r="O315" s="284">
        <v>10.3518612952575</v>
      </c>
      <c r="P315" s="284">
        <v>5.7113717491075997</v>
      </c>
      <c r="Q315" s="284">
        <v>1.1218765935747099</v>
      </c>
      <c r="R315" s="182"/>
    </row>
    <row r="316" spans="1:18" x14ac:dyDescent="0.25">
      <c r="A316" s="110" t="s">
        <v>630</v>
      </c>
      <c r="B316" s="110">
        <v>42362</v>
      </c>
      <c r="C316" s="110">
        <v>12902</v>
      </c>
      <c r="D316" s="110">
        <v>12727.818982283499</v>
      </c>
      <c r="E316" s="110">
        <v>38.5466559693783</v>
      </c>
      <c r="F316" s="110">
        <v>-11.962061391985401</v>
      </c>
      <c r="G316" s="110">
        <v>-45.980352688013802</v>
      </c>
      <c r="H316" s="110">
        <v>302.331807876516</v>
      </c>
      <c r="I316" s="110">
        <v>-109.225741291536</v>
      </c>
      <c r="J316" s="110"/>
      <c r="K316" s="284">
        <v>12.7567159246495</v>
      </c>
      <c r="L316" s="284">
        <v>2.3511637788584099</v>
      </c>
      <c r="M316" s="284">
        <v>0.13927576601671302</v>
      </c>
      <c r="N316" s="284"/>
      <c r="O316" s="284">
        <v>5.5379821538170999</v>
      </c>
      <c r="P316" s="284">
        <v>2.7996789575563001</v>
      </c>
      <c r="Q316" s="284">
        <v>0.77900004721212401</v>
      </c>
      <c r="R316" s="182"/>
    </row>
    <row r="317" spans="1:18" x14ac:dyDescent="0.25">
      <c r="A317" s="110" t="s">
        <v>631</v>
      </c>
      <c r="B317" s="110">
        <v>7911</v>
      </c>
      <c r="C317" s="110">
        <v>16183</v>
      </c>
      <c r="D317" s="110">
        <v>15674.417319259301</v>
      </c>
      <c r="E317" s="110">
        <v>199.13363914342401</v>
      </c>
      <c r="F317" s="110">
        <v>-11.962061391985401</v>
      </c>
      <c r="G317" s="110">
        <v>-42.551184324396203</v>
      </c>
      <c r="H317" s="110">
        <v>473.57079812461598</v>
      </c>
      <c r="I317" s="110">
        <v>-109.225741291536</v>
      </c>
      <c r="J317" s="110"/>
      <c r="K317" s="284">
        <v>13.0072051573758</v>
      </c>
      <c r="L317" s="284">
        <v>2.7177347996460597</v>
      </c>
      <c r="M317" s="284">
        <v>0.25281253950195898</v>
      </c>
      <c r="N317" s="284"/>
      <c r="O317" s="284">
        <v>6.1559853368727104</v>
      </c>
      <c r="P317" s="284">
        <v>3.3624067753760603</v>
      </c>
      <c r="Q317" s="284">
        <v>1.15029705473391</v>
      </c>
      <c r="R317" s="182"/>
    </row>
    <row r="318" spans="1:18" x14ac:dyDescent="0.25">
      <c r="A318" s="110" t="s">
        <v>632</v>
      </c>
      <c r="B318" s="110">
        <v>3160</v>
      </c>
      <c r="C318" s="110">
        <v>25010</v>
      </c>
      <c r="D318" s="110">
        <v>21882.753190509</v>
      </c>
      <c r="E318" s="110">
        <v>1038.87848215089</v>
      </c>
      <c r="F318" s="110">
        <v>1050.35665939672</v>
      </c>
      <c r="G318" s="110">
        <v>-36.370002752502501</v>
      </c>
      <c r="H318" s="110">
        <v>1183.8040357980699</v>
      </c>
      <c r="I318" s="110">
        <v>-109.225741291536</v>
      </c>
      <c r="J318" s="110"/>
      <c r="K318" s="284">
        <v>16.360759493670901</v>
      </c>
      <c r="L318" s="284">
        <v>3.5443037974683498</v>
      </c>
      <c r="M318" s="284">
        <v>0.348101265822785</v>
      </c>
      <c r="N318" s="284"/>
      <c r="O318" s="284">
        <v>8.8607594936708907</v>
      </c>
      <c r="P318" s="284">
        <v>5</v>
      </c>
      <c r="Q318" s="284">
        <v>1.51898734177215</v>
      </c>
      <c r="R318" s="182"/>
    </row>
    <row r="319" spans="1:18" x14ac:dyDescent="0.25">
      <c r="A319" s="110" t="s">
        <v>633</v>
      </c>
      <c r="B319" s="110">
        <v>4119</v>
      </c>
      <c r="C319" s="110">
        <v>23127</v>
      </c>
      <c r="D319" s="110">
        <v>21111.2455199135</v>
      </c>
      <c r="E319" s="110">
        <v>1240.8660929396799</v>
      </c>
      <c r="F319" s="110">
        <v>735.13460911266304</v>
      </c>
      <c r="G319" s="110">
        <v>-41.286811554459199</v>
      </c>
      <c r="H319" s="110">
        <v>190.40309180264001</v>
      </c>
      <c r="I319" s="110">
        <v>-109.225741291536</v>
      </c>
      <c r="J319" s="110"/>
      <c r="K319" s="284">
        <v>18.402524884680698</v>
      </c>
      <c r="L319" s="284">
        <v>3.7873270211216301</v>
      </c>
      <c r="M319" s="284">
        <v>0.436999271667881</v>
      </c>
      <c r="N319" s="284"/>
      <c r="O319" s="284">
        <v>9.9538722991017199</v>
      </c>
      <c r="P319" s="284">
        <v>4.5399368778829805</v>
      </c>
      <c r="Q319" s="284">
        <v>1.2381646030589899</v>
      </c>
      <c r="R319" s="182"/>
    </row>
    <row r="320" spans="1:18" ht="6.75" customHeight="1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</row>
    <row r="321" spans="1:2" x14ac:dyDescent="0.25">
      <c r="A321" s="19"/>
      <c r="B321" s="19"/>
    </row>
    <row r="322" spans="1:2" x14ac:dyDescent="0.25">
      <c r="A322" s="19"/>
      <c r="B322" s="19"/>
    </row>
    <row r="323" spans="1:2" x14ac:dyDescent="0.25">
      <c r="A323" s="19"/>
      <c r="B323" s="19"/>
    </row>
    <row r="324" spans="1:2" hidden="1" x14ac:dyDescent="0.25">
      <c r="A324" s="19"/>
      <c r="B324" s="19"/>
    </row>
    <row r="325" spans="1:2" hidden="1" x14ac:dyDescent="0.25">
      <c r="A325" s="19"/>
      <c r="B325" s="19"/>
    </row>
    <row r="326" spans="1:2" hidden="1" x14ac:dyDescent="0.25">
      <c r="A326" s="19"/>
      <c r="B326" s="19"/>
    </row>
    <row r="327" spans="1:2" hidden="1" x14ac:dyDescent="0.25">
      <c r="A327" s="19"/>
      <c r="B327" s="19"/>
    </row>
    <row r="328" spans="1:2" hidden="1" x14ac:dyDescent="0.25">
      <c r="A328" s="19"/>
      <c r="B328" s="19"/>
    </row>
    <row r="329" spans="1:2" hidden="1" x14ac:dyDescent="0.25">
      <c r="A329" s="19"/>
      <c r="B329" s="19"/>
    </row>
    <row r="330" spans="1:2" hidden="1" x14ac:dyDescent="0.25">
      <c r="A330" s="19"/>
      <c r="B330" s="19"/>
    </row>
    <row r="331" spans="1:2" hidden="1" x14ac:dyDescent="0.25">
      <c r="A331" s="19"/>
      <c r="B331" s="19"/>
    </row>
    <row r="332" spans="1:2" hidden="1" x14ac:dyDescent="0.25">
      <c r="A332" s="19"/>
      <c r="B332" s="19"/>
    </row>
    <row r="333" spans="1:2" hidden="1" x14ac:dyDescent="0.25">
      <c r="A333" s="19"/>
      <c r="B333" s="19"/>
    </row>
    <row r="334" spans="1:2" hidden="1" x14ac:dyDescent="0.25">
      <c r="A334" s="19"/>
      <c r="B334" s="19"/>
    </row>
    <row r="335" spans="1:2" hidden="1" x14ac:dyDescent="0.25">
      <c r="A335" s="19"/>
      <c r="B335" s="19"/>
    </row>
    <row r="336" spans="1:2" hidden="1" x14ac:dyDescent="0.25">
      <c r="A336" s="19"/>
      <c r="B336" s="19"/>
    </row>
    <row r="337" spans="1:2" hidden="1" x14ac:dyDescent="0.25">
      <c r="A337" s="19"/>
      <c r="B337" s="19"/>
    </row>
    <row r="338" spans="1:2" hidden="1" x14ac:dyDescent="0.25">
      <c r="A338" s="19"/>
      <c r="B338" s="19"/>
    </row>
    <row r="339" spans="1:2" hidden="1" x14ac:dyDescent="0.25">
      <c r="A339" s="19"/>
      <c r="B339" s="19"/>
    </row>
    <row r="340" spans="1:2" hidden="1" x14ac:dyDescent="0.25">
      <c r="A340" s="19"/>
      <c r="B340" s="19"/>
    </row>
    <row r="341" spans="1:2" hidden="1" x14ac:dyDescent="0.25">
      <c r="A341" s="19"/>
      <c r="B341" s="19"/>
    </row>
    <row r="342" spans="1:2" hidden="1" x14ac:dyDescent="0.25">
      <c r="A342" s="19"/>
      <c r="B342" s="19"/>
    </row>
    <row r="343" spans="1:2" hidden="1" x14ac:dyDescent="0.25">
      <c r="A343" s="19"/>
      <c r="B343" s="19"/>
    </row>
    <row r="377" x14ac:dyDescent="0.25"/>
  </sheetData>
  <mergeCells count="5">
    <mergeCell ref="K7:Q7"/>
    <mergeCell ref="E5:I5"/>
    <mergeCell ref="K4:Q4"/>
    <mergeCell ref="K5:M5"/>
    <mergeCell ref="O5:Q5"/>
  </mergeCells>
  <conditionalFormatting sqref="K8:Q8 B10:R319">
    <cfRule type="cellIs" dxfId="6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2:AU343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8" x14ac:dyDescent="0.25"/>
  <cols>
    <col min="1" max="1" width="15.44140625" bestFit="1" customWidth="1"/>
    <col min="2" max="2" width="12" customWidth="1"/>
    <col min="3" max="3" width="15" customWidth="1"/>
    <col min="4" max="4" width="10.88671875" customWidth="1"/>
    <col min="5" max="5" width="12" customWidth="1"/>
    <col min="6" max="6" width="10.88671875" customWidth="1"/>
    <col min="7" max="7" width="9.44140625" customWidth="1"/>
    <col min="8" max="8" width="9.88671875" customWidth="1"/>
    <col min="9" max="9" width="8.6640625" customWidth="1"/>
    <col min="10" max="10" width="8.88671875" style="64" customWidth="1"/>
    <col min="11" max="11" width="10.88671875" customWidth="1"/>
    <col min="12" max="12" width="10.44140625" customWidth="1"/>
    <col min="13" max="13" width="3.5546875" customWidth="1"/>
    <col min="14" max="14" width="10.33203125" customWidth="1"/>
    <col min="15" max="15" width="13.109375" customWidth="1"/>
    <col min="16" max="16" width="12.44140625" customWidth="1"/>
    <col min="17" max="17" width="11.6640625" customWidth="1"/>
    <col min="18" max="18" width="12.44140625" customWidth="1"/>
    <col min="19" max="19" width="13.109375" customWidth="1"/>
    <col min="20" max="20" width="3" customWidth="1"/>
    <col min="21" max="22" width="9.6640625" customWidth="1"/>
    <col min="23" max="23" width="9.6640625" style="71" customWidth="1"/>
    <col min="24" max="26" width="9.6640625" customWidth="1"/>
    <col min="27" max="27" width="4.109375" customWidth="1"/>
    <col min="28" max="37" width="9.109375" hidden="1" customWidth="1"/>
    <col min="38" max="46" width="0" hidden="1" customWidth="1"/>
    <col min="48" max="16384" width="9.109375" hidden="1"/>
  </cols>
  <sheetData>
    <row r="2" spans="1:36" ht="16.2" thickBot="1" x14ac:dyDescent="0.35">
      <c r="A2" s="69" t="str">
        <f>"Tabell 10  Verksamhetsövergripande kostnader, utjämningsåret "&amp;Innehåll!C34</f>
        <v>Tabell 10  Verksamhetsövergripande kostnader, utjämningsåret 2024</v>
      </c>
      <c r="B2" s="68"/>
      <c r="C2" s="68"/>
      <c r="D2" s="68"/>
      <c r="E2" s="68"/>
      <c r="F2" s="68"/>
      <c r="G2" s="68"/>
      <c r="H2" s="69"/>
      <c r="I2" s="69"/>
      <c r="J2" s="11"/>
      <c r="K2" s="69" t="s">
        <v>67</v>
      </c>
      <c r="L2" s="69"/>
      <c r="M2" s="69"/>
      <c r="N2" s="69"/>
      <c r="O2" s="69"/>
      <c r="P2" s="69"/>
      <c r="Q2" s="69"/>
      <c r="R2" s="69"/>
      <c r="S2" s="69"/>
      <c r="T2" s="69"/>
      <c r="U2" s="68"/>
      <c r="V2" s="68"/>
      <c r="W2" s="70"/>
      <c r="X2" s="68"/>
      <c r="Y2" s="68"/>
      <c r="Z2" s="68"/>
    </row>
    <row r="3" spans="1:36" x14ac:dyDescent="0.25">
      <c r="X3" s="71"/>
      <c r="Y3" s="71"/>
      <c r="Z3" s="71"/>
    </row>
    <row r="4" spans="1:36" s="64" customFormat="1" ht="13.2" x14ac:dyDescent="0.25">
      <c r="A4" t="s">
        <v>19</v>
      </c>
      <c r="B4"/>
      <c r="D4" s="73"/>
      <c r="E4" s="73"/>
      <c r="F4" s="73"/>
      <c r="G4" s="73"/>
      <c r="H4" s="335"/>
      <c r="I4" s="335"/>
      <c r="J4" s="288"/>
      <c r="K4" s="344" t="s">
        <v>287</v>
      </c>
      <c r="L4" s="344"/>
      <c r="M4" s="191"/>
      <c r="N4" s="341" t="s">
        <v>171</v>
      </c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</row>
    <row r="5" spans="1:36" s="64" customFormat="1" ht="13.2" x14ac:dyDescent="0.25">
      <c r="A5"/>
      <c r="B5" s="334" t="s">
        <v>249</v>
      </c>
      <c r="C5" s="334"/>
      <c r="D5" s="334"/>
      <c r="E5" s="73"/>
      <c r="F5" s="73"/>
      <c r="G5" s="73"/>
      <c r="H5" s="76"/>
      <c r="I5" s="76"/>
      <c r="J5" s="288"/>
      <c r="K5" s="76"/>
      <c r="L5" s="76"/>
      <c r="M5" s="191"/>
      <c r="N5" s="190"/>
      <c r="O5" s="190"/>
      <c r="P5" s="343" t="s">
        <v>173</v>
      </c>
      <c r="Q5" s="343"/>
      <c r="R5" s="343"/>
      <c r="S5" s="343"/>
      <c r="T5" s="190"/>
      <c r="U5" s="343" t="s">
        <v>36</v>
      </c>
      <c r="V5" s="343"/>
      <c r="W5" s="343"/>
      <c r="X5" s="343"/>
      <c r="Y5" s="343"/>
      <c r="Z5" s="343"/>
    </row>
    <row r="6" spans="1:36" s="64" customFormat="1" ht="55.2" customHeight="1" x14ac:dyDescent="0.25">
      <c r="A6" s="3" t="s">
        <v>42</v>
      </c>
      <c r="B6" s="282" t="s">
        <v>250</v>
      </c>
      <c r="C6" s="282" t="s">
        <v>251</v>
      </c>
      <c r="D6" s="282" t="s">
        <v>252</v>
      </c>
      <c r="E6" s="177" t="s">
        <v>217</v>
      </c>
      <c r="F6" s="177" t="s">
        <v>172</v>
      </c>
      <c r="G6" s="177" t="s">
        <v>286</v>
      </c>
      <c r="H6" s="177" t="s">
        <v>285</v>
      </c>
      <c r="I6" s="177" t="s">
        <v>284</v>
      </c>
      <c r="J6" s="183"/>
      <c r="K6" s="177" t="str">
        <f>"Befolkning  31/12 -"&amp;Innehåll!C34-12</f>
        <v>Befolkning  31/12 -2012</v>
      </c>
      <c r="L6" s="177" t="str">
        <f>"Befolkning 31/12 -"&amp;Innehåll!C34-2</f>
        <v>Befolkning 31/12 -2022</v>
      </c>
      <c r="M6" s="177"/>
      <c r="N6" s="177" t="str">
        <f>"Genom-snittlig årlig procentuell förändring år "&amp;Innehåll!C34-2006&amp;" - "&amp;Innehåll!C34-2002</f>
        <v>Genom-snittlig årlig procentuell förändring år 18 - 22</v>
      </c>
      <c r="O6" s="177" t="str">
        <f>"Procentuell förändring "&amp;Y6&amp;" jämfört med senaste mättillfället "</f>
        <v xml:space="preserve">Procentuell förändring 1/11 2022 jämfört med senaste mättillfället </v>
      </c>
      <c r="P6" s="177" t="str">
        <f>U6&amp;" till "&amp;V6</f>
        <v>1/11 2018 till 1/11 2019</v>
      </c>
      <c r="Q6" s="177" t="str">
        <f>V6&amp;" till "&amp;W6</f>
        <v>1/11 2019 till 1/11 2020</v>
      </c>
      <c r="R6" s="177" t="str">
        <f>W6&amp;" till "&amp;X6</f>
        <v>1/11 2020 till 1/11 2021</v>
      </c>
      <c r="S6" s="177" t="str">
        <f>X6&amp;" till "&amp;Y6</f>
        <v>1/11 2021 till 1/11 2022</v>
      </c>
      <c r="T6" s="177"/>
      <c r="U6" s="198" t="str">
        <f>"1/11 "&amp;Innehåll!C34-6</f>
        <v>1/11 2018</v>
      </c>
      <c r="V6" s="198" t="str">
        <f>"1/11 "&amp;Innehåll!C34-5</f>
        <v>1/11 2019</v>
      </c>
      <c r="W6" s="198" t="str">
        <f>"1/11 "&amp;Innehåll!C34-4</f>
        <v>1/11 2020</v>
      </c>
      <c r="X6" s="198" t="str">
        <f>"1/11 "&amp;Innehåll!C34-3</f>
        <v>1/11 2021</v>
      </c>
      <c r="Y6" s="198" t="str">
        <f>"1/11 "&amp;Innehåll!C34-2</f>
        <v>1/11 2022</v>
      </c>
      <c r="Z6" s="198" t="str">
        <f>"1/11 "&amp;Innehåll!C34-1</f>
        <v>1/11 2023</v>
      </c>
    </row>
    <row r="7" spans="1:36" s="72" customFormat="1" x14ac:dyDescent="0.25">
      <c r="B7" s="72" t="s">
        <v>262</v>
      </c>
      <c r="C7" s="289" t="s">
        <v>261</v>
      </c>
      <c r="D7" s="76" t="s">
        <v>73</v>
      </c>
      <c r="E7" s="76" t="s">
        <v>74</v>
      </c>
      <c r="F7" s="76" t="s">
        <v>75</v>
      </c>
      <c r="G7" s="76" t="s">
        <v>82</v>
      </c>
      <c r="H7" s="76" t="s">
        <v>76</v>
      </c>
      <c r="I7" s="76" t="s">
        <v>77</v>
      </c>
      <c r="J7" s="183"/>
      <c r="K7" s="183"/>
      <c r="L7" s="183"/>
      <c r="M7" s="183"/>
      <c r="N7" s="291"/>
      <c r="O7" s="291"/>
      <c r="P7" s="183"/>
      <c r="Q7" s="183"/>
      <c r="R7" s="183"/>
      <c r="S7" s="183"/>
      <c r="T7" s="183"/>
      <c r="U7" s="183"/>
      <c r="V7" s="184"/>
      <c r="W7" s="185"/>
      <c r="X7" s="184"/>
      <c r="Y7" s="184"/>
      <c r="Z7" s="184"/>
    </row>
    <row r="8" spans="1:36" s="72" customFormat="1" x14ac:dyDescent="0.25">
      <c r="A8" s="176"/>
      <c r="B8" s="289" t="s">
        <v>308</v>
      </c>
      <c r="C8" s="286" t="s">
        <v>263</v>
      </c>
      <c r="D8" s="286" t="s">
        <v>264</v>
      </c>
      <c r="E8" s="199"/>
      <c r="F8" s="177"/>
      <c r="G8" s="199"/>
      <c r="H8" s="177"/>
      <c r="I8" s="177"/>
      <c r="J8" s="183"/>
      <c r="K8" s="177"/>
      <c r="L8" s="177"/>
      <c r="M8" s="177"/>
      <c r="N8" s="292"/>
      <c r="O8" s="292"/>
      <c r="P8" s="177"/>
      <c r="Q8" s="241"/>
      <c r="R8" s="241"/>
      <c r="S8" s="177"/>
      <c r="T8" s="177"/>
      <c r="U8" s="177"/>
      <c r="V8" s="177"/>
      <c r="W8" s="197"/>
      <c r="X8" s="197"/>
      <c r="Y8" s="197"/>
      <c r="Z8" s="197"/>
    </row>
    <row r="9" spans="1:36" ht="13.2" x14ac:dyDescent="0.25">
      <c r="A9" s="17" t="s">
        <v>329</v>
      </c>
      <c r="B9" s="110"/>
      <c r="C9" s="110"/>
      <c r="D9" s="110"/>
      <c r="E9" s="110"/>
      <c r="F9" s="110"/>
      <c r="G9" s="110"/>
      <c r="H9" s="110"/>
      <c r="I9" s="187"/>
      <c r="J9" s="187"/>
      <c r="K9" s="182"/>
      <c r="L9" s="182"/>
      <c r="M9" s="182"/>
      <c r="N9" s="182"/>
      <c r="O9" s="182"/>
      <c r="P9" s="182"/>
      <c r="Q9" s="110"/>
      <c r="R9" s="110"/>
      <c r="S9" s="110"/>
      <c r="T9" s="110"/>
      <c r="U9" s="110"/>
      <c r="V9" s="110"/>
      <c r="W9" s="110"/>
    </row>
    <row r="10" spans="1:36" ht="13.2" x14ac:dyDescent="0.25">
      <c r="A10" s="110" t="s">
        <v>330</v>
      </c>
      <c r="B10" s="110">
        <v>73</v>
      </c>
      <c r="C10" s="110">
        <v>0</v>
      </c>
      <c r="D10" s="110">
        <v>73</v>
      </c>
      <c r="E10" s="110">
        <v>0</v>
      </c>
      <c r="F10" s="110">
        <v>0</v>
      </c>
      <c r="G10" s="110">
        <v>0</v>
      </c>
      <c r="H10" s="110">
        <v>73</v>
      </c>
      <c r="I10" s="110">
        <v>0</v>
      </c>
      <c r="J10" s="110"/>
      <c r="K10" s="155">
        <v>86274</v>
      </c>
      <c r="L10" s="155">
        <v>95383</v>
      </c>
      <c r="M10" s="155"/>
      <c r="N10" s="312">
        <v>0.67130491359099798</v>
      </c>
      <c r="O10" s="312">
        <v>0.28980028980028999</v>
      </c>
      <c r="P10" s="312">
        <v>1.0164360514651201</v>
      </c>
      <c r="Q10" s="312">
        <v>1.0063238087154001</v>
      </c>
      <c r="R10" s="312">
        <v>1.0017713484390001</v>
      </c>
      <c r="S10" s="312">
        <v>1.00238919704034</v>
      </c>
      <c r="T10" s="313"/>
      <c r="U10" s="314">
        <v>92723</v>
      </c>
      <c r="V10" s="314">
        <v>94247</v>
      </c>
      <c r="W10" s="314">
        <v>94843</v>
      </c>
      <c r="X10" s="314">
        <v>95011</v>
      </c>
      <c r="Y10" s="314">
        <v>95238</v>
      </c>
      <c r="Z10" s="314">
        <v>95514</v>
      </c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1:36" ht="13.2" x14ac:dyDescent="0.25">
      <c r="A11" s="110" t="s">
        <v>331</v>
      </c>
      <c r="B11" s="110">
        <v>73</v>
      </c>
      <c r="C11" s="110">
        <v>0</v>
      </c>
      <c r="D11" s="110">
        <v>73</v>
      </c>
      <c r="E11" s="110">
        <v>0</v>
      </c>
      <c r="F11" s="110">
        <v>0</v>
      </c>
      <c r="G11" s="110">
        <v>0</v>
      </c>
      <c r="H11" s="110">
        <v>73</v>
      </c>
      <c r="I11" s="110">
        <v>0</v>
      </c>
      <c r="J11" s="110"/>
      <c r="K11" s="155">
        <v>31960</v>
      </c>
      <c r="L11" s="155">
        <v>32692</v>
      </c>
      <c r="M11" s="155"/>
      <c r="N11" s="312">
        <v>-0.35734324648972698</v>
      </c>
      <c r="O11" s="312">
        <v>-0.65389433800837193</v>
      </c>
      <c r="P11" s="312">
        <v>0.99054188379168095</v>
      </c>
      <c r="Q11" s="312">
        <v>0.99367492777862199</v>
      </c>
      <c r="R11" s="312">
        <v>1.00388652569085</v>
      </c>
      <c r="S11" s="312">
        <v>0.99765272527740501</v>
      </c>
      <c r="T11" s="313"/>
      <c r="U11" s="314">
        <v>33199</v>
      </c>
      <c r="V11" s="314">
        <v>32885</v>
      </c>
      <c r="W11" s="314">
        <v>32677</v>
      </c>
      <c r="X11" s="314">
        <v>32804</v>
      </c>
      <c r="Y11" s="314">
        <v>32727</v>
      </c>
      <c r="Z11" s="314">
        <v>32513</v>
      </c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1:36" ht="13.2" x14ac:dyDescent="0.25">
      <c r="A12" s="110" t="s">
        <v>332</v>
      </c>
      <c r="B12" s="110">
        <v>73</v>
      </c>
      <c r="C12" s="110">
        <v>0</v>
      </c>
      <c r="D12" s="110">
        <v>73</v>
      </c>
      <c r="E12" s="110">
        <v>0</v>
      </c>
      <c r="F12" s="110">
        <v>0</v>
      </c>
      <c r="G12" s="110">
        <v>0</v>
      </c>
      <c r="H12" s="110">
        <v>73</v>
      </c>
      <c r="I12" s="110">
        <v>0</v>
      </c>
      <c r="J12" s="110"/>
      <c r="K12" s="155">
        <v>26160</v>
      </c>
      <c r="L12" s="155">
        <v>29123</v>
      </c>
      <c r="M12" s="155"/>
      <c r="N12" s="312">
        <v>0.79020865333785406</v>
      </c>
      <c r="O12" s="312">
        <v>-0.92328814141067406</v>
      </c>
      <c r="P12" s="312">
        <v>1.01282232927175</v>
      </c>
      <c r="Q12" s="312">
        <v>1.0093376232776099</v>
      </c>
      <c r="R12" s="312">
        <v>1.0068604691452101</v>
      </c>
      <c r="S12" s="312">
        <v>1.0026153687325801</v>
      </c>
      <c r="T12" s="313"/>
      <c r="U12" s="314">
        <v>28232</v>
      </c>
      <c r="V12" s="314">
        <v>28594</v>
      </c>
      <c r="W12" s="314">
        <v>28861</v>
      </c>
      <c r="X12" s="314">
        <v>29059</v>
      </c>
      <c r="Y12" s="314">
        <v>29135</v>
      </c>
      <c r="Z12" s="314">
        <v>28866</v>
      </c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1:36" ht="13.2" x14ac:dyDescent="0.25">
      <c r="A13" s="110" t="s">
        <v>333</v>
      </c>
      <c r="B13" s="110">
        <v>652</v>
      </c>
      <c r="C13" s="110">
        <v>579</v>
      </c>
      <c r="D13" s="110">
        <v>73</v>
      </c>
      <c r="E13" s="110">
        <v>0</v>
      </c>
      <c r="F13" s="110">
        <v>579.27619954342094</v>
      </c>
      <c r="G13" s="110">
        <v>0</v>
      </c>
      <c r="H13" s="110">
        <v>73</v>
      </c>
      <c r="I13" s="110">
        <v>0</v>
      </c>
      <c r="J13" s="110"/>
      <c r="K13" s="155">
        <v>79430</v>
      </c>
      <c r="L13" s="155">
        <v>97683</v>
      </c>
      <c r="M13" s="155"/>
      <c r="N13" s="312">
        <v>2.09630702019177</v>
      </c>
      <c r="O13" s="312">
        <v>2.1417429497968099</v>
      </c>
      <c r="P13" s="312">
        <v>1.0202488738236499</v>
      </c>
      <c r="Q13" s="312">
        <v>1.0204371584699501</v>
      </c>
      <c r="R13" s="312">
        <v>1.0219663703545001</v>
      </c>
      <c r="S13" s="312">
        <v>1.0212007838945301</v>
      </c>
      <c r="T13" s="313"/>
      <c r="U13" s="314">
        <v>89684</v>
      </c>
      <c r="V13" s="314">
        <v>91500</v>
      </c>
      <c r="W13" s="314">
        <v>93370</v>
      </c>
      <c r="X13" s="314">
        <v>95421</v>
      </c>
      <c r="Y13" s="314">
        <v>97444</v>
      </c>
      <c r="Z13" s="314">
        <v>99531</v>
      </c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1:36" ht="13.2" x14ac:dyDescent="0.25">
      <c r="A14" s="110" t="s">
        <v>334</v>
      </c>
      <c r="B14" s="110">
        <v>73</v>
      </c>
      <c r="C14" s="110">
        <v>0</v>
      </c>
      <c r="D14" s="110">
        <v>73</v>
      </c>
      <c r="E14" s="110">
        <v>0</v>
      </c>
      <c r="F14" s="110">
        <v>0</v>
      </c>
      <c r="G14" s="110">
        <v>0</v>
      </c>
      <c r="H14" s="110">
        <v>73</v>
      </c>
      <c r="I14" s="110">
        <v>0</v>
      </c>
      <c r="J14" s="110"/>
      <c r="K14" s="155">
        <v>101010</v>
      </c>
      <c r="L14" s="155">
        <v>114504</v>
      </c>
      <c r="M14" s="155"/>
      <c r="N14" s="312">
        <v>0.64292271377148802</v>
      </c>
      <c r="O14" s="312">
        <v>-0.16621758757042399</v>
      </c>
      <c r="P14" s="312">
        <v>1.01256563299376</v>
      </c>
      <c r="Q14" s="312">
        <v>1.0021273766786301</v>
      </c>
      <c r="R14" s="312">
        <v>1.00697005882093</v>
      </c>
      <c r="S14" s="312">
        <v>1.00408457261316</v>
      </c>
      <c r="T14" s="313"/>
      <c r="U14" s="314">
        <v>111415</v>
      </c>
      <c r="V14" s="314">
        <v>112815</v>
      </c>
      <c r="W14" s="314">
        <v>113055</v>
      </c>
      <c r="X14" s="314">
        <v>113843</v>
      </c>
      <c r="Y14" s="314">
        <v>114308</v>
      </c>
      <c r="Z14" s="314">
        <v>114118</v>
      </c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1:36" ht="13.2" x14ac:dyDescent="0.25">
      <c r="A15" s="110" t="s">
        <v>335</v>
      </c>
      <c r="B15" s="110">
        <v>190</v>
      </c>
      <c r="C15" s="110">
        <v>117</v>
      </c>
      <c r="D15" s="110">
        <v>73</v>
      </c>
      <c r="E15" s="110">
        <v>0</v>
      </c>
      <c r="F15" s="110">
        <v>116.880564006553</v>
      </c>
      <c r="G15" s="110">
        <v>0</v>
      </c>
      <c r="H15" s="110">
        <v>73</v>
      </c>
      <c r="I15" s="110">
        <v>0</v>
      </c>
      <c r="J15" s="110"/>
      <c r="K15" s="155">
        <v>68210</v>
      </c>
      <c r="L15" s="155">
        <v>85460</v>
      </c>
      <c r="M15" s="155"/>
      <c r="N15" s="312">
        <v>2.1374796410123</v>
      </c>
      <c r="O15" s="312">
        <v>1.39003319130906</v>
      </c>
      <c r="P15" s="312">
        <v>1.02353016523633</v>
      </c>
      <c r="Q15" s="312">
        <v>1.01410389577884</v>
      </c>
      <c r="R15" s="312">
        <v>1.0222992817829599</v>
      </c>
      <c r="S15" s="312">
        <v>1.0256032640842101</v>
      </c>
      <c r="T15" s="313"/>
      <c r="U15" s="314">
        <v>78070</v>
      </c>
      <c r="V15" s="314">
        <v>79907</v>
      </c>
      <c r="W15" s="314">
        <v>81034</v>
      </c>
      <c r="X15" s="314">
        <v>82841</v>
      </c>
      <c r="Y15" s="314">
        <v>84962</v>
      </c>
      <c r="Z15" s="314">
        <v>86143</v>
      </c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</row>
    <row r="16" spans="1:36" ht="13.2" x14ac:dyDescent="0.25">
      <c r="A16" s="110" t="s">
        <v>336</v>
      </c>
      <c r="B16" s="110">
        <v>73</v>
      </c>
      <c r="C16" s="110">
        <v>0</v>
      </c>
      <c r="D16" s="110">
        <v>73</v>
      </c>
      <c r="E16" s="110">
        <v>0</v>
      </c>
      <c r="F16" s="110">
        <v>0</v>
      </c>
      <c r="G16" s="110">
        <v>0</v>
      </c>
      <c r="H16" s="110">
        <v>73</v>
      </c>
      <c r="I16" s="110">
        <v>0</v>
      </c>
      <c r="J16" s="110"/>
      <c r="K16" s="155">
        <v>44434</v>
      </c>
      <c r="L16" s="155">
        <v>48432</v>
      </c>
      <c r="M16" s="155"/>
      <c r="N16" s="312">
        <v>0.39424696546874699</v>
      </c>
      <c r="O16" s="312">
        <v>-0.27605529346325802</v>
      </c>
      <c r="P16" s="312">
        <v>1.0071155013289199</v>
      </c>
      <c r="Q16" s="312">
        <v>0.99788043139455196</v>
      </c>
      <c r="R16" s="312">
        <v>1.0010828595822701</v>
      </c>
      <c r="S16" s="312">
        <v>1.00973519439186</v>
      </c>
      <c r="T16" s="313"/>
      <c r="U16" s="314">
        <v>47783</v>
      </c>
      <c r="V16" s="314">
        <v>48123</v>
      </c>
      <c r="W16" s="314">
        <v>48021</v>
      </c>
      <c r="X16" s="314">
        <v>48073</v>
      </c>
      <c r="Y16" s="314">
        <v>48541</v>
      </c>
      <c r="Z16" s="314">
        <v>48407</v>
      </c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</row>
    <row r="17" spans="1:36" ht="13.2" x14ac:dyDescent="0.25">
      <c r="A17" s="110" t="s">
        <v>337</v>
      </c>
      <c r="B17" s="110">
        <v>73</v>
      </c>
      <c r="C17" s="110">
        <v>0</v>
      </c>
      <c r="D17" s="110">
        <v>73</v>
      </c>
      <c r="E17" s="110">
        <v>0</v>
      </c>
      <c r="F17" s="110">
        <v>0</v>
      </c>
      <c r="G17" s="110">
        <v>0</v>
      </c>
      <c r="H17" s="110">
        <v>73</v>
      </c>
      <c r="I17" s="110">
        <v>0</v>
      </c>
      <c r="J17" s="110"/>
      <c r="K17" s="155">
        <v>92873</v>
      </c>
      <c r="L17" s="155">
        <v>109486</v>
      </c>
      <c r="M17" s="155"/>
      <c r="N17" s="312">
        <v>1.41580077424921</v>
      </c>
      <c r="O17" s="312">
        <v>1.1725615114235499</v>
      </c>
      <c r="P17" s="312">
        <v>1.0185041733640601</v>
      </c>
      <c r="Q17" s="312">
        <v>1.00935494604744</v>
      </c>
      <c r="R17" s="312">
        <v>1.01650199210692</v>
      </c>
      <c r="S17" s="312">
        <v>1.0122960313562701</v>
      </c>
      <c r="T17" s="313"/>
      <c r="U17" s="314">
        <v>103274</v>
      </c>
      <c r="V17" s="314">
        <v>105185</v>
      </c>
      <c r="W17" s="314">
        <v>106169</v>
      </c>
      <c r="X17" s="314">
        <v>107921</v>
      </c>
      <c r="Y17" s="314">
        <v>109248</v>
      </c>
      <c r="Z17" s="314">
        <v>110529</v>
      </c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</row>
    <row r="18" spans="1:36" ht="13.2" x14ac:dyDescent="0.25">
      <c r="A18" s="110" t="s">
        <v>338</v>
      </c>
      <c r="B18" s="110">
        <v>73</v>
      </c>
      <c r="C18" s="110">
        <v>0</v>
      </c>
      <c r="D18" s="110">
        <v>73</v>
      </c>
      <c r="E18" s="110">
        <v>0</v>
      </c>
      <c r="F18" s="110">
        <v>0</v>
      </c>
      <c r="G18" s="110">
        <v>0</v>
      </c>
      <c r="H18" s="110">
        <v>73</v>
      </c>
      <c r="I18" s="110">
        <v>0</v>
      </c>
      <c r="J18" s="110"/>
      <c r="K18" s="155">
        <v>56634</v>
      </c>
      <c r="L18" s="155">
        <v>65587</v>
      </c>
      <c r="M18" s="155"/>
      <c r="N18" s="312">
        <v>1.5652319318227901</v>
      </c>
      <c r="O18" s="312">
        <v>0.56965698402516896</v>
      </c>
      <c r="P18" s="312">
        <v>1.0145610556765401</v>
      </c>
      <c r="Q18" s="312">
        <v>1.0177158417427501</v>
      </c>
      <c r="R18" s="312">
        <v>1.0168880634600901</v>
      </c>
      <c r="S18" s="312">
        <v>1.0134501385255901</v>
      </c>
      <c r="T18" s="313"/>
      <c r="U18" s="314">
        <v>61534</v>
      </c>
      <c r="V18" s="314">
        <v>62430</v>
      </c>
      <c r="W18" s="314">
        <v>63536</v>
      </c>
      <c r="X18" s="314">
        <v>64609</v>
      </c>
      <c r="Y18" s="314">
        <v>65478</v>
      </c>
      <c r="Z18" s="314">
        <v>65851</v>
      </c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</row>
    <row r="19" spans="1:36" ht="13.2" x14ac:dyDescent="0.25">
      <c r="A19" s="110" t="s">
        <v>339</v>
      </c>
      <c r="B19" s="110">
        <v>1479</v>
      </c>
      <c r="C19" s="110">
        <v>1406</v>
      </c>
      <c r="D19" s="110">
        <v>73</v>
      </c>
      <c r="E19" s="110">
        <v>0</v>
      </c>
      <c r="F19" s="110">
        <v>1406.05101165981</v>
      </c>
      <c r="G19" s="110">
        <v>0</v>
      </c>
      <c r="H19" s="110">
        <v>73</v>
      </c>
      <c r="I19" s="110">
        <v>0</v>
      </c>
      <c r="J19" s="110"/>
      <c r="K19" s="155">
        <v>9442</v>
      </c>
      <c r="L19" s="155">
        <v>11664</v>
      </c>
      <c r="M19" s="155"/>
      <c r="N19" s="312">
        <v>1.7895223094583499</v>
      </c>
      <c r="O19" s="312">
        <v>3.5230584604834601</v>
      </c>
      <c r="P19" s="312">
        <v>1.01315910554891</v>
      </c>
      <c r="Q19" s="312">
        <v>1.01880108991826</v>
      </c>
      <c r="R19" s="312">
        <v>1.01996968886512</v>
      </c>
      <c r="S19" s="312">
        <v>1.0196661131019999</v>
      </c>
      <c r="T19" s="313"/>
      <c r="U19" s="314">
        <v>10867</v>
      </c>
      <c r="V19" s="314">
        <v>11010</v>
      </c>
      <c r="W19" s="314">
        <v>11217</v>
      </c>
      <c r="X19" s="314">
        <v>11441</v>
      </c>
      <c r="Y19" s="314">
        <v>11666</v>
      </c>
      <c r="Z19" s="314">
        <v>12077</v>
      </c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</row>
    <row r="20" spans="1:36" ht="13.2" x14ac:dyDescent="0.25">
      <c r="A20" s="110" t="s">
        <v>340</v>
      </c>
      <c r="B20" s="110">
        <v>73</v>
      </c>
      <c r="C20" s="110">
        <v>0</v>
      </c>
      <c r="D20" s="110">
        <v>73</v>
      </c>
      <c r="E20" s="110">
        <v>0</v>
      </c>
      <c r="F20" s="110">
        <v>0</v>
      </c>
      <c r="G20" s="110">
        <v>0</v>
      </c>
      <c r="H20" s="110">
        <v>73</v>
      </c>
      <c r="I20" s="110">
        <v>0</v>
      </c>
      <c r="J20" s="110"/>
      <c r="K20" s="155">
        <v>26572</v>
      </c>
      <c r="L20" s="155">
        <v>30043</v>
      </c>
      <c r="M20" s="155"/>
      <c r="N20" s="312">
        <v>1.4704029881865701</v>
      </c>
      <c r="O20" s="312">
        <v>1.0895357775475401</v>
      </c>
      <c r="P20" s="312">
        <v>1.0124716553288</v>
      </c>
      <c r="Q20" s="312">
        <v>1.00727883538634</v>
      </c>
      <c r="R20" s="312">
        <v>1.0175792106726</v>
      </c>
      <c r="S20" s="312">
        <v>1.02154318880164</v>
      </c>
      <c r="T20" s="313"/>
      <c r="U20" s="314">
        <v>28224</v>
      </c>
      <c r="V20" s="314">
        <v>28576</v>
      </c>
      <c r="W20" s="314">
        <v>28784</v>
      </c>
      <c r="X20" s="314">
        <v>29290</v>
      </c>
      <c r="Y20" s="314">
        <v>29921</v>
      </c>
      <c r="Z20" s="314">
        <v>30247</v>
      </c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</row>
    <row r="21" spans="1:36" ht="13.2" x14ac:dyDescent="0.25">
      <c r="A21" s="110" t="s">
        <v>341</v>
      </c>
      <c r="B21" s="110">
        <v>73</v>
      </c>
      <c r="C21" s="110">
        <v>0</v>
      </c>
      <c r="D21" s="110">
        <v>73</v>
      </c>
      <c r="E21" s="110">
        <v>0</v>
      </c>
      <c r="F21" s="110">
        <v>0</v>
      </c>
      <c r="G21" s="110">
        <v>0</v>
      </c>
      <c r="H21" s="110">
        <v>73</v>
      </c>
      <c r="I21" s="110">
        <v>0</v>
      </c>
      <c r="J21" s="110"/>
      <c r="K21" s="155">
        <v>15881</v>
      </c>
      <c r="L21" s="155">
        <v>17352</v>
      </c>
      <c r="M21" s="155"/>
      <c r="N21" s="312">
        <v>0.78344965026566593</v>
      </c>
      <c r="O21" s="312">
        <v>0.72212593876372</v>
      </c>
      <c r="P21" s="312">
        <v>0.99922517582548598</v>
      </c>
      <c r="Q21" s="312">
        <v>1.0067998807038501</v>
      </c>
      <c r="R21" s="312">
        <v>1.01658866046567</v>
      </c>
      <c r="S21" s="312">
        <v>1.00880004662276</v>
      </c>
      <c r="T21" s="313"/>
      <c r="U21" s="314">
        <v>16778</v>
      </c>
      <c r="V21" s="314">
        <v>16765</v>
      </c>
      <c r="W21" s="314">
        <v>16879</v>
      </c>
      <c r="X21" s="314">
        <v>17159</v>
      </c>
      <c r="Y21" s="314">
        <v>17310</v>
      </c>
      <c r="Z21" s="314">
        <v>17435</v>
      </c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</row>
    <row r="22" spans="1:36" ht="13.2" x14ac:dyDescent="0.25">
      <c r="A22" s="110" t="s">
        <v>342</v>
      </c>
      <c r="B22" s="110">
        <v>646</v>
      </c>
      <c r="C22" s="110">
        <v>573</v>
      </c>
      <c r="D22" s="110">
        <v>73</v>
      </c>
      <c r="E22" s="110">
        <v>0</v>
      </c>
      <c r="F22" s="110">
        <v>572.59200786490896</v>
      </c>
      <c r="G22" s="110">
        <v>0</v>
      </c>
      <c r="H22" s="110">
        <v>73</v>
      </c>
      <c r="I22" s="110">
        <v>0</v>
      </c>
      <c r="J22" s="110"/>
      <c r="K22" s="155">
        <v>42272</v>
      </c>
      <c r="L22" s="155">
        <v>51876</v>
      </c>
      <c r="M22" s="155"/>
      <c r="N22" s="312">
        <v>1.80111687843887</v>
      </c>
      <c r="O22" s="312">
        <v>2.1080240917039101</v>
      </c>
      <c r="P22" s="312">
        <v>1.0178828537445499</v>
      </c>
      <c r="Q22" s="312">
        <v>1.0121566215662201</v>
      </c>
      <c r="R22" s="312">
        <v>1.0167095376015201</v>
      </c>
      <c r="S22" s="312">
        <v>1.0253396549663301</v>
      </c>
      <c r="T22" s="313"/>
      <c r="U22" s="314">
        <v>47923</v>
      </c>
      <c r="V22" s="314">
        <v>48780</v>
      </c>
      <c r="W22" s="314">
        <v>49373</v>
      </c>
      <c r="X22" s="314">
        <v>50198</v>
      </c>
      <c r="Y22" s="314">
        <v>51470</v>
      </c>
      <c r="Z22" s="314">
        <v>52555</v>
      </c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</row>
    <row r="23" spans="1:36" ht="13.2" x14ac:dyDescent="0.25">
      <c r="A23" s="110" t="s">
        <v>343</v>
      </c>
      <c r="B23" s="110">
        <v>73</v>
      </c>
      <c r="C23" s="110">
        <v>0</v>
      </c>
      <c r="D23" s="110">
        <v>73</v>
      </c>
      <c r="E23" s="110">
        <v>0</v>
      </c>
      <c r="F23" s="110">
        <v>0</v>
      </c>
      <c r="G23" s="110">
        <v>0</v>
      </c>
      <c r="H23" s="110">
        <v>73</v>
      </c>
      <c r="I23" s="110">
        <v>0</v>
      </c>
      <c r="J23" s="110"/>
      <c r="K23" s="155">
        <v>66859</v>
      </c>
      <c r="L23" s="155">
        <v>76237</v>
      </c>
      <c r="M23" s="155"/>
      <c r="N23" s="312">
        <v>1.25716258534567</v>
      </c>
      <c r="O23" s="312">
        <v>0.75790413891844299</v>
      </c>
      <c r="P23" s="312">
        <v>1.01746755040044</v>
      </c>
      <c r="Q23" s="312">
        <v>1.0035692474723501</v>
      </c>
      <c r="R23" s="312">
        <v>1.0114269486666301</v>
      </c>
      <c r="S23" s="312">
        <v>1.0178893746741</v>
      </c>
      <c r="T23" s="313"/>
      <c r="U23" s="314">
        <v>72420</v>
      </c>
      <c r="V23" s="314">
        <v>73685</v>
      </c>
      <c r="W23" s="314">
        <v>73948</v>
      </c>
      <c r="X23" s="314">
        <v>74793</v>
      </c>
      <c r="Y23" s="314">
        <v>76131</v>
      </c>
      <c r="Z23" s="314">
        <v>76708</v>
      </c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</row>
    <row r="24" spans="1:36" ht="13.2" x14ac:dyDescent="0.25">
      <c r="A24" s="110" t="s">
        <v>344</v>
      </c>
      <c r="B24" s="110">
        <v>73</v>
      </c>
      <c r="C24" s="110">
        <v>0</v>
      </c>
      <c r="D24" s="110">
        <v>73</v>
      </c>
      <c r="E24" s="110">
        <v>0</v>
      </c>
      <c r="F24" s="110">
        <v>0</v>
      </c>
      <c r="G24" s="110">
        <v>0</v>
      </c>
      <c r="H24" s="110">
        <v>73</v>
      </c>
      <c r="I24" s="110">
        <v>0</v>
      </c>
      <c r="J24" s="110"/>
      <c r="K24" s="155">
        <v>71293</v>
      </c>
      <c r="L24" s="155">
        <v>85450</v>
      </c>
      <c r="M24" s="155"/>
      <c r="N24" s="312">
        <v>1.30524062870359</v>
      </c>
      <c r="O24" s="312">
        <v>7.4818798223053498E-2</v>
      </c>
      <c r="P24" s="312">
        <v>1.01558806146572</v>
      </c>
      <c r="Q24" s="312">
        <v>1.00983244829175</v>
      </c>
      <c r="R24" s="312">
        <v>1.0118977585151201</v>
      </c>
      <c r="S24" s="312">
        <v>1.01490199800674</v>
      </c>
      <c r="T24" s="313"/>
      <c r="U24" s="314">
        <v>81216</v>
      </c>
      <c r="V24" s="314">
        <v>82482</v>
      </c>
      <c r="W24" s="314">
        <v>83293</v>
      </c>
      <c r="X24" s="314">
        <v>84284</v>
      </c>
      <c r="Y24" s="314">
        <v>85540</v>
      </c>
      <c r="Z24" s="314">
        <v>85604</v>
      </c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</row>
    <row r="25" spans="1:36" ht="13.2" x14ac:dyDescent="0.25">
      <c r="A25" s="110" t="s">
        <v>329</v>
      </c>
      <c r="B25" s="110">
        <v>73</v>
      </c>
      <c r="C25" s="110">
        <v>0</v>
      </c>
      <c r="D25" s="110">
        <v>73</v>
      </c>
      <c r="E25" s="110">
        <v>0</v>
      </c>
      <c r="F25" s="110">
        <v>0</v>
      </c>
      <c r="G25" s="110">
        <v>0</v>
      </c>
      <c r="H25" s="110">
        <v>73</v>
      </c>
      <c r="I25" s="110">
        <v>0</v>
      </c>
      <c r="J25" s="110"/>
      <c r="K25" s="155">
        <v>881235</v>
      </c>
      <c r="L25" s="155">
        <v>984748</v>
      </c>
      <c r="M25" s="155"/>
      <c r="N25" s="312">
        <v>0.594607562600724</v>
      </c>
      <c r="O25" s="312">
        <v>0.56627246276728094</v>
      </c>
      <c r="P25" s="312">
        <v>1.0130364836435599</v>
      </c>
      <c r="Q25" s="312">
        <v>1.0035662042098501</v>
      </c>
      <c r="R25" s="312">
        <v>1.00141670732668</v>
      </c>
      <c r="S25" s="312">
        <v>1.0058028363520499</v>
      </c>
      <c r="T25" s="313"/>
      <c r="U25" s="314">
        <v>961609</v>
      </c>
      <c r="V25" s="314">
        <v>974145</v>
      </c>
      <c r="W25" s="314">
        <v>977619</v>
      </c>
      <c r="X25" s="314">
        <v>979004</v>
      </c>
      <c r="Y25" s="314">
        <v>984685</v>
      </c>
      <c r="Z25" s="314">
        <v>990261</v>
      </c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6" spans="1:36" ht="13.2" x14ac:dyDescent="0.25">
      <c r="A26" s="110" t="s">
        <v>345</v>
      </c>
      <c r="B26" s="110">
        <v>915</v>
      </c>
      <c r="C26" s="110">
        <v>842</v>
      </c>
      <c r="D26" s="110">
        <v>73</v>
      </c>
      <c r="E26" s="110">
        <v>0</v>
      </c>
      <c r="F26" s="110">
        <v>841.56955798039598</v>
      </c>
      <c r="G26" s="110">
        <v>0</v>
      </c>
      <c r="H26" s="110">
        <v>73</v>
      </c>
      <c r="I26" s="110">
        <v>0</v>
      </c>
      <c r="J26" s="110"/>
      <c r="K26" s="155">
        <v>40793</v>
      </c>
      <c r="L26" s="155">
        <v>54070</v>
      </c>
      <c r="M26" s="155"/>
      <c r="N26" s="312">
        <v>1.8220261201503201</v>
      </c>
      <c r="O26" s="312">
        <v>2.9730229120473002</v>
      </c>
      <c r="P26" s="312">
        <v>1.03473753202646</v>
      </c>
      <c r="Q26" s="312">
        <v>1.0109217244424</v>
      </c>
      <c r="R26" s="312">
        <v>1.0140315567622999</v>
      </c>
      <c r="S26" s="312">
        <v>1.0133692843500699</v>
      </c>
      <c r="T26" s="313"/>
      <c r="U26" s="314">
        <v>50349</v>
      </c>
      <c r="V26" s="314">
        <v>52098</v>
      </c>
      <c r="W26" s="314">
        <v>52667</v>
      </c>
      <c r="X26" s="314">
        <v>53406</v>
      </c>
      <c r="Y26" s="314">
        <v>54120</v>
      </c>
      <c r="Z26" s="314">
        <v>55729</v>
      </c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</row>
    <row r="27" spans="1:36" ht="13.2" x14ac:dyDescent="0.25">
      <c r="A27" s="110" t="s">
        <v>346</v>
      </c>
      <c r="B27" s="110">
        <v>73</v>
      </c>
      <c r="C27" s="110">
        <v>0</v>
      </c>
      <c r="D27" s="110">
        <v>73</v>
      </c>
      <c r="E27" s="110">
        <v>0</v>
      </c>
      <c r="F27" s="110">
        <v>0</v>
      </c>
      <c r="G27" s="110">
        <v>0</v>
      </c>
      <c r="H27" s="110">
        <v>73</v>
      </c>
      <c r="I27" s="110">
        <v>0</v>
      </c>
      <c r="J27" s="110"/>
      <c r="K27" s="155">
        <v>89473</v>
      </c>
      <c r="L27" s="155">
        <v>102426</v>
      </c>
      <c r="M27" s="155"/>
      <c r="N27" s="312">
        <v>1.3078764754052901</v>
      </c>
      <c r="O27" s="312">
        <v>0.24541916811701897</v>
      </c>
      <c r="P27" s="312">
        <v>1.0182812532185299</v>
      </c>
      <c r="Q27" s="312">
        <v>1.0114798369559701</v>
      </c>
      <c r="R27" s="312">
        <v>1.01004959801608</v>
      </c>
      <c r="S27" s="312">
        <v>1.01252363650764</v>
      </c>
      <c r="T27" s="313"/>
      <c r="U27" s="314">
        <v>97094</v>
      </c>
      <c r="V27" s="314">
        <v>98869</v>
      </c>
      <c r="W27" s="314">
        <v>100004</v>
      </c>
      <c r="X27" s="314">
        <v>101009</v>
      </c>
      <c r="Y27" s="314">
        <v>102274</v>
      </c>
      <c r="Z27" s="314">
        <v>102525</v>
      </c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</row>
    <row r="28" spans="1:36" ht="13.2" x14ac:dyDescent="0.25">
      <c r="A28" s="110" t="s">
        <v>347</v>
      </c>
      <c r="B28" s="110">
        <v>73</v>
      </c>
      <c r="C28" s="110">
        <v>0</v>
      </c>
      <c r="D28" s="110">
        <v>73</v>
      </c>
      <c r="E28" s="110">
        <v>0</v>
      </c>
      <c r="F28" s="110">
        <v>0</v>
      </c>
      <c r="G28" s="110">
        <v>0</v>
      </c>
      <c r="H28" s="110">
        <v>73</v>
      </c>
      <c r="I28" s="110">
        <v>0</v>
      </c>
      <c r="J28" s="110"/>
      <c r="K28" s="155">
        <v>43764</v>
      </c>
      <c r="L28" s="155">
        <v>49214</v>
      </c>
      <c r="M28" s="155"/>
      <c r="N28" s="312">
        <v>0.65051802935349701</v>
      </c>
      <c r="O28" s="312">
        <v>4.0639668380306002E-3</v>
      </c>
      <c r="P28" s="312">
        <v>1.0059850270056101</v>
      </c>
      <c r="Q28" s="312">
        <v>1.0072139303482599</v>
      </c>
      <c r="R28" s="312">
        <v>1.0105993249362</v>
      </c>
      <c r="S28" s="312">
        <v>1.0022401889904899</v>
      </c>
      <c r="T28" s="313"/>
      <c r="U28" s="314">
        <v>47953</v>
      </c>
      <c r="V28" s="314">
        <v>48240</v>
      </c>
      <c r="W28" s="314">
        <v>48588</v>
      </c>
      <c r="X28" s="314">
        <v>49103</v>
      </c>
      <c r="Y28" s="314">
        <v>49213</v>
      </c>
      <c r="Z28" s="314">
        <v>49215</v>
      </c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</row>
    <row r="29" spans="1:36" ht="13.2" x14ac:dyDescent="0.25">
      <c r="A29" s="110" t="s">
        <v>348</v>
      </c>
      <c r="B29" s="110">
        <v>624</v>
      </c>
      <c r="C29" s="110">
        <v>551</v>
      </c>
      <c r="D29" s="110">
        <v>73</v>
      </c>
      <c r="E29" s="110">
        <v>0</v>
      </c>
      <c r="F29" s="110">
        <v>550.81586967805504</v>
      </c>
      <c r="G29" s="110">
        <v>0</v>
      </c>
      <c r="H29" s="110">
        <v>73</v>
      </c>
      <c r="I29" s="110">
        <v>0</v>
      </c>
      <c r="J29" s="110"/>
      <c r="K29" s="155">
        <v>65364</v>
      </c>
      <c r="L29" s="155">
        <v>75137</v>
      </c>
      <c r="M29" s="155"/>
      <c r="N29" s="312">
        <v>1.2809351984458299</v>
      </c>
      <c r="O29" s="312">
        <v>2.1896641447500103</v>
      </c>
      <c r="P29" s="312">
        <v>1.0108111143872101</v>
      </c>
      <c r="Q29" s="312">
        <v>1.0088758629311201</v>
      </c>
      <c r="R29" s="312">
        <v>1.01492455116202</v>
      </c>
      <c r="S29" s="312">
        <v>1.0166449617450799</v>
      </c>
      <c r="T29" s="313"/>
      <c r="U29" s="314">
        <v>71223</v>
      </c>
      <c r="V29" s="314">
        <v>71993</v>
      </c>
      <c r="W29" s="314">
        <v>72632</v>
      </c>
      <c r="X29" s="314">
        <v>73716</v>
      </c>
      <c r="Y29" s="314">
        <v>74943</v>
      </c>
      <c r="Z29" s="314">
        <v>76584</v>
      </c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</row>
    <row r="30" spans="1:36" ht="13.2" x14ac:dyDescent="0.25">
      <c r="A30" s="110" t="s">
        <v>349</v>
      </c>
      <c r="B30" s="110">
        <v>887</v>
      </c>
      <c r="C30" s="110">
        <v>814</v>
      </c>
      <c r="D30" s="110">
        <v>73</v>
      </c>
      <c r="E30" s="110">
        <v>0</v>
      </c>
      <c r="F30" s="110">
        <v>814.14753765579997</v>
      </c>
      <c r="G30" s="110">
        <v>0</v>
      </c>
      <c r="H30" s="110">
        <v>73</v>
      </c>
      <c r="I30" s="110">
        <v>0</v>
      </c>
      <c r="J30" s="110"/>
      <c r="K30" s="155">
        <v>40723</v>
      </c>
      <c r="L30" s="155">
        <v>49262</v>
      </c>
      <c r="M30" s="155"/>
      <c r="N30" s="312">
        <v>1.9501706857181702</v>
      </c>
      <c r="O30" s="312">
        <v>2.5238396667551499</v>
      </c>
      <c r="P30" s="312">
        <v>1.0259860584134799</v>
      </c>
      <c r="Q30" s="312">
        <v>1.0147065147280201</v>
      </c>
      <c r="R30" s="312">
        <v>1.00803068186634</v>
      </c>
      <c r="S30" s="312">
        <v>1.02942845731823</v>
      </c>
      <c r="T30" s="313"/>
      <c r="U30" s="314">
        <v>45332</v>
      </c>
      <c r="V30" s="314">
        <v>46510</v>
      </c>
      <c r="W30" s="314">
        <v>47194</v>
      </c>
      <c r="X30" s="314">
        <v>47573</v>
      </c>
      <c r="Y30" s="314">
        <v>48973</v>
      </c>
      <c r="Z30" s="314">
        <v>50209</v>
      </c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</row>
    <row r="31" spans="1:36" ht="13.2" x14ac:dyDescent="0.25">
      <c r="A31" s="110" t="s">
        <v>350</v>
      </c>
      <c r="B31" s="110">
        <v>767</v>
      </c>
      <c r="C31" s="110">
        <v>694</v>
      </c>
      <c r="D31" s="110">
        <v>73</v>
      </c>
      <c r="E31" s="110">
        <v>0</v>
      </c>
      <c r="F31" s="110">
        <v>694.26637993281599</v>
      </c>
      <c r="G31" s="110">
        <v>0</v>
      </c>
      <c r="H31" s="110">
        <v>73</v>
      </c>
      <c r="I31" s="110">
        <v>0</v>
      </c>
      <c r="J31" s="110"/>
      <c r="K31" s="155">
        <v>24353</v>
      </c>
      <c r="L31" s="155">
        <v>31853</v>
      </c>
      <c r="M31" s="155"/>
      <c r="N31" s="312">
        <v>2.6096860832331799</v>
      </c>
      <c r="O31" s="312">
        <v>2.2942863445841599</v>
      </c>
      <c r="P31" s="312">
        <v>1.02469955282281</v>
      </c>
      <c r="Q31" s="312">
        <v>1.0261157137499599</v>
      </c>
      <c r="R31" s="312">
        <v>1.02654749642822</v>
      </c>
      <c r="S31" s="312">
        <v>1.02702615225272</v>
      </c>
      <c r="T31" s="313"/>
      <c r="U31" s="314">
        <v>28624</v>
      </c>
      <c r="V31" s="314">
        <v>29331</v>
      </c>
      <c r="W31" s="314">
        <v>30097</v>
      </c>
      <c r="X31" s="314">
        <v>30896</v>
      </c>
      <c r="Y31" s="314">
        <v>31731</v>
      </c>
      <c r="Z31" s="314">
        <v>32459</v>
      </c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</row>
    <row r="32" spans="1:36" ht="13.2" x14ac:dyDescent="0.25">
      <c r="A32" s="110" t="s">
        <v>351</v>
      </c>
      <c r="B32" s="110">
        <v>73</v>
      </c>
      <c r="C32" s="110">
        <v>0</v>
      </c>
      <c r="D32" s="110">
        <v>73</v>
      </c>
      <c r="E32" s="110">
        <v>0</v>
      </c>
      <c r="F32" s="110">
        <v>0</v>
      </c>
      <c r="G32" s="110">
        <v>0</v>
      </c>
      <c r="H32" s="110">
        <v>73</v>
      </c>
      <c r="I32" s="110">
        <v>0</v>
      </c>
      <c r="J32" s="110"/>
      <c r="K32" s="155">
        <v>31215</v>
      </c>
      <c r="L32" s="155">
        <v>34851</v>
      </c>
      <c r="M32" s="155"/>
      <c r="N32" s="312">
        <v>1.0937048074506102</v>
      </c>
      <c r="O32" s="312">
        <v>0.91484464902186391</v>
      </c>
      <c r="P32" s="312">
        <v>1.0228365384615401</v>
      </c>
      <c r="Q32" s="312">
        <v>1.00255581668625</v>
      </c>
      <c r="R32" s="312">
        <v>1.00377999824186</v>
      </c>
      <c r="S32" s="312">
        <v>1.01471275105091</v>
      </c>
      <c r="T32" s="313"/>
      <c r="U32" s="314">
        <v>33280</v>
      </c>
      <c r="V32" s="314">
        <v>34040</v>
      </c>
      <c r="W32" s="314">
        <v>34127</v>
      </c>
      <c r="X32" s="314">
        <v>34256</v>
      </c>
      <c r="Y32" s="314">
        <v>34760</v>
      </c>
      <c r="Z32" s="314">
        <v>35078</v>
      </c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</row>
    <row r="33" spans="1:36" ht="13.2" x14ac:dyDescent="0.25">
      <c r="A33" s="110" t="s">
        <v>352</v>
      </c>
      <c r="B33" s="110">
        <v>73</v>
      </c>
      <c r="C33" s="110">
        <v>0</v>
      </c>
      <c r="D33" s="110">
        <v>73</v>
      </c>
      <c r="E33" s="110">
        <v>0</v>
      </c>
      <c r="F33" s="110">
        <v>0</v>
      </c>
      <c r="G33" s="110">
        <v>0</v>
      </c>
      <c r="H33" s="110">
        <v>73</v>
      </c>
      <c r="I33" s="110">
        <v>0</v>
      </c>
      <c r="J33" s="110"/>
      <c r="K33" s="155">
        <v>11126</v>
      </c>
      <c r="L33" s="155">
        <v>11899</v>
      </c>
      <c r="M33" s="155"/>
      <c r="N33" s="312">
        <v>-8.7901133468382103E-2</v>
      </c>
      <c r="O33" s="312">
        <v>-1.08230556254719</v>
      </c>
      <c r="P33" s="312">
        <v>1.00225733634312</v>
      </c>
      <c r="Q33" s="312">
        <v>0.99057390724057404</v>
      </c>
      <c r="R33" s="312">
        <v>1.0077473684210501</v>
      </c>
      <c r="S33" s="312">
        <v>0.99598896966658301</v>
      </c>
      <c r="T33" s="313"/>
      <c r="U33" s="314">
        <v>11961</v>
      </c>
      <c r="V33" s="314">
        <v>11988</v>
      </c>
      <c r="W33" s="314">
        <v>11875</v>
      </c>
      <c r="X33" s="314">
        <v>11967</v>
      </c>
      <c r="Y33" s="314">
        <v>11919</v>
      </c>
      <c r="Z33" s="314">
        <v>11790</v>
      </c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</row>
    <row r="34" spans="1:36" ht="13.2" x14ac:dyDescent="0.25">
      <c r="A34" s="110" t="s">
        <v>353</v>
      </c>
      <c r="B34" s="110">
        <v>73</v>
      </c>
      <c r="C34" s="110">
        <v>0</v>
      </c>
      <c r="D34" s="110">
        <v>73</v>
      </c>
      <c r="E34" s="110">
        <v>0</v>
      </c>
      <c r="F34" s="110">
        <v>0</v>
      </c>
      <c r="G34" s="110">
        <v>0</v>
      </c>
      <c r="H34" s="110">
        <v>73</v>
      </c>
      <c r="I34" s="110">
        <v>0</v>
      </c>
      <c r="J34" s="110"/>
      <c r="K34" s="155">
        <v>39387</v>
      </c>
      <c r="L34" s="155">
        <v>46457</v>
      </c>
      <c r="M34" s="155"/>
      <c r="N34" s="312">
        <v>1.18931322326321</v>
      </c>
      <c r="O34" s="312">
        <v>0.47463916636102804</v>
      </c>
      <c r="P34" s="312">
        <v>1.01624066953178</v>
      </c>
      <c r="Q34" s="312">
        <v>1.01034989316239</v>
      </c>
      <c r="R34" s="312">
        <v>1.0172052959707401</v>
      </c>
      <c r="S34" s="312">
        <v>1.00383332611426</v>
      </c>
      <c r="T34" s="313"/>
      <c r="U34" s="314">
        <v>44210</v>
      </c>
      <c r="V34" s="314">
        <v>44928</v>
      </c>
      <c r="W34" s="314">
        <v>45393</v>
      </c>
      <c r="X34" s="314">
        <v>46174</v>
      </c>
      <c r="Y34" s="314">
        <v>46351</v>
      </c>
      <c r="Z34" s="314">
        <v>46571</v>
      </c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</row>
    <row r="35" spans="1:36" ht="13.2" x14ac:dyDescent="0.25">
      <c r="A35" s="110" t="s">
        <v>354</v>
      </c>
      <c r="B35" s="110">
        <v>73</v>
      </c>
      <c r="C35" s="110">
        <v>0</v>
      </c>
      <c r="D35" s="110">
        <v>73</v>
      </c>
      <c r="E35" s="110">
        <v>0</v>
      </c>
      <c r="F35" s="110">
        <v>0</v>
      </c>
      <c r="G35" s="110">
        <v>0</v>
      </c>
      <c r="H35" s="110">
        <v>73</v>
      </c>
      <c r="I35" s="110">
        <v>0</v>
      </c>
      <c r="J35" s="110"/>
      <c r="K35" s="155">
        <v>40269</v>
      </c>
      <c r="L35" s="155">
        <v>49138</v>
      </c>
      <c r="M35" s="155"/>
      <c r="N35" s="312">
        <v>2.38045179306916</v>
      </c>
      <c r="O35" s="312">
        <v>0.66231913592826597</v>
      </c>
      <c r="P35" s="312">
        <v>1.0170387121330899</v>
      </c>
      <c r="Q35" s="312">
        <v>1.02555917576611</v>
      </c>
      <c r="R35" s="312">
        <v>1.03054631319094</v>
      </c>
      <c r="S35" s="312">
        <v>1.02212131311448</v>
      </c>
      <c r="T35" s="313"/>
      <c r="U35" s="314">
        <v>44663</v>
      </c>
      <c r="V35" s="314">
        <v>45424</v>
      </c>
      <c r="W35" s="314">
        <v>46585</v>
      </c>
      <c r="X35" s="314">
        <v>48008</v>
      </c>
      <c r="Y35" s="314">
        <v>49070</v>
      </c>
      <c r="Z35" s="314">
        <v>49395</v>
      </c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</row>
    <row r="36" spans="1:36" ht="13.2" x14ac:dyDescent="0.25">
      <c r="A36" s="18" t="s">
        <v>355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55"/>
      <c r="L36" s="155"/>
      <c r="M36" s="155"/>
      <c r="N36" s="312"/>
      <c r="O36" s="312"/>
      <c r="P36" s="312"/>
      <c r="Q36" s="312"/>
      <c r="R36" s="312"/>
      <c r="S36" s="312"/>
      <c r="T36" s="313"/>
      <c r="U36" s="314"/>
      <c r="V36" s="314"/>
      <c r="W36" s="314"/>
      <c r="X36" s="314"/>
      <c r="Y36" s="314"/>
      <c r="Z36" s="314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</row>
    <row r="37" spans="1:36" ht="13.2" x14ac:dyDescent="0.25">
      <c r="A37" s="110" t="s">
        <v>356</v>
      </c>
      <c r="B37" s="110">
        <v>-7</v>
      </c>
      <c r="C37" s="110">
        <v>0</v>
      </c>
      <c r="D37" s="110">
        <v>-7</v>
      </c>
      <c r="E37" s="110">
        <v>0</v>
      </c>
      <c r="F37" s="110">
        <v>0</v>
      </c>
      <c r="G37" s="110">
        <v>0</v>
      </c>
      <c r="H37" s="110">
        <v>-7</v>
      </c>
      <c r="I37" s="110">
        <v>0</v>
      </c>
      <c r="J37" s="110"/>
      <c r="K37" s="155">
        <v>40349</v>
      </c>
      <c r="L37" s="155">
        <v>47848</v>
      </c>
      <c r="M37" s="155"/>
      <c r="N37" s="312">
        <v>1.9435083210452599</v>
      </c>
      <c r="O37" s="312">
        <v>1.0341218337869</v>
      </c>
      <c r="P37" s="312">
        <v>1.01896902554827</v>
      </c>
      <c r="Q37" s="312">
        <v>1.02456233774879</v>
      </c>
      <c r="R37" s="312">
        <v>1.0254677754677799</v>
      </c>
      <c r="S37" s="312">
        <v>1.00882750464606</v>
      </c>
      <c r="T37" s="313"/>
      <c r="U37" s="314">
        <v>44230</v>
      </c>
      <c r="V37" s="314">
        <v>45069</v>
      </c>
      <c r="W37" s="314">
        <v>46176</v>
      </c>
      <c r="X37" s="314">
        <v>47352</v>
      </c>
      <c r="Y37" s="314">
        <v>47770</v>
      </c>
      <c r="Z37" s="314">
        <v>48264</v>
      </c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</row>
    <row r="38" spans="1:36" ht="13.2" x14ac:dyDescent="0.25">
      <c r="A38" s="110" t="s">
        <v>357</v>
      </c>
      <c r="B38" s="110">
        <v>29</v>
      </c>
      <c r="C38" s="110">
        <v>0</v>
      </c>
      <c r="D38" s="110">
        <v>29</v>
      </c>
      <c r="E38" s="110">
        <v>0</v>
      </c>
      <c r="F38" s="110">
        <v>0</v>
      </c>
      <c r="G38" s="110">
        <v>35.64</v>
      </c>
      <c r="H38" s="110">
        <v>-7</v>
      </c>
      <c r="I38" s="110">
        <v>0</v>
      </c>
      <c r="J38" s="110"/>
      <c r="K38" s="155">
        <v>13364</v>
      </c>
      <c r="L38" s="155">
        <v>14421</v>
      </c>
      <c r="M38" s="155"/>
      <c r="N38" s="312">
        <v>0.90099991350061104</v>
      </c>
      <c r="O38" s="312">
        <v>-0.22243848185736101</v>
      </c>
      <c r="P38" s="312">
        <v>1.0126089775920499</v>
      </c>
      <c r="Q38" s="312">
        <v>0.99957307528105899</v>
      </c>
      <c r="R38" s="312">
        <v>1.01523348519362</v>
      </c>
      <c r="S38" s="312">
        <v>1.00869443275838</v>
      </c>
      <c r="T38" s="313"/>
      <c r="U38" s="314">
        <v>13879</v>
      </c>
      <c r="V38" s="314">
        <v>14054</v>
      </c>
      <c r="W38" s="314">
        <v>14048</v>
      </c>
      <c r="X38" s="314">
        <v>14262</v>
      </c>
      <c r="Y38" s="314">
        <v>14386</v>
      </c>
      <c r="Z38" s="314">
        <v>14354</v>
      </c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</row>
    <row r="39" spans="1:36" ht="13.2" x14ac:dyDescent="0.25">
      <c r="A39" s="110" t="s">
        <v>358</v>
      </c>
      <c r="B39" s="110">
        <v>60</v>
      </c>
      <c r="C39" s="110">
        <v>67</v>
      </c>
      <c r="D39" s="110">
        <v>-7</v>
      </c>
      <c r="E39" s="110">
        <v>0</v>
      </c>
      <c r="F39" s="110">
        <v>66.95168021085</v>
      </c>
      <c r="G39" s="110">
        <v>0</v>
      </c>
      <c r="H39" s="110">
        <v>-7</v>
      </c>
      <c r="I39" s="110">
        <v>0</v>
      </c>
      <c r="J39" s="110"/>
      <c r="K39" s="155">
        <v>19883</v>
      </c>
      <c r="L39" s="155">
        <v>22765</v>
      </c>
      <c r="M39" s="155"/>
      <c r="N39" s="312">
        <v>1.36633071196797</v>
      </c>
      <c r="O39" s="312">
        <v>1.31648701183955</v>
      </c>
      <c r="P39" s="312">
        <v>1.0205690298507499</v>
      </c>
      <c r="Q39" s="312">
        <v>1.0037018417805399</v>
      </c>
      <c r="R39" s="312">
        <v>1.01311355978508</v>
      </c>
      <c r="S39" s="312">
        <v>1.0173483146067399</v>
      </c>
      <c r="T39" s="313"/>
      <c r="U39" s="314">
        <v>21440</v>
      </c>
      <c r="V39" s="314">
        <v>21881</v>
      </c>
      <c r="W39" s="314">
        <v>21962</v>
      </c>
      <c r="X39" s="314">
        <v>22250</v>
      </c>
      <c r="Y39" s="314">
        <v>22636</v>
      </c>
      <c r="Z39" s="314">
        <v>22934</v>
      </c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</row>
    <row r="40" spans="1:36" ht="13.2" x14ac:dyDescent="0.25">
      <c r="A40" s="110" t="s">
        <v>359</v>
      </c>
      <c r="B40" s="110">
        <v>652</v>
      </c>
      <c r="C40" s="110">
        <v>659</v>
      </c>
      <c r="D40" s="110">
        <v>-7</v>
      </c>
      <c r="E40" s="110">
        <v>0</v>
      </c>
      <c r="F40" s="110">
        <v>658.56692991605803</v>
      </c>
      <c r="G40" s="110">
        <v>0</v>
      </c>
      <c r="H40" s="110">
        <v>-7</v>
      </c>
      <c r="I40" s="110">
        <v>0</v>
      </c>
      <c r="J40" s="110"/>
      <c r="K40" s="155">
        <v>15279</v>
      </c>
      <c r="L40" s="155">
        <v>20133</v>
      </c>
      <c r="M40" s="155"/>
      <c r="N40" s="312">
        <v>1.8354606798171702</v>
      </c>
      <c r="O40" s="312">
        <v>2.2808764940239001</v>
      </c>
      <c r="P40" s="312">
        <v>1.0094263831610499</v>
      </c>
      <c r="Q40" s="312">
        <v>1.0118321218230999</v>
      </c>
      <c r="R40" s="312">
        <v>1.03345568956476</v>
      </c>
      <c r="S40" s="312">
        <v>1.0188755835193799</v>
      </c>
      <c r="T40" s="313"/>
      <c r="U40" s="314">
        <v>18671</v>
      </c>
      <c r="V40" s="314">
        <v>18847</v>
      </c>
      <c r="W40" s="314">
        <v>19070</v>
      </c>
      <c r="X40" s="314">
        <v>19708</v>
      </c>
      <c r="Y40" s="314">
        <v>20080</v>
      </c>
      <c r="Z40" s="314">
        <v>20538</v>
      </c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</row>
    <row r="41" spans="1:36" ht="13.2" x14ac:dyDescent="0.25">
      <c r="A41" s="110" t="s">
        <v>360</v>
      </c>
      <c r="B41" s="110">
        <v>29</v>
      </c>
      <c r="C41" s="110">
        <v>0</v>
      </c>
      <c r="D41" s="110">
        <v>29</v>
      </c>
      <c r="E41" s="110">
        <v>0</v>
      </c>
      <c r="F41" s="110">
        <v>0</v>
      </c>
      <c r="G41" s="110">
        <v>35.64</v>
      </c>
      <c r="H41" s="110">
        <v>-7</v>
      </c>
      <c r="I41" s="110">
        <v>0</v>
      </c>
      <c r="J41" s="110"/>
      <c r="K41" s="155">
        <v>20156</v>
      </c>
      <c r="L41" s="155">
        <v>21406</v>
      </c>
      <c r="M41" s="155"/>
      <c r="N41" s="312">
        <v>0.30958118272861301</v>
      </c>
      <c r="O41" s="312">
        <v>-0.90641498855300695</v>
      </c>
      <c r="P41" s="312">
        <v>0.999432355723746</v>
      </c>
      <c r="Q41" s="312">
        <v>1.0102707307837899</v>
      </c>
      <c r="R41" s="312">
        <v>1.0051065823377801</v>
      </c>
      <c r="S41" s="312">
        <v>0.99762282091917598</v>
      </c>
      <c r="T41" s="313"/>
      <c r="U41" s="314">
        <v>21140</v>
      </c>
      <c r="V41" s="314">
        <v>21128</v>
      </c>
      <c r="W41" s="314">
        <v>21345</v>
      </c>
      <c r="X41" s="314">
        <v>21454</v>
      </c>
      <c r="Y41" s="314">
        <v>21403</v>
      </c>
      <c r="Z41" s="314">
        <v>21209</v>
      </c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</row>
    <row r="42" spans="1:36" ht="13.2" x14ac:dyDescent="0.25">
      <c r="A42" s="110" t="s">
        <v>355</v>
      </c>
      <c r="B42" s="110">
        <v>198</v>
      </c>
      <c r="C42" s="110">
        <v>205</v>
      </c>
      <c r="D42" s="110">
        <v>-7</v>
      </c>
      <c r="E42" s="110">
        <v>0</v>
      </c>
      <c r="F42" s="110">
        <v>205.25382010407199</v>
      </c>
      <c r="G42" s="110">
        <v>0</v>
      </c>
      <c r="H42" s="110">
        <v>-7</v>
      </c>
      <c r="I42" s="110">
        <v>0</v>
      </c>
      <c r="J42" s="110"/>
      <c r="K42" s="155">
        <v>202625</v>
      </c>
      <c r="L42" s="155">
        <v>242140</v>
      </c>
      <c r="M42" s="155"/>
      <c r="N42" s="312">
        <v>1.8784259438789499</v>
      </c>
      <c r="O42" s="312">
        <v>1.5681977922024199</v>
      </c>
      <c r="P42" s="312">
        <v>1.02626503770282</v>
      </c>
      <c r="Q42" s="312">
        <v>1.01444778140407</v>
      </c>
      <c r="R42" s="312">
        <v>1.0146955015080501</v>
      </c>
      <c r="S42" s="312">
        <v>1.01977401129944</v>
      </c>
      <c r="T42" s="313"/>
      <c r="U42" s="314">
        <v>224519</v>
      </c>
      <c r="V42" s="314">
        <v>230416</v>
      </c>
      <c r="W42" s="314">
        <v>233745</v>
      </c>
      <c r="X42" s="314">
        <v>237180</v>
      </c>
      <c r="Y42" s="314">
        <v>241870</v>
      </c>
      <c r="Z42" s="314">
        <v>245663</v>
      </c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</row>
    <row r="43" spans="1:36" ht="13.2" x14ac:dyDescent="0.25">
      <c r="A43" s="110" t="s">
        <v>361</v>
      </c>
      <c r="B43" s="110">
        <v>29</v>
      </c>
      <c r="C43" s="110">
        <v>0</v>
      </c>
      <c r="D43" s="110">
        <v>29</v>
      </c>
      <c r="E43" s="110">
        <v>0</v>
      </c>
      <c r="F43" s="110">
        <v>0</v>
      </c>
      <c r="G43" s="110">
        <v>35.64</v>
      </c>
      <c r="H43" s="110">
        <v>-7</v>
      </c>
      <c r="I43" s="110">
        <v>0</v>
      </c>
      <c r="J43" s="110"/>
      <c r="K43" s="155">
        <v>9059</v>
      </c>
      <c r="L43" s="155">
        <v>9625</v>
      </c>
      <c r="M43" s="155"/>
      <c r="N43" s="312">
        <v>0.70458601130505305</v>
      </c>
      <c r="O43" s="312">
        <v>-0.249869859448204</v>
      </c>
      <c r="P43" s="312">
        <v>1.0115644073241199</v>
      </c>
      <c r="Q43" s="312">
        <v>1.00751561342225</v>
      </c>
      <c r="R43" s="312">
        <v>1.0090355116621099</v>
      </c>
      <c r="S43" s="312">
        <v>1.0001041232819701</v>
      </c>
      <c r="T43" s="313"/>
      <c r="U43" s="314">
        <v>9339</v>
      </c>
      <c r="V43" s="314">
        <v>9447</v>
      </c>
      <c r="W43" s="314">
        <v>9518</v>
      </c>
      <c r="X43" s="314">
        <v>9604</v>
      </c>
      <c r="Y43" s="314">
        <v>9605</v>
      </c>
      <c r="Z43" s="314">
        <v>9581</v>
      </c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</row>
    <row r="44" spans="1:36" ht="13.2" x14ac:dyDescent="0.25">
      <c r="A44" s="110" t="s">
        <v>362</v>
      </c>
      <c r="B44" s="110">
        <v>29</v>
      </c>
      <c r="C44" s="110">
        <v>0</v>
      </c>
      <c r="D44" s="110">
        <v>29</v>
      </c>
      <c r="E44" s="110">
        <v>0</v>
      </c>
      <c r="F44" s="110">
        <v>0</v>
      </c>
      <c r="G44" s="110">
        <v>35.64</v>
      </c>
      <c r="H44" s="110">
        <v>-7</v>
      </c>
      <c r="I44" s="110">
        <v>0</v>
      </c>
      <c r="J44" s="110"/>
      <c r="K44" s="155">
        <v>21262</v>
      </c>
      <c r="L44" s="155">
        <v>22344</v>
      </c>
      <c r="M44" s="155"/>
      <c r="N44" s="312">
        <v>0.336594807904467</v>
      </c>
      <c r="O44" s="312">
        <v>-0.66756272401433703</v>
      </c>
      <c r="P44" s="312">
        <v>1.00817364453728</v>
      </c>
      <c r="Q44" s="312">
        <v>1.0004504098729801</v>
      </c>
      <c r="R44" s="312">
        <v>1.00594273365748</v>
      </c>
      <c r="S44" s="312">
        <v>0.99892588614393096</v>
      </c>
      <c r="T44" s="313"/>
      <c r="U44" s="314">
        <v>22022</v>
      </c>
      <c r="V44" s="314">
        <v>22202</v>
      </c>
      <c r="W44" s="314">
        <v>22212</v>
      </c>
      <c r="X44" s="314">
        <v>22344</v>
      </c>
      <c r="Y44" s="314">
        <v>22320</v>
      </c>
      <c r="Z44" s="314">
        <v>22171</v>
      </c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</row>
    <row r="45" spans="1:36" ht="13.2" x14ac:dyDescent="0.25">
      <c r="A45" s="18" t="s">
        <v>363</v>
      </c>
      <c r="B45" s="110"/>
      <c r="C45" s="110"/>
      <c r="D45" s="110"/>
      <c r="E45" s="110"/>
      <c r="F45" s="110"/>
      <c r="G45" s="110"/>
      <c r="H45" s="110"/>
      <c r="I45" s="110"/>
      <c r="J45" s="110"/>
      <c r="K45" s="155"/>
      <c r="L45" s="155"/>
      <c r="M45" s="155"/>
      <c r="N45" s="312"/>
      <c r="O45" s="312"/>
      <c r="P45" s="312"/>
      <c r="Q45" s="312"/>
      <c r="R45" s="312"/>
      <c r="S45" s="312"/>
      <c r="T45" s="313"/>
      <c r="U45" s="314"/>
      <c r="V45" s="314"/>
      <c r="W45" s="314"/>
      <c r="X45" s="314"/>
      <c r="Y45" s="314"/>
      <c r="Z45" s="314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</row>
    <row r="46" spans="1:36" ht="13.2" x14ac:dyDescent="0.25">
      <c r="A46" s="110" t="s">
        <v>364</v>
      </c>
      <c r="B46" s="110">
        <v>-7</v>
      </c>
      <c r="C46" s="110">
        <v>0</v>
      </c>
      <c r="D46" s="110">
        <v>-7</v>
      </c>
      <c r="E46" s="110">
        <v>0</v>
      </c>
      <c r="F46" s="110">
        <v>0</v>
      </c>
      <c r="G46" s="110">
        <v>0</v>
      </c>
      <c r="H46" s="110">
        <v>-7</v>
      </c>
      <c r="I46" s="110">
        <v>0</v>
      </c>
      <c r="J46" s="110"/>
      <c r="K46" s="155">
        <v>98765</v>
      </c>
      <c r="L46" s="155">
        <v>107918</v>
      </c>
      <c r="M46" s="155"/>
      <c r="N46" s="312">
        <v>0.49989471284024301</v>
      </c>
      <c r="O46" s="312">
        <v>-0.133510110609418</v>
      </c>
      <c r="P46" s="312">
        <v>1.00951507183595</v>
      </c>
      <c r="Q46" s="312">
        <v>1.0030730889228301</v>
      </c>
      <c r="R46" s="312">
        <v>1.0040070613949099</v>
      </c>
      <c r="S46" s="312">
        <v>1.00341427109499</v>
      </c>
      <c r="T46" s="313"/>
      <c r="U46" s="314">
        <v>105727</v>
      </c>
      <c r="V46" s="314">
        <v>106733</v>
      </c>
      <c r="W46" s="314">
        <v>107061</v>
      </c>
      <c r="X46" s="314">
        <v>107490</v>
      </c>
      <c r="Y46" s="314">
        <v>107857</v>
      </c>
      <c r="Z46" s="314">
        <v>107713</v>
      </c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</row>
    <row r="47" spans="1:36" ht="13.2" x14ac:dyDescent="0.25">
      <c r="A47" s="110" t="s">
        <v>365</v>
      </c>
      <c r="B47" s="110">
        <v>-7</v>
      </c>
      <c r="C47" s="110">
        <v>0</v>
      </c>
      <c r="D47" s="110">
        <v>-7</v>
      </c>
      <c r="E47" s="110">
        <v>0</v>
      </c>
      <c r="F47" s="110">
        <v>0</v>
      </c>
      <c r="G47" s="110">
        <v>0</v>
      </c>
      <c r="H47" s="110">
        <v>-7</v>
      </c>
      <c r="I47" s="110">
        <v>0</v>
      </c>
      <c r="J47" s="110"/>
      <c r="K47" s="155">
        <v>16019</v>
      </c>
      <c r="L47" s="155">
        <v>16058</v>
      </c>
      <c r="M47" s="155"/>
      <c r="N47" s="312">
        <v>-0.90990231229644003</v>
      </c>
      <c r="O47" s="312">
        <v>-2.2467725918569998</v>
      </c>
      <c r="P47" s="312">
        <v>0.99060555289612295</v>
      </c>
      <c r="Q47" s="312">
        <v>0.99474479009362704</v>
      </c>
      <c r="R47" s="312">
        <v>0.98985912071896998</v>
      </c>
      <c r="S47" s="312">
        <v>0.98840561928715998</v>
      </c>
      <c r="T47" s="313"/>
      <c r="U47" s="314">
        <v>16712</v>
      </c>
      <c r="V47" s="314">
        <v>16555</v>
      </c>
      <c r="W47" s="314">
        <v>16468</v>
      </c>
      <c r="X47" s="314">
        <v>16301</v>
      </c>
      <c r="Y47" s="314">
        <v>16112</v>
      </c>
      <c r="Z47" s="314">
        <v>15750</v>
      </c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</row>
    <row r="48" spans="1:36" ht="13.2" x14ac:dyDescent="0.25">
      <c r="A48" s="110" t="s">
        <v>366</v>
      </c>
      <c r="B48" s="110">
        <v>-7</v>
      </c>
      <c r="C48" s="110">
        <v>0</v>
      </c>
      <c r="D48" s="110">
        <v>-7</v>
      </c>
      <c r="E48" s="110">
        <v>0</v>
      </c>
      <c r="F48" s="110">
        <v>0</v>
      </c>
      <c r="G48" s="110">
        <v>0</v>
      </c>
      <c r="H48" s="110">
        <v>-7</v>
      </c>
      <c r="I48" s="110">
        <v>0</v>
      </c>
      <c r="J48" s="110"/>
      <c r="K48" s="155">
        <v>10442</v>
      </c>
      <c r="L48" s="155">
        <v>11612</v>
      </c>
      <c r="M48" s="155"/>
      <c r="N48" s="312">
        <v>0.84828976697131098</v>
      </c>
      <c r="O48" s="312">
        <v>-0.81981360027614802</v>
      </c>
      <c r="P48" s="312">
        <v>1.0136570561456799</v>
      </c>
      <c r="Q48" s="312">
        <v>1.00193730186685</v>
      </c>
      <c r="R48" s="312">
        <v>1.0106345579187901</v>
      </c>
      <c r="S48" s="312">
        <v>1.00773980346117</v>
      </c>
      <c r="T48" s="313"/>
      <c r="U48" s="314">
        <v>11203</v>
      </c>
      <c r="V48" s="314">
        <v>11356</v>
      </c>
      <c r="W48" s="314">
        <v>11378</v>
      </c>
      <c r="X48" s="314">
        <v>11499</v>
      </c>
      <c r="Y48" s="314">
        <v>11588</v>
      </c>
      <c r="Z48" s="314">
        <v>11493</v>
      </c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</row>
    <row r="49" spans="1:36" ht="13.2" x14ac:dyDescent="0.25">
      <c r="A49" s="110" t="s">
        <v>367</v>
      </c>
      <c r="B49" s="110">
        <v>-7</v>
      </c>
      <c r="C49" s="110">
        <v>0</v>
      </c>
      <c r="D49" s="110">
        <v>-7</v>
      </c>
      <c r="E49" s="110">
        <v>0</v>
      </c>
      <c r="F49" s="110">
        <v>0</v>
      </c>
      <c r="G49" s="110">
        <v>0</v>
      </c>
      <c r="H49" s="110">
        <v>-7</v>
      </c>
      <c r="I49" s="110">
        <v>0</v>
      </c>
      <c r="J49" s="110"/>
      <c r="K49" s="155">
        <v>32549</v>
      </c>
      <c r="L49" s="155">
        <v>34604</v>
      </c>
      <c r="M49" s="155"/>
      <c r="N49" s="312">
        <v>0.112373983309477</v>
      </c>
      <c r="O49" s="312">
        <v>-0.71139386928860604</v>
      </c>
      <c r="P49" s="312">
        <v>1.00906318082789</v>
      </c>
      <c r="Q49" s="312">
        <v>1.0016984771281301</v>
      </c>
      <c r="R49" s="312">
        <v>1.00022991148408</v>
      </c>
      <c r="S49" s="312">
        <v>0.99356395816572796</v>
      </c>
      <c r="T49" s="313"/>
      <c r="U49" s="314">
        <v>34425</v>
      </c>
      <c r="V49" s="314">
        <v>34737</v>
      </c>
      <c r="W49" s="314">
        <v>34796</v>
      </c>
      <c r="X49" s="314">
        <v>34804</v>
      </c>
      <c r="Y49" s="314">
        <v>34580</v>
      </c>
      <c r="Z49" s="314">
        <v>34334</v>
      </c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</row>
    <row r="50" spans="1:36" ht="13.2" x14ac:dyDescent="0.25">
      <c r="A50" s="110" t="s">
        <v>368</v>
      </c>
      <c r="B50" s="110">
        <v>-7</v>
      </c>
      <c r="C50" s="110">
        <v>0</v>
      </c>
      <c r="D50" s="110">
        <v>-7</v>
      </c>
      <c r="E50" s="110">
        <v>0</v>
      </c>
      <c r="F50" s="110">
        <v>0</v>
      </c>
      <c r="G50" s="110">
        <v>0</v>
      </c>
      <c r="H50" s="110">
        <v>-7</v>
      </c>
      <c r="I50" s="110">
        <v>0</v>
      </c>
      <c r="J50" s="110"/>
      <c r="K50" s="155">
        <v>52336</v>
      </c>
      <c r="L50" s="155">
        <v>58021</v>
      </c>
      <c r="M50" s="155"/>
      <c r="N50" s="312">
        <v>0.91024454879926608</v>
      </c>
      <c r="O50" s="312">
        <v>0.458525822243674</v>
      </c>
      <c r="P50" s="312">
        <v>1.0110640427547499</v>
      </c>
      <c r="Q50" s="312">
        <v>1.0092988721139899</v>
      </c>
      <c r="R50" s="312">
        <v>1.00819729559308</v>
      </c>
      <c r="S50" s="312">
        <v>1.00785267546908</v>
      </c>
      <c r="T50" s="313"/>
      <c r="U50" s="314">
        <v>55947</v>
      </c>
      <c r="V50" s="314">
        <v>56566</v>
      </c>
      <c r="W50" s="314">
        <v>57092</v>
      </c>
      <c r="X50" s="314">
        <v>57560</v>
      </c>
      <c r="Y50" s="314">
        <v>58012</v>
      </c>
      <c r="Z50" s="314">
        <v>58278</v>
      </c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</row>
    <row r="51" spans="1:36" ht="13.2" x14ac:dyDescent="0.25">
      <c r="A51" s="110" t="s">
        <v>369</v>
      </c>
      <c r="B51" s="110">
        <v>-7</v>
      </c>
      <c r="C51" s="110">
        <v>0</v>
      </c>
      <c r="D51" s="110">
        <v>-7</v>
      </c>
      <c r="E51" s="110">
        <v>0</v>
      </c>
      <c r="F51" s="110">
        <v>0</v>
      </c>
      <c r="G51" s="110">
        <v>0</v>
      </c>
      <c r="H51" s="110">
        <v>-7</v>
      </c>
      <c r="I51" s="110">
        <v>0</v>
      </c>
      <c r="J51" s="110"/>
      <c r="K51" s="155">
        <v>11236</v>
      </c>
      <c r="L51" s="155">
        <v>12086</v>
      </c>
      <c r="M51" s="155"/>
      <c r="N51" s="312">
        <v>0.138979975843179</v>
      </c>
      <c r="O51" s="312">
        <v>0.19844551017033199</v>
      </c>
      <c r="P51" s="312">
        <v>0.99384717718466797</v>
      </c>
      <c r="Q51" s="312">
        <v>1.0027608131849699</v>
      </c>
      <c r="R51" s="312">
        <v>1.00926080427165</v>
      </c>
      <c r="S51" s="312">
        <v>0.99975200462924696</v>
      </c>
      <c r="T51" s="313"/>
      <c r="U51" s="314">
        <v>12027</v>
      </c>
      <c r="V51" s="314">
        <v>11953</v>
      </c>
      <c r="W51" s="314">
        <v>11986</v>
      </c>
      <c r="X51" s="314">
        <v>12097</v>
      </c>
      <c r="Y51" s="314">
        <v>12094</v>
      </c>
      <c r="Z51" s="314">
        <v>12118</v>
      </c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</row>
    <row r="52" spans="1:36" ht="13.2" x14ac:dyDescent="0.25">
      <c r="A52" s="110" t="s">
        <v>370</v>
      </c>
      <c r="B52" s="110">
        <v>-7</v>
      </c>
      <c r="C52" s="110">
        <v>0</v>
      </c>
      <c r="D52" s="110">
        <v>-7</v>
      </c>
      <c r="E52" s="110">
        <v>0</v>
      </c>
      <c r="F52" s="110">
        <v>0</v>
      </c>
      <c r="G52" s="110">
        <v>0</v>
      </c>
      <c r="H52" s="110">
        <v>-7</v>
      </c>
      <c r="I52" s="110">
        <v>0</v>
      </c>
      <c r="J52" s="110"/>
      <c r="K52" s="155">
        <v>33072</v>
      </c>
      <c r="L52" s="155">
        <v>38526</v>
      </c>
      <c r="M52" s="155"/>
      <c r="N52" s="312">
        <v>1.9594777313544101</v>
      </c>
      <c r="O52" s="312">
        <v>0.92739316794388893</v>
      </c>
      <c r="P52" s="312">
        <v>1.0236103312745599</v>
      </c>
      <c r="Q52" s="312">
        <v>1.01911631606374</v>
      </c>
      <c r="R52" s="312">
        <v>1.02196027773292</v>
      </c>
      <c r="S52" s="312">
        <v>1.01371991362511</v>
      </c>
      <c r="T52" s="313"/>
      <c r="U52" s="314">
        <v>35620</v>
      </c>
      <c r="V52" s="314">
        <v>36461</v>
      </c>
      <c r="W52" s="314">
        <v>37158</v>
      </c>
      <c r="X52" s="314">
        <v>37974</v>
      </c>
      <c r="Y52" s="314">
        <v>38495</v>
      </c>
      <c r="Z52" s="314">
        <v>38852</v>
      </c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</row>
    <row r="53" spans="1:36" ht="13.2" x14ac:dyDescent="0.25">
      <c r="A53" s="110" t="s">
        <v>371</v>
      </c>
      <c r="B53" s="110">
        <v>-7</v>
      </c>
      <c r="C53" s="110">
        <v>0</v>
      </c>
      <c r="D53" s="110">
        <v>-7</v>
      </c>
      <c r="E53" s="110">
        <v>0</v>
      </c>
      <c r="F53" s="110">
        <v>0</v>
      </c>
      <c r="G53" s="110">
        <v>0</v>
      </c>
      <c r="H53" s="110">
        <v>-7</v>
      </c>
      <c r="I53" s="110">
        <v>0</v>
      </c>
      <c r="J53" s="110"/>
      <c r="K53" s="155">
        <v>11529</v>
      </c>
      <c r="L53" s="155">
        <v>14760</v>
      </c>
      <c r="M53" s="155"/>
      <c r="N53" s="312">
        <v>2.7193423138238</v>
      </c>
      <c r="O53" s="312">
        <v>0.74576271186440701</v>
      </c>
      <c r="P53" s="312">
        <v>1.0328326666163501</v>
      </c>
      <c r="Q53" s="312">
        <v>1.0404121601870799</v>
      </c>
      <c r="R53" s="312">
        <v>1.02430287279624</v>
      </c>
      <c r="S53" s="312">
        <v>1.01145169032435</v>
      </c>
      <c r="T53" s="313"/>
      <c r="U53" s="314">
        <v>13249</v>
      </c>
      <c r="V53" s="314">
        <v>13684</v>
      </c>
      <c r="W53" s="314">
        <v>14237</v>
      </c>
      <c r="X53" s="314">
        <v>14583</v>
      </c>
      <c r="Y53" s="314">
        <v>14750</v>
      </c>
      <c r="Z53" s="314">
        <v>14860</v>
      </c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</row>
    <row r="54" spans="1:36" ht="13.2" x14ac:dyDescent="0.25">
      <c r="A54" s="110" t="s">
        <v>372</v>
      </c>
      <c r="B54" s="110">
        <v>-7</v>
      </c>
      <c r="C54" s="110">
        <v>0</v>
      </c>
      <c r="D54" s="110">
        <v>-7</v>
      </c>
      <c r="E54" s="110">
        <v>0</v>
      </c>
      <c r="F54" s="110">
        <v>0</v>
      </c>
      <c r="G54" s="110">
        <v>0</v>
      </c>
      <c r="H54" s="110">
        <v>-7</v>
      </c>
      <c r="I54" s="110">
        <v>0</v>
      </c>
      <c r="J54" s="110"/>
      <c r="K54" s="155">
        <v>8775</v>
      </c>
      <c r="L54" s="155">
        <v>8981</v>
      </c>
      <c r="M54" s="155"/>
      <c r="N54" s="312">
        <v>-0.40488333904482599</v>
      </c>
      <c r="O54" s="312">
        <v>-0.812465219810796</v>
      </c>
      <c r="P54" s="312">
        <v>0.99912395970214596</v>
      </c>
      <c r="Q54" s="312">
        <v>1.0031784305129301</v>
      </c>
      <c r="R54" s="312">
        <v>0.991368950071015</v>
      </c>
      <c r="S54" s="312">
        <v>0.990191756667401</v>
      </c>
      <c r="T54" s="313"/>
      <c r="U54" s="314">
        <v>9132</v>
      </c>
      <c r="V54" s="314">
        <v>9124</v>
      </c>
      <c r="W54" s="314">
        <v>9153</v>
      </c>
      <c r="X54" s="314">
        <v>9074</v>
      </c>
      <c r="Y54" s="314">
        <v>8985</v>
      </c>
      <c r="Z54" s="314">
        <v>8912</v>
      </c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</row>
    <row r="55" spans="1:36" ht="13.2" x14ac:dyDescent="0.25">
      <c r="A55" s="18" t="s">
        <v>373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55"/>
      <c r="L55" s="155"/>
      <c r="M55" s="155"/>
      <c r="N55" s="312"/>
      <c r="O55" s="312"/>
      <c r="P55" s="312"/>
      <c r="Q55" s="312"/>
      <c r="R55" s="312"/>
      <c r="S55" s="312"/>
      <c r="T55" s="313"/>
      <c r="U55" s="314"/>
      <c r="V55" s="314"/>
      <c r="W55" s="314"/>
      <c r="X55" s="314"/>
      <c r="Y55" s="314"/>
      <c r="Z55" s="314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</row>
    <row r="56" spans="1:36" ht="13.2" x14ac:dyDescent="0.25">
      <c r="A56" s="110" t="s">
        <v>374</v>
      </c>
      <c r="B56" s="110">
        <v>113</v>
      </c>
      <c r="C56" s="110">
        <v>0</v>
      </c>
      <c r="D56" s="110">
        <v>113</v>
      </c>
      <c r="E56" s="110">
        <v>0</v>
      </c>
      <c r="F56" s="110">
        <v>0</v>
      </c>
      <c r="G56" s="110">
        <v>0</v>
      </c>
      <c r="H56" s="110">
        <v>-37</v>
      </c>
      <c r="I56" s="110">
        <v>150</v>
      </c>
      <c r="J56" s="110"/>
      <c r="K56" s="155">
        <v>5206</v>
      </c>
      <c r="L56" s="155">
        <v>5498</v>
      </c>
      <c r="M56" s="155"/>
      <c r="N56" s="312">
        <v>0.25594359215352902</v>
      </c>
      <c r="O56" s="312">
        <v>7.2661217075386003E-2</v>
      </c>
      <c r="P56" s="312">
        <v>1.0047715177096701</v>
      </c>
      <c r="Q56" s="312">
        <v>0.99415525114155301</v>
      </c>
      <c r="R56" s="312">
        <v>1.00845122175271</v>
      </c>
      <c r="S56" s="312">
        <v>1.0029149207505901</v>
      </c>
      <c r="T56" s="313"/>
      <c r="U56" s="314">
        <v>5449</v>
      </c>
      <c r="V56" s="314">
        <v>5475</v>
      </c>
      <c r="W56" s="314">
        <v>5443</v>
      </c>
      <c r="X56" s="314">
        <v>5489</v>
      </c>
      <c r="Y56" s="314">
        <v>5505</v>
      </c>
      <c r="Z56" s="314">
        <v>5509</v>
      </c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</row>
    <row r="57" spans="1:36" ht="13.2" x14ac:dyDescent="0.25">
      <c r="A57" s="110" t="s">
        <v>375</v>
      </c>
      <c r="B57" s="110">
        <v>-37</v>
      </c>
      <c r="C57" s="110">
        <v>0</v>
      </c>
      <c r="D57" s="110">
        <v>-37</v>
      </c>
      <c r="E57" s="110">
        <v>0</v>
      </c>
      <c r="F57" s="110">
        <v>0</v>
      </c>
      <c r="G57" s="110">
        <v>0</v>
      </c>
      <c r="H57" s="110">
        <v>-37</v>
      </c>
      <c r="I57" s="110">
        <v>0</v>
      </c>
      <c r="J57" s="110"/>
      <c r="K57" s="155">
        <v>20791</v>
      </c>
      <c r="L57" s="155">
        <v>21903</v>
      </c>
      <c r="M57" s="155"/>
      <c r="N57" s="312">
        <v>0.210098457189134</v>
      </c>
      <c r="O57" s="312">
        <v>-0.48880767473732301</v>
      </c>
      <c r="P57" s="312">
        <v>1.0081540516884</v>
      </c>
      <c r="Q57" s="312">
        <v>0.99588740632425499</v>
      </c>
      <c r="R57" s="312">
        <v>1.00376250344131</v>
      </c>
      <c r="S57" s="312">
        <v>1.00063997074419</v>
      </c>
      <c r="T57" s="313"/>
      <c r="U57" s="314">
        <v>21707</v>
      </c>
      <c r="V57" s="314">
        <v>21884</v>
      </c>
      <c r="W57" s="314">
        <v>21794</v>
      </c>
      <c r="X57" s="314">
        <v>21876</v>
      </c>
      <c r="Y57" s="314">
        <v>21890</v>
      </c>
      <c r="Z57" s="314">
        <v>21783</v>
      </c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</row>
    <row r="58" spans="1:36" ht="13.2" x14ac:dyDescent="0.25">
      <c r="A58" s="110" t="s">
        <v>376</v>
      </c>
      <c r="B58" s="110">
        <v>913</v>
      </c>
      <c r="C58" s="110">
        <v>0</v>
      </c>
      <c r="D58" s="110">
        <v>913</v>
      </c>
      <c r="E58" s="110">
        <v>0</v>
      </c>
      <c r="F58" s="110">
        <v>0</v>
      </c>
      <c r="G58" s="110">
        <v>0</v>
      </c>
      <c r="H58" s="110">
        <v>-37</v>
      </c>
      <c r="I58" s="110">
        <v>950</v>
      </c>
      <c r="J58" s="110"/>
      <c r="K58" s="155">
        <v>9744</v>
      </c>
      <c r="L58" s="155">
        <v>10068</v>
      </c>
      <c r="M58" s="155"/>
      <c r="N58" s="312">
        <v>0.45410668718384201</v>
      </c>
      <c r="O58" s="312">
        <v>-0.76404048422306003</v>
      </c>
      <c r="P58" s="312">
        <v>1.0055572395675501</v>
      </c>
      <c r="Q58" s="312">
        <v>1.0047226688102899</v>
      </c>
      <c r="R58" s="312">
        <v>1.0070007000700101</v>
      </c>
      <c r="S58" s="312">
        <v>1.00089383255537</v>
      </c>
      <c r="T58" s="313"/>
      <c r="U58" s="314">
        <v>9897</v>
      </c>
      <c r="V58" s="314">
        <v>9952</v>
      </c>
      <c r="W58" s="314">
        <v>9999</v>
      </c>
      <c r="X58" s="314">
        <v>10069</v>
      </c>
      <c r="Y58" s="314">
        <v>10078</v>
      </c>
      <c r="Z58" s="314">
        <v>10001</v>
      </c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</row>
    <row r="59" spans="1:36" ht="13.2" x14ac:dyDescent="0.25">
      <c r="A59" s="110" t="s">
        <v>377</v>
      </c>
      <c r="B59" s="110">
        <v>-37</v>
      </c>
      <c r="C59" s="110">
        <v>0</v>
      </c>
      <c r="D59" s="110">
        <v>-37</v>
      </c>
      <c r="E59" s="110">
        <v>0</v>
      </c>
      <c r="F59" s="110">
        <v>0</v>
      </c>
      <c r="G59" s="110">
        <v>0</v>
      </c>
      <c r="H59" s="110">
        <v>-37</v>
      </c>
      <c r="I59" s="110">
        <v>0</v>
      </c>
      <c r="J59" s="110"/>
      <c r="K59" s="155">
        <v>148521</v>
      </c>
      <c r="L59" s="155">
        <v>166673</v>
      </c>
      <c r="M59" s="155"/>
      <c r="N59" s="312">
        <v>0.88822863852584499</v>
      </c>
      <c r="O59" s="312">
        <v>0.62206530484802602</v>
      </c>
      <c r="P59" s="312">
        <v>1.0138721275986899</v>
      </c>
      <c r="Q59" s="312">
        <v>1.0108354194276701</v>
      </c>
      <c r="R59" s="312">
        <v>1.0048376327769299</v>
      </c>
      <c r="S59" s="312">
        <v>1.00601037771751</v>
      </c>
      <c r="T59" s="313"/>
      <c r="U59" s="314">
        <v>160754</v>
      </c>
      <c r="V59" s="314">
        <v>162984</v>
      </c>
      <c r="W59" s="314">
        <v>164750</v>
      </c>
      <c r="X59" s="314">
        <v>165547</v>
      </c>
      <c r="Y59" s="314">
        <v>166542</v>
      </c>
      <c r="Z59" s="314">
        <v>167578</v>
      </c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</row>
    <row r="60" spans="1:36" ht="13.2" x14ac:dyDescent="0.25">
      <c r="A60" s="110" t="s">
        <v>378</v>
      </c>
      <c r="B60" s="110">
        <v>-37</v>
      </c>
      <c r="C60" s="110">
        <v>0</v>
      </c>
      <c r="D60" s="110">
        <v>-37</v>
      </c>
      <c r="E60" s="110">
        <v>0</v>
      </c>
      <c r="F60" s="110">
        <v>0</v>
      </c>
      <c r="G60" s="110">
        <v>0</v>
      </c>
      <c r="H60" s="110">
        <v>-37</v>
      </c>
      <c r="I60" s="110">
        <v>0</v>
      </c>
      <c r="J60" s="110"/>
      <c r="K60" s="155">
        <v>26195</v>
      </c>
      <c r="L60" s="155">
        <v>28471</v>
      </c>
      <c r="M60" s="155"/>
      <c r="N60" s="312">
        <v>1.0400637617054</v>
      </c>
      <c r="O60" s="312">
        <v>0.46063504342628103</v>
      </c>
      <c r="P60" s="312">
        <v>1.0160155391043</v>
      </c>
      <c r="Q60" s="312">
        <v>1.0059878079572899</v>
      </c>
      <c r="R60" s="312">
        <v>1.0115816271648299</v>
      </c>
      <c r="S60" s="312">
        <v>1.0080462214660399</v>
      </c>
      <c r="T60" s="313"/>
      <c r="U60" s="314">
        <v>27286</v>
      </c>
      <c r="V60" s="314">
        <v>27723</v>
      </c>
      <c r="W60" s="314">
        <v>27889</v>
      </c>
      <c r="X60" s="314">
        <v>28212</v>
      </c>
      <c r="Y60" s="314">
        <v>28439</v>
      </c>
      <c r="Z60" s="314">
        <v>28570</v>
      </c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</row>
    <row r="61" spans="1:36" ht="13.2" x14ac:dyDescent="0.25">
      <c r="A61" s="110" t="s">
        <v>379</v>
      </c>
      <c r="B61" s="110">
        <v>-37</v>
      </c>
      <c r="C61" s="110">
        <v>0</v>
      </c>
      <c r="D61" s="110">
        <v>-37</v>
      </c>
      <c r="E61" s="110">
        <v>0</v>
      </c>
      <c r="F61" s="110">
        <v>0</v>
      </c>
      <c r="G61" s="110">
        <v>0</v>
      </c>
      <c r="H61" s="110">
        <v>-37</v>
      </c>
      <c r="I61" s="110">
        <v>0</v>
      </c>
      <c r="J61" s="110"/>
      <c r="K61" s="155">
        <v>41867</v>
      </c>
      <c r="L61" s="155">
        <v>43728</v>
      </c>
      <c r="M61" s="155"/>
      <c r="N61" s="312">
        <v>5.8393516869581497E-2</v>
      </c>
      <c r="O61" s="312">
        <v>9.8323920151830391E-2</v>
      </c>
      <c r="P61" s="312">
        <v>1.0011230547088099</v>
      </c>
      <c r="Q61" s="312">
        <v>0.998992673992674</v>
      </c>
      <c r="R61" s="312">
        <v>1.00025208543405</v>
      </c>
      <c r="S61" s="312">
        <v>1.0019703530597699</v>
      </c>
      <c r="T61" s="313"/>
      <c r="U61" s="314">
        <v>43631</v>
      </c>
      <c r="V61" s="314">
        <v>43680</v>
      </c>
      <c r="W61" s="314">
        <v>43636</v>
      </c>
      <c r="X61" s="314">
        <v>43647</v>
      </c>
      <c r="Y61" s="314">
        <v>43733</v>
      </c>
      <c r="Z61" s="314">
        <v>43776</v>
      </c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</row>
    <row r="62" spans="1:36" ht="13.2" x14ac:dyDescent="0.25">
      <c r="A62" s="110" t="s">
        <v>380</v>
      </c>
      <c r="B62" s="110">
        <v>-37</v>
      </c>
      <c r="C62" s="110">
        <v>0</v>
      </c>
      <c r="D62" s="110">
        <v>-37</v>
      </c>
      <c r="E62" s="110">
        <v>0</v>
      </c>
      <c r="F62" s="110">
        <v>0</v>
      </c>
      <c r="G62" s="110">
        <v>0</v>
      </c>
      <c r="H62" s="110">
        <v>-37</v>
      </c>
      <c r="I62" s="110">
        <v>0</v>
      </c>
      <c r="J62" s="110"/>
      <c r="K62" s="155">
        <v>132124</v>
      </c>
      <c r="L62" s="155">
        <v>145120</v>
      </c>
      <c r="M62" s="155"/>
      <c r="N62" s="312">
        <v>0.63831687532585102</v>
      </c>
      <c r="O62" s="312">
        <v>4.06439657488478E-2</v>
      </c>
      <c r="P62" s="312">
        <v>1.0099353425431901</v>
      </c>
      <c r="Q62" s="312">
        <v>1.0040791766080599</v>
      </c>
      <c r="R62" s="312">
        <v>1.00574200022299</v>
      </c>
      <c r="S62" s="312">
        <v>1.00578543317998</v>
      </c>
      <c r="T62" s="313"/>
      <c r="U62" s="314">
        <v>141515</v>
      </c>
      <c r="V62" s="314">
        <v>142921</v>
      </c>
      <c r="W62" s="314">
        <v>143504</v>
      </c>
      <c r="X62" s="314">
        <v>144328</v>
      </c>
      <c r="Y62" s="314">
        <v>145163</v>
      </c>
      <c r="Z62" s="314">
        <v>145222</v>
      </c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</row>
    <row r="63" spans="1:36" ht="13.2" x14ac:dyDescent="0.25">
      <c r="A63" s="110" t="s">
        <v>381</v>
      </c>
      <c r="B63" s="110">
        <v>-37</v>
      </c>
      <c r="C63" s="110">
        <v>0</v>
      </c>
      <c r="D63" s="110">
        <v>-37</v>
      </c>
      <c r="E63" s="110">
        <v>0</v>
      </c>
      <c r="F63" s="110">
        <v>0</v>
      </c>
      <c r="G63" s="110">
        <v>0</v>
      </c>
      <c r="H63" s="110">
        <v>-37</v>
      </c>
      <c r="I63" s="110">
        <v>0</v>
      </c>
      <c r="J63" s="110"/>
      <c r="K63" s="155">
        <v>14143</v>
      </c>
      <c r="L63" s="155">
        <v>14834</v>
      </c>
      <c r="M63" s="155"/>
      <c r="N63" s="312">
        <v>0.42381403453219901</v>
      </c>
      <c r="O63" s="312">
        <v>0.10778765831312299</v>
      </c>
      <c r="P63" s="312">
        <v>1.00287769784173</v>
      </c>
      <c r="Q63" s="312">
        <v>0.99842863974858198</v>
      </c>
      <c r="R63" s="312">
        <v>1.00294238401533</v>
      </c>
      <c r="S63" s="312">
        <v>1.0127584089513499</v>
      </c>
      <c r="T63" s="313"/>
      <c r="U63" s="314">
        <v>14595</v>
      </c>
      <c r="V63" s="314">
        <v>14637</v>
      </c>
      <c r="W63" s="314">
        <v>14614</v>
      </c>
      <c r="X63" s="314">
        <v>14657</v>
      </c>
      <c r="Y63" s="314">
        <v>14844</v>
      </c>
      <c r="Z63" s="314">
        <v>14860</v>
      </c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</row>
    <row r="64" spans="1:36" ht="13.2" x14ac:dyDescent="0.25">
      <c r="A64" s="110" t="s">
        <v>382</v>
      </c>
      <c r="B64" s="110">
        <v>113</v>
      </c>
      <c r="C64" s="110">
        <v>0</v>
      </c>
      <c r="D64" s="110">
        <v>113</v>
      </c>
      <c r="E64" s="110">
        <v>0</v>
      </c>
      <c r="F64" s="110">
        <v>0</v>
      </c>
      <c r="G64" s="110">
        <v>0</v>
      </c>
      <c r="H64" s="110">
        <v>-37</v>
      </c>
      <c r="I64" s="110">
        <v>150</v>
      </c>
      <c r="J64" s="110"/>
      <c r="K64" s="155">
        <v>7338</v>
      </c>
      <c r="L64" s="155">
        <v>7481</v>
      </c>
      <c r="M64" s="155"/>
      <c r="N64" s="312">
        <v>5.0009183977239899E-2</v>
      </c>
      <c r="O64" s="312">
        <v>-1.02557272242941</v>
      </c>
      <c r="P64" s="312">
        <v>0.99452822634458804</v>
      </c>
      <c r="Q64" s="312">
        <v>0.99838969404186795</v>
      </c>
      <c r="R64" s="312">
        <v>1.0068548387096801</v>
      </c>
      <c r="S64" s="312">
        <v>1.00226938993459</v>
      </c>
      <c r="T64" s="313"/>
      <c r="U64" s="314">
        <v>7493</v>
      </c>
      <c r="V64" s="314">
        <v>7452</v>
      </c>
      <c r="W64" s="314">
        <v>7440</v>
      </c>
      <c r="X64" s="314">
        <v>7491</v>
      </c>
      <c r="Y64" s="314">
        <v>7508</v>
      </c>
      <c r="Z64" s="314">
        <v>7431</v>
      </c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</row>
    <row r="65" spans="1:36" ht="13.2" x14ac:dyDescent="0.25">
      <c r="A65" s="110" t="s">
        <v>383</v>
      </c>
      <c r="B65" s="110">
        <v>113</v>
      </c>
      <c r="C65" s="110">
        <v>0</v>
      </c>
      <c r="D65" s="110">
        <v>113</v>
      </c>
      <c r="E65" s="110">
        <v>0</v>
      </c>
      <c r="F65" s="110">
        <v>0</v>
      </c>
      <c r="G65" s="110">
        <v>0</v>
      </c>
      <c r="H65" s="110">
        <v>-37</v>
      </c>
      <c r="I65" s="110">
        <v>150</v>
      </c>
      <c r="J65" s="110"/>
      <c r="K65" s="155">
        <v>7597</v>
      </c>
      <c r="L65" s="155">
        <v>7630</v>
      </c>
      <c r="M65" s="155"/>
      <c r="N65" s="312">
        <v>-1.0374018917755201</v>
      </c>
      <c r="O65" s="312">
        <v>-0.95674967234600294</v>
      </c>
      <c r="P65" s="312">
        <v>0.99132620993086096</v>
      </c>
      <c r="Q65" s="312">
        <v>0.98110575703778802</v>
      </c>
      <c r="R65" s="312">
        <v>0.98966007496445696</v>
      </c>
      <c r="S65" s="312">
        <v>0.99647381480997799</v>
      </c>
      <c r="T65" s="313"/>
      <c r="U65" s="314">
        <v>7955</v>
      </c>
      <c r="V65" s="314">
        <v>7886</v>
      </c>
      <c r="W65" s="314">
        <v>7737</v>
      </c>
      <c r="X65" s="314">
        <v>7657</v>
      </c>
      <c r="Y65" s="314">
        <v>7630</v>
      </c>
      <c r="Z65" s="314">
        <v>7557</v>
      </c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</row>
    <row r="66" spans="1:36" ht="13.2" x14ac:dyDescent="0.25">
      <c r="A66" s="110" t="s">
        <v>384</v>
      </c>
      <c r="B66" s="110">
        <v>1863</v>
      </c>
      <c r="C66" s="110">
        <v>0</v>
      </c>
      <c r="D66" s="110">
        <v>1863</v>
      </c>
      <c r="E66" s="110">
        <v>0</v>
      </c>
      <c r="F66" s="110">
        <v>0</v>
      </c>
      <c r="G66" s="110">
        <v>0</v>
      </c>
      <c r="H66" s="110">
        <v>-37</v>
      </c>
      <c r="I66" s="110">
        <v>1900</v>
      </c>
      <c r="J66" s="110"/>
      <c r="K66" s="155">
        <v>3612</v>
      </c>
      <c r="L66" s="155">
        <v>3683</v>
      </c>
      <c r="M66" s="155"/>
      <c r="N66" s="312">
        <v>-0.402530643222199</v>
      </c>
      <c r="O66" s="312">
        <v>-0.813228517213337</v>
      </c>
      <c r="P66" s="312">
        <v>1.0072019205121401</v>
      </c>
      <c r="Q66" s="312">
        <v>0.98834745762711895</v>
      </c>
      <c r="R66" s="312">
        <v>0.99115755627009605</v>
      </c>
      <c r="S66" s="312">
        <v>0.99729656663963195</v>
      </c>
      <c r="T66" s="313"/>
      <c r="U66" s="314">
        <v>3749</v>
      </c>
      <c r="V66" s="314">
        <v>3776</v>
      </c>
      <c r="W66" s="314">
        <v>3732</v>
      </c>
      <c r="X66" s="314">
        <v>3699</v>
      </c>
      <c r="Y66" s="314">
        <v>3689</v>
      </c>
      <c r="Z66" s="314">
        <v>3659</v>
      </c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</row>
    <row r="67" spans="1:36" ht="13.2" x14ac:dyDescent="0.25">
      <c r="A67" s="110" t="s">
        <v>385</v>
      </c>
      <c r="B67" s="110">
        <v>-37</v>
      </c>
      <c r="C67" s="110">
        <v>0</v>
      </c>
      <c r="D67" s="110">
        <v>-37</v>
      </c>
      <c r="E67" s="110">
        <v>0</v>
      </c>
      <c r="F67" s="110">
        <v>0</v>
      </c>
      <c r="G67" s="110">
        <v>0</v>
      </c>
      <c r="H67" s="110">
        <v>-37</v>
      </c>
      <c r="I67" s="110">
        <v>0</v>
      </c>
      <c r="J67" s="110"/>
      <c r="K67" s="155">
        <v>11446</v>
      </c>
      <c r="L67" s="155">
        <v>11506</v>
      </c>
      <c r="M67" s="155"/>
      <c r="N67" s="312">
        <v>-0.12815109024868501</v>
      </c>
      <c r="O67" s="312">
        <v>-0.22661901856532701</v>
      </c>
      <c r="P67" s="312">
        <v>0.99687825182101997</v>
      </c>
      <c r="Q67" s="312">
        <v>0.99286708420320102</v>
      </c>
      <c r="R67" s="312">
        <v>1.0028911862624801</v>
      </c>
      <c r="S67" s="312">
        <v>1.0022713374683301</v>
      </c>
      <c r="T67" s="313"/>
      <c r="U67" s="314">
        <v>11532</v>
      </c>
      <c r="V67" s="314">
        <v>11496</v>
      </c>
      <c r="W67" s="314">
        <v>11414</v>
      </c>
      <c r="X67" s="314">
        <v>11447</v>
      </c>
      <c r="Y67" s="314">
        <v>11473</v>
      </c>
      <c r="Z67" s="314">
        <v>11447</v>
      </c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</row>
    <row r="68" spans="1:36" ht="13.2" x14ac:dyDescent="0.25">
      <c r="A68" s="110" t="s">
        <v>386</v>
      </c>
      <c r="B68" s="110">
        <v>113</v>
      </c>
      <c r="C68" s="110">
        <v>0</v>
      </c>
      <c r="D68" s="110">
        <v>113</v>
      </c>
      <c r="E68" s="110">
        <v>0</v>
      </c>
      <c r="F68" s="110">
        <v>0</v>
      </c>
      <c r="G68" s="110">
        <v>0</v>
      </c>
      <c r="H68" s="110">
        <v>-37</v>
      </c>
      <c r="I68" s="110">
        <v>150</v>
      </c>
      <c r="J68" s="110"/>
      <c r="K68" s="155">
        <v>5200</v>
      </c>
      <c r="L68" s="155">
        <v>5317</v>
      </c>
      <c r="M68" s="155"/>
      <c r="N68" s="312">
        <v>2.83058951777715E-2</v>
      </c>
      <c r="O68" s="312">
        <v>-0.67886102206298304</v>
      </c>
      <c r="P68" s="312">
        <v>1.00962809137247</v>
      </c>
      <c r="Q68" s="312">
        <v>0.99551234106207898</v>
      </c>
      <c r="R68" s="312">
        <v>1.0003756574004501</v>
      </c>
      <c r="S68" s="312">
        <v>0.995681562147953</v>
      </c>
      <c r="T68" s="313"/>
      <c r="U68" s="314">
        <v>5297</v>
      </c>
      <c r="V68" s="314">
        <v>5348</v>
      </c>
      <c r="W68" s="314">
        <v>5324</v>
      </c>
      <c r="X68" s="314">
        <v>5326</v>
      </c>
      <c r="Y68" s="314">
        <v>5303</v>
      </c>
      <c r="Z68" s="314">
        <v>5267</v>
      </c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</row>
    <row r="69" spans="1:36" ht="13.2" x14ac:dyDescent="0.25">
      <c r="A69" s="18" t="s">
        <v>387</v>
      </c>
      <c r="B69" s="110"/>
      <c r="C69" s="110"/>
      <c r="D69" s="110"/>
      <c r="E69" s="110"/>
      <c r="F69" s="110"/>
      <c r="G69" s="110"/>
      <c r="H69" s="110"/>
      <c r="I69" s="110"/>
      <c r="J69" s="110"/>
      <c r="K69" s="155"/>
      <c r="L69" s="155"/>
      <c r="M69" s="155"/>
      <c r="N69" s="312"/>
      <c r="O69" s="312"/>
      <c r="P69" s="312"/>
      <c r="Q69" s="312"/>
      <c r="R69" s="312"/>
      <c r="S69" s="312"/>
      <c r="T69" s="313"/>
      <c r="U69" s="314"/>
      <c r="V69" s="314"/>
      <c r="W69" s="314"/>
      <c r="X69" s="314"/>
      <c r="Y69" s="314"/>
      <c r="Z69" s="314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</row>
    <row r="70" spans="1:36" ht="13.2" x14ac:dyDescent="0.25">
      <c r="A70" s="110" t="s">
        <v>388</v>
      </c>
      <c r="B70" s="110">
        <v>33</v>
      </c>
      <c r="C70" s="110">
        <v>0</v>
      </c>
      <c r="D70" s="110">
        <v>33</v>
      </c>
      <c r="E70" s="110">
        <v>0</v>
      </c>
      <c r="F70" s="110">
        <v>0</v>
      </c>
      <c r="G70" s="110">
        <v>0</v>
      </c>
      <c r="H70" s="110">
        <v>-117</v>
      </c>
      <c r="I70" s="110">
        <v>150</v>
      </c>
      <c r="J70" s="110"/>
      <c r="K70" s="155">
        <v>6407</v>
      </c>
      <c r="L70" s="155">
        <v>6824</v>
      </c>
      <c r="M70" s="155"/>
      <c r="N70" s="312">
        <v>0.12478462266056799</v>
      </c>
      <c r="O70" s="312">
        <v>0.19025318308210198</v>
      </c>
      <c r="P70" s="312">
        <v>1.00514781585527</v>
      </c>
      <c r="Q70" s="312">
        <v>0.99443956687152502</v>
      </c>
      <c r="R70" s="312">
        <v>1.0151559741024101</v>
      </c>
      <c r="S70" s="312">
        <v>0.99043339614436898</v>
      </c>
      <c r="T70" s="313"/>
      <c r="U70" s="314">
        <v>6799</v>
      </c>
      <c r="V70" s="314">
        <v>6834</v>
      </c>
      <c r="W70" s="314">
        <v>6796</v>
      </c>
      <c r="X70" s="314">
        <v>6899</v>
      </c>
      <c r="Y70" s="314">
        <v>6833</v>
      </c>
      <c r="Z70" s="314">
        <v>6846</v>
      </c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</row>
    <row r="71" spans="1:36" ht="13.2" x14ac:dyDescent="0.25">
      <c r="A71" s="110" t="s">
        <v>389</v>
      </c>
      <c r="B71" s="110">
        <v>-81</v>
      </c>
      <c r="C71" s="110">
        <v>0</v>
      </c>
      <c r="D71" s="110">
        <v>-81</v>
      </c>
      <c r="E71" s="110">
        <v>0</v>
      </c>
      <c r="F71" s="110">
        <v>0</v>
      </c>
      <c r="G71" s="110">
        <v>35.64</v>
      </c>
      <c r="H71" s="110">
        <v>-117</v>
      </c>
      <c r="I71" s="110">
        <v>0</v>
      </c>
      <c r="J71" s="110"/>
      <c r="K71" s="155">
        <v>16368</v>
      </c>
      <c r="L71" s="155">
        <v>17858</v>
      </c>
      <c r="M71" s="155"/>
      <c r="N71" s="312">
        <v>0.36231711325445104</v>
      </c>
      <c r="O71" s="312">
        <v>-0.54766960992511504</v>
      </c>
      <c r="P71" s="312">
        <v>1.0056131995237301</v>
      </c>
      <c r="Q71" s="312">
        <v>1.0032701849346</v>
      </c>
      <c r="R71" s="312">
        <v>1.0029223333707999</v>
      </c>
      <c r="S71" s="312">
        <v>1.0026896783593</v>
      </c>
      <c r="T71" s="313"/>
      <c r="U71" s="314">
        <v>17637</v>
      </c>
      <c r="V71" s="314">
        <v>17736</v>
      </c>
      <c r="W71" s="314">
        <v>17794</v>
      </c>
      <c r="X71" s="314">
        <v>17846</v>
      </c>
      <c r="Y71" s="314">
        <v>17894</v>
      </c>
      <c r="Z71" s="314">
        <v>17796</v>
      </c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</row>
    <row r="72" spans="1:36" ht="13.2" x14ac:dyDescent="0.25">
      <c r="A72" s="110" t="s">
        <v>390</v>
      </c>
      <c r="B72" s="110">
        <v>-117</v>
      </c>
      <c r="C72" s="110">
        <v>0</v>
      </c>
      <c r="D72" s="110">
        <v>-117</v>
      </c>
      <c r="E72" s="110">
        <v>0</v>
      </c>
      <c r="F72" s="110">
        <v>0</v>
      </c>
      <c r="G72" s="110">
        <v>0</v>
      </c>
      <c r="H72" s="110">
        <v>-117</v>
      </c>
      <c r="I72" s="110">
        <v>0</v>
      </c>
      <c r="J72" s="110"/>
      <c r="K72" s="155">
        <v>28732</v>
      </c>
      <c r="L72" s="155">
        <v>29481</v>
      </c>
      <c r="M72" s="155"/>
      <c r="N72" s="312">
        <v>-0.25340210133635299</v>
      </c>
      <c r="O72" s="312">
        <v>-1.4267317337671099</v>
      </c>
      <c r="P72" s="312">
        <v>1.0051326780502501</v>
      </c>
      <c r="Q72" s="312">
        <v>0.989386556304653</v>
      </c>
      <c r="R72" s="312">
        <v>0.99709890703008996</v>
      </c>
      <c r="S72" s="312">
        <v>0.99830841058258302</v>
      </c>
      <c r="T72" s="313"/>
      <c r="U72" s="314">
        <v>29809</v>
      </c>
      <c r="V72" s="314">
        <v>29962</v>
      </c>
      <c r="W72" s="314">
        <v>29644</v>
      </c>
      <c r="X72" s="314">
        <v>29558</v>
      </c>
      <c r="Y72" s="314">
        <v>29508</v>
      </c>
      <c r="Z72" s="314">
        <v>29087</v>
      </c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</row>
    <row r="73" spans="1:36" ht="13.2" x14ac:dyDescent="0.25">
      <c r="A73" s="110" t="s">
        <v>391</v>
      </c>
      <c r="B73" s="110">
        <v>-117</v>
      </c>
      <c r="C73" s="110">
        <v>0</v>
      </c>
      <c r="D73" s="110">
        <v>-117</v>
      </c>
      <c r="E73" s="110">
        <v>0</v>
      </c>
      <c r="F73" s="110">
        <v>0</v>
      </c>
      <c r="G73" s="110">
        <v>0</v>
      </c>
      <c r="H73" s="110">
        <v>-117</v>
      </c>
      <c r="I73" s="110">
        <v>0</v>
      </c>
      <c r="J73" s="110"/>
      <c r="K73" s="155">
        <v>9354</v>
      </c>
      <c r="L73" s="155">
        <v>9438</v>
      </c>
      <c r="M73" s="155"/>
      <c r="N73" s="312">
        <v>-0.85043497619674591</v>
      </c>
      <c r="O73" s="312">
        <v>-1.6634880271243899</v>
      </c>
      <c r="P73" s="312">
        <v>0.994573008396478</v>
      </c>
      <c r="Q73" s="312">
        <v>0.98929270050447804</v>
      </c>
      <c r="R73" s="312">
        <v>0.99719013424914105</v>
      </c>
      <c r="S73" s="312">
        <v>0.98497182216656198</v>
      </c>
      <c r="T73" s="313"/>
      <c r="U73" s="314">
        <v>9766</v>
      </c>
      <c r="V73" s="314">
        <v>9713</v>
      </c>
      <c r="W73" s="314">
        <v>9609</v>
      </c>
      <c r="X73" s="314">
        <v>9582</v>
      </c>
      <c r="Y73" s="314">
        <v>9438</v>
      </c>
      <c r="Z73" s="314">
        <v>9281</v>
      </c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</row>
    <row r="74" spans="1:36" ht="13.2" x14ac:dyDescent="0.25">
      <c r="A74" s="110" t="s">
        <v>392</v>
      </c>
      <c r="B74" s="110">
        <v>-36</v>
      </c>
      <c r="C74" s="110">
        <v>81</v>
      </c>
      <c r="D74" s="110">
        <v>-117</v>
      </c>
      <c r="E74" s="110">
        <v>0</v>
      </c>
      <c r="F74" s="110">
        <v>81.203991468616707</v>
      </c>
      <c r="G74" s="110">
        <v>0</v>
      </c>
      <c r="H74" s="110">
        <v>-117</v>
      </c>
      <c r="I74" s="110">
        <v>0</v>
      </c>
      <c r="J74" s="110"/>
      <c r="K74" s="155">
        <v>10879</v>
      </c>
      <c r="L74" s="155">
        <v>13128</v>
      </c>
      <c r="M74" s="155"/>
      <c r="N74" s="312">
        <v>1.9810009793332701</v>
      </c>
      <c r="O74" s="312">
        <v>1.32905591200733</v>
      </c>
      <c r="P74" s="312">
        <v>1.02594183740912</v>
      </c>
      <c r="Q74" s="312">
        <v>1.01280399420196</v>
      </c>
      <c r="R74" s="312">
        <v>1.0169356762344</v>
      </c>
      <c r="S74" s="312">
        <v>1.02361219702893</v>
      </c>
      <c r="T74" s="313"/>
      <c r="U74" s="314">
        <v>12104</v>
      </c>
      <c r="V74" s="314">
        <v>12418</v>
      </c>
      <c r="W74" s="314">
        <v>12577</v>
      </c>
      <c r="X74" s="314">
        <v>12790</v>
      </c>
      <c r="Y74" s="314">
        <v>13092</v>
      </c>
      <c r="Z74" s="314">
        <v>13266</v>
      </c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</row>
    <row r="75" spans="1:36" ht="13.2" x14ac:dyDescent="0.25">
      <c r="A75" s="110" t="s">
        <v>387</v>
      </c>
      <c r="B75" s="110">
        <v>-117</v>
      </c>
      <c r="C75" s="110">
        <v>0</v>
      </c>
      <c r="D75" s="110">
        <v>-117</v>
      </c>
      <c r="E75" s="110">
        <v>0</v>
      </c>
      <c r="F75" s="110">
        <v>0</v>
      </c>
      <c r="G75" s="110">
        <v>0</v>
      </c>
      <c r="H75" s="110">
        <v>-117</v>
      </c>
      <c r="I75" s="110">
        <v>0</v>
      </c>
      <c r="J75" s="110"/>
      <c r="K75" s="155">
        <v>129478</v>
      </c>
      <c r="L75" s="155">
        <v>145114</v>
      </c>
      <c r="M75" s="155"/>
      <c r="N75" s="312">
        <v>1.02616003088005</v>
      </c>
      <c r="O75" s="312">
        <v>0.95414185874836999</v>
      </c>
      <c r="P75" s="312">
        <v>1.0129287731679399</v>
      </c>
      <c r="Q75" s="312">
        <v>1.01081974656961</v>
      </c>
      <c r="R75" s="312">
        <v>1.0071804086445699</v>
      </c>
      <c r="S75" s="312">
        <v>1.0101258589209301</v>
      </c>
      <c r="T75" s="313"/>
      <c r="U75" s="314">
        <v>139147</v>
      </c>
      <c r="V75" s="314">
        <v>140946</v>
      </c>
      <c r="W75" s="314">
        <v>142471</v>
      </c>
      <c r="X75" s="314">
        <v>143494</v>
      </c>
      <c r="Y75" s="314">
        <v>144947</v>
      </c>
      <c r="Z75" s="314">
        <v>146330</v>
      </c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</row>
    <row r="76" spans="1:36" ht="13.2" x14ac:dyDescent="0.25">
      <c r="A76" s="110" t="s">
        <v>393</v>
      </c>
      <c r="B76" s="110">
        <v>33</v>
      </c>
      <c r="C76" s="110">
        <v>0</v>
      </c>
      <c r="D76" s="110">
        <v>33</v>
      </c>
      <c r="E76" s="110">
        <v>0</v>
      </c>
      <c r="F76" s="110">
        <v>0</v>
      </c>
      <c r="G76" s="110">
        <v>0</v>
      </c>
      <c r="H76" s="110">
        <v>-117</v>
      </c>
      <c r="I76" s="110">
        <v>150</v>
      </c>
      <c r="J76" s="110"/>
      <c r="K76" s="155">
        <v>7070</v>
      </c>
      <c r="L76" s="155">
        <v>7532</v>
      </c>
      <c r="M76" s="155"/>
      <c r="N76" s="312">
        <v>0.67346151199607607</v>
      </c>
      <c r="O76" s="312">
        <v>0.89190628328008492</v>
      </c>
      <c r="P76" s="312">
        <v>0.99945302885272802</v>
      </c>
      <c r="Q76" s="312">
        <v>1.0062936106170499</v>
      </c>
      <c r="R76" s="312">
        <v>1.0095173351461599</v>
      </c>
      <c r="S76" s="312">
        <v>1.01171717171717</v>
      </c>
      <c r="T76" s="313"/>
      <c r="U76" s="314">
        <v>7313</v>
      </c>
      <c r="V76" s="314">
        <v>7309</v>
      </c>
      <c r="W76" s="314">
        <v>7355</v>
      </c>
      <c r="X76" s="314">
        <v>7425</v>
      </c>
      <c r="Y76" s="314">
        <v>7512</v>
      </c>
      <c r="Z76" s="314">
        <v>7579</v>
      </c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</row>
    <row r="77" spans="1:36" ht="13.2" x14ac:dyDescent="0.25">
      <c r="A77" s="110" t="s">
        <v>394</v>
      </c>
      <c r="B77" s="110">
        <v>-81</v>
      </c>
      <c r="C77" s="110">
        <v>0</v>
      </c>
      <c r="D77" s="110">
        <v>-81</v>
      </c>
      <c r="E77" s="110">
        <v>0</v>
      </c>
      <c r="F77" s="110">
        <v>0</v>
      </c>
      <c r="G77" s="110">
        <v>35.64</v>
      </c>
      <c r="H77" s="110">
        <v>-117</v>
      </c>
      <c r="I77" s="110">
        <v>0</v>
      </c>
      <c r="J77" s="110"/>
      <c r="K77" s="155">
        <v>29382</v>
      </c>
      <c r="L77" s="155">
        <v>31944</v>
      </c>
      <c r="M77" s="155"/>
      <c r="N77" s="312">
        <v>0.34541736485158597</v>
      </c>
      <c r="O77" s="312">
        <v>-0.83066892357845901</v>
      </c>
      <c r="P77" s="312">
        <v>1.0019704433497501</v>
      </c>
      <c r="Q77" s="312">
        <v>1.0008564087924601</v>
      </c>
      <c r="R77" s="312">
        <v>1.0056094314508499</v>
      </c>
      <c r="S77" s="312">
        <v>1.00538905171599</v>
      </c>
      <c r="T77" s="313"/>
      <c r="U77" s="314">
        <v>31465</v>
      </c>
      <c r="V77" s="314">
        <v>31527</v>
      </c>
      <c r="W77" s="314">
        <v>31554</v>
      </c>
      <c r="X77" s="314">
        <v>31731</v>
      </c>
      <c r="Y77" s="314">
        <v>31902</v>
      </c>
      <c r="Z77" s="314">
        <v>31637</v>
      </c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</row>
    <row r="78" spans="1:36" ht="13.2" x14ac:dyDescent="0.25">
      <c r="A78" s="110" t="s">
        <v>395</v>
      </c>
      <c r="B78" s="110">
        <v>-81</v>
      </c>
      <c r="C78" s="110">
        <v>0</v>
      </c>
      <c r="D78" s="110">
        <v>-81</v>
      </c>
      <c r="E78" s="110">
        <v>0</v>
      </c>
      <c r="F78" s="110">
        <v>0</v>
      </c>
      <c r="G78" s="110">
        <v>35.64</v>
      </c>
      <c r="H78" s="110">
        <v>-117</v>
      </c>
      <c r="I78" s="110">
        <v>0</v>
      </c>
      <c r="J78" s="110"/>
      <c r="K78" s="155">
        <v>10844</v>
      </c>
      <c r="L78" s="155">
        <v>11771</v>
      </c>
      <c r="M78" s="155"/>
      <c r="N78" s="312">
        <v>0.38205499247108099</v>
      </c>
      <c r="O78" s="312">
        <v>-0.77387532953482396</v>
      </c>
      <c r="P78" s="312">
        <v>1.0069078663327899</v>
      </c>
      <c r="Q78" s="312">
        <v>1.00505960037733</v>
      </c>
      <c r="R78" s="312">
        <v>0.99872013651877101</v>
      </c>
      <c r="S78" s="312">
        <v>1.00461341307134</v>
      </c>
      <c r="T78" s="313"/>
      <c r="U78" s="314">
        <v>11581</v>
      </c>
      <c r="V78" s="314">
        <v>11661</v>
      </c>
      <c r="W78" s="314">
        <v>11720</v>
      </c>
      <c r="X78" s="314">
        <v>11705</v>
      </c>
      <c r="Y78" s="314">
        <v>11759</v>
      </c>
      <c r="Z78" s="314">
        <v>11668</v>
      </c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</row>
    <row r="79" spans="1:36" ht="13.2" x14ac:dyDescent="0.25">
      <c r="A79" s="110" t="s">
        <v>396</v>
      </c>
      <c r="B79" s="110">
        <v>-117</v>
      </c>
      <c r="C79" s="110">
        <v>0</v>
      </c>
      <c r="D79" s="110">
        <v>-117</v>
      </c>
      <c r="E79" s="110">
        <v>0</v>
      </c>
      <c r="F79" s="110">
        <v>0</v>
      </c>
      <c r="G79" s="110">
        <v>0</v>
      </c>
      <c r="H79" s="110">
        <v>-117</v>
      </c>
      <c r="I79" s="110">
        <v>0</v>
      </c>
      <c r="J79" s="110"/>
      <c r="K79" s="155">
        <v>18145</v>
      </c>
      <c r="L79" s="155">
        <v>18804</v>
      </c>
      <c r="M79" s="155"/>
      <c r="N79" s="312">
        <v>-0.17837041094261899</v>
      </c>
      <c r="O79" s="312">
        <v>-0.32913945957424195</v>
      </c>
      <c r="P79" s="312">
        <v>1.0002108370229801</v>
      </c>
      <c r="Q79" s="312">
        <v>0.99641652613828002</v>
      </c>
      <c r="R79" s="312">
        <v>0.99724984133700001</v>
      </c>
      <c r="S79" s="312">
        <v>0.99899236317352602</v>
      </c>
      <c r="T79" s="313"/>
      <c r="U79" s="314">
        <v>18972</v>
      </c>
      <c r="V79" s="314">
        <v>18976</v>
      </c>
      <c r="W79" s="314">
        <v>18908</v>
      </c>
      <c r="X79" s="314">
        <v>18856</v>
      </c>
      <c r="Y79" s="314">
        <v>18837</v>
      </c>
      <c r="Z79" s="314">
        <v>18775</v>
      </c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</row>
    <row r="80" spans="1:36" ht="13.2" x14ac:dyDescent="0.25">
      <c r="A80" s="110" t="s">
        <v>397</v>
      </c>
      <c r="B80" s="110">
        <v>-117</v>
      </c>
      <c r="C80" s="110">
        <v>0</v>
      </c>
      <c r="D80" s="110">
        <v>-117</v>
      </c>
      <c r="E80" s="110">
        <v>0</v>
      </c>
      <c r="F80" s="110">
        <v>0</v>
      </c>
      <c r="G80" s="110">
        <v>0</v>
      </c>
      <c r="H80" s="110">
        <v>-117</v>
      </c>
      <c r="I80" s="110">
        <v>0</v>
      </c>
      <c r="J80" s="110"/>
      <c r="K80" s="155">
        <v>13148</v>
      </c>
      <c r="L80" s="155">
        <v>14854</v>
      </c>
      <c r="M80" s="155"/>
      <c r="N80" s="312">
        <v>1.5928297981339101</v>
      </c>
      <c r="O80" s="312">
        <v>-0.26925148088314504</v>
      </c>
      <c r="P80" s="312">
        <v>1.0200774415603</v>
      </c>
      <c r="Q80" s="312">
        <v>1.01806551384788</v>
      </c>
      <c r="R80" s="312">
        <v>1.01505213008355</v>
      </c>
      <c r="S80" s="312">
        <v>1.0105435004421499</v>
      </c>
      <c r="T80" s="313"/>
      <c r="U80" s="314">
        <v>13946</v>
      </c>
      <c r="V80" s="314">
        <v>14226</v>
      </c>
      <c r="W80" s="314">
        <v>14483</v>
      </c>
      <c r="X80" s="314">
        <v>14701</v>
      </c>
      <c r="Y80" s="314">
        <v>14856</v>
      </c>
      <c r="Z80" s="314">
        <v>14816</v>
      </c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</row>
    <row r="81" spans="1:36" ht="13.2" x14ac:dyDescent="0.25">
      <c r="A81" s="110" t="s">
        <v>398</v>
      </c>
      <c r="B81" s="110">
        <v>-117</v>
      </c>
      <c r="C81" s="110">
        <v>0</v>
      </c>
      <c r="D81" s="110">
        <v>-117</v>
      </c>
      <c r="E81" s="110">
        <v>0</v>
      </c>
      <c r="F81" s="110">
        <v>0</v>
      </c>
      <c r="G81" s="110">
        <v>0</v>
      </c>
      <c r="H81" s="110">
        <v>-117</v>
      </c>
      <c r="I81" s="110">
        <v>0</v>
      </c>
      <c r="J81" s="110"/>
      <c r="K81" s="155">
        <v>26297</v>
      </c>
      <c r="L81" s="155">
        <v>27673</v>
      </c>
      <c r="M81" s="155"/>
      <c r="N81" s="312">
        <v>0.18871432141802602</v>
      </c>
      <c r="O81" s="312">
        <v>-0.66461983023297799</v>
      </c>
      <c r="P81" s="312">
        <v>0.99963605924955401</v>
      </c>
      <c r="Q81" s="312">
        <v>1.00127425638038</v>
      </c>
      <c r="R81" s="312">
        <v>1.00363609919279</v>
      </c>
      <c r="S81" s="312">
        <v>1.0030070284762</v>
      </c>
      <c r="T81" s="313"/>
      <c r="U81" s="314">
        <v>27477</v>
      </c>
      <c r="V81" s="314">
        <v>27467</v>
      </c>
      <c r="W81" s="314">
        <v>27502</v>
      </c>
      <c r="X81" s="314">
        <v>27602</v>
      </c>
      <c r="Y81" s="314">
        <v>27685</v>
      </c>
      <c r="Z81" s="314">
        <v>27501</v>
      </c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</row>
    <row r="82" spans="1:36" ht="13.2" x14ac:dyDescent="0.25">
      <c r="A82" s="110" t="s">
        <v>399</v>
      </c>
      <c r="B82" s="110">
        <v>-117</v>
      </c>
      <c r="C82" s="110">
        <v>0</v>
      </c>
      <c r="D82" s="110">
        <v>-117</v>
      </c>
      <c r="E82" s="110">
        <v>0</v>
      </c>
      <c r="F82" s="110">
        <v>0</v>
      </c>
      <c r="G82" s="110">
        <v>0</v>
      </c>
      <c r="H82" s="110">
        <v>-117</v>
      </c>
      <c r="I82" s="110">
        <v>0</v>
      </c>
      <c r="J82" s="110"/>
      <c r="K82" s="155">
        <v>33012</v>
      </c>
      <c r="L82" s="155">
        <v>34692</v>
      </c>
      <c r="M82" s="155"/>
      <c r="N82" s="312">
        <v>0.23771728811183801</v>
      </c>
      <c r="O82" s="312">
        <v>-0.23342939481267999</v>
      </c>
      <c r="P82" s="312">
        <v>1.0059350634237201</v>
      </c>
      <c r="Q82" s="312">
        <v>0.99895881536325803</v>
      </c>
      <c r="R82" s="312">
        <v>1.0032136653155801</v>
      </c>
      <c r="S82" s="312">
        <v>1.0014141006031601</v>
      </c>
      <c r="T82" s="313"/>
      <c r="U82" s="314">
        <v>34372</v>
      </c>
      <c r="V82" s="314">
        <v>34576</v>
      </c>
      <c r="W82" s="314">
        <v>34540</v>
      </c>
      <c r="X82" s="314">
        <v>34651</v>
      </c>
      <c r="Y82" s="314">
        <v>34700</v>
      </c>
      <c r="Z82" s="314">
        <v>34619</v>
      </c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</row>
    <row r="83" spans="1:36" ht="13.2" x14ac:dyDescent="0.25">
      <c r="A83" s="18" t="s">
        <v>400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55"/>
      <c r="L83" s="155"/>
      <c r="M83" s="155"/>
      <c r="N83" s="312"/>
      <c r="O83" s="312"/>
      <c r="P83" s="312"/>
      <c r="Q83" s="312"/>
      <c r="R83" s="312"/>
      <c r="S83" s="312"/>
      <c r="T83" s="313"/>
      <c r="U83" s="314"/>
      <c r="V83" s="314"/>
      <c r="W83" s="314"/>
      <c r="X83" s="314"/>
      <c r="Y83" s="314"/>
      <c r="Z83" s="314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</row>
    <row r="84" spans="1:36" ht="13.2" x14ac:dyDescent="0.25">
      <c r="A84" s="110" t="s">
        <v>401</v>
      </c>
      <c r="B84" s="110">
        <v>-117</v>
      </c>
      <c r="C84" s="110">
        <v>0</v>
      </c>
      <c r="D84" s="110">
        <v>-117</v>
      </c>
      <c r="E84" s="110">
        <v>0</v>
      </c>
      <c r="F84" s="110">
        <v>0</v>
      </c>
      <c r="G84" s="110">
        <v>0</v>
      </c>
      <c r="H84" s="110">
        <v>-117</v>
      </c>
      <c r="I84" s="110">
        <v>0</v>
      </c>
      <c r="J84" s="110"/>
      <c r="K84" s="155">
        <v>19034</v>
      </c>
      <c r="L84" s="155">
        <v>20257</v>
      </c>
      <c r="M84" s="155"/>
      <c r="N84" s="312">
        <v>0.20074699220931103</v>
      </c>
      <c r="O84" s="312">
        <v>-0.68060761491418398</v>
      </c>
      <c r="P84" s="312">
        <v>1.0032315799940299</v>
      </c>
      <c r="Q84" s="312">
        <v>1.00188314584469</v>
      </c>
      <c r="R84" s="312">
        <v>1.0042043824504101</v>
      </c>
      <c r="S84" s="312">
        <v>0.99871933799625701</v>
      </c>
      <c r="T84" s="313"/>
      <c r="U84" s="314">
        <v>20114</v>
      </c>
      <c r="V84" s="314">
        <v>20179</v>
      </c>
      <c r="W84" s="314">
        <v>20217</v>
      </c>
      <c r="X84" s="314">
        <v>20302</v>
      </c>
      <c r="Y84" s="314">
        <v>20276</v>
      </c>
      <c r="Z84" s="314">
        <v>20138</v>
      </c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</row>
    <row r="85" spans="1:36" ht="13.2" x14ac:dyDescent="0.25">
      <c r="A85" s="110" t="s">
        <v>402</v>
      </c>
      <c r="B85" s="110">
        <v>-117</v>
      </c>
      <c r="C85" s="110">
        <v>0</v>
      </c>
      <c r="D85" s="110">
        <v>-117</v>
      </c>
      <c r="E85" s="110">
        <v>0</v>
      </c>
      <c r="F85" s="110">
        <v>0</v>
      </c>
      <c r="G85" s="110">
        <v>0</v>
      </c>
      <c r="H85" s="110">
        <v>-117</v>
      </c>
      <c r="I85" s="110">
        <v>0</v>
      </c>
      <c r="J85" s="110"/>
      <c r="K85" s="155">
        <v>8012</v>
      </c>
      <c r="L85" s="155">
        <v>8485</v>
      </c>
      <c r="M85" s="155"/>
      <c r="N85" s="312">
        <v>-0.844442162386283</v>
      </c>
      <c r="O85" s="312">
        <v>-1.36134256542659</v>
      </c>
      <c r="P85" s="312">
        <v>0.98763471355643795</v>
      </c>
      <c r="Q85" s="312">
        <v>0.99345279117849805</v>
      </c>
      <c r="R85" s="312">
        <v>0.99433460515666505</v>
      </c>
      <c r="S85" s="312">
        <v>0.99081395348837198</v>
      </c>
      <c r="T85" s="313"/>
      <c r="U85" s="314">
        <v>8815</v>
      </c>
      <c r="V85" s="314">
        <v>8706</v>
      </c>
      <c r="W85" s="314">
        <v>8649</v>
      </c>
      <c r="X85" s="314">
        <v>8600</v>
      </c>
      <c r="Y85" s="314">
        <v>8521</v>
      </c>
      <c r="Z85" s="314">
        <v>8405</v>
      </c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</row>
    <row r="86" spans="1:36" ht="13.2" x14ac:dyDescent="0.25">
      <c r="A86" s="110" t="s">
        <v>403</v>
      </c>
      <c r="B86" s="110">
        <v>-117</v>
      </c>
      <c r="C86" s="110">
        <v>0</v>
      </c>
      <c r="D86" s="110">
        <v>-117</v>
      </c>
      <c r="E86" s="110">
        <v>0</v>
      </c>
      <c r="F86" s="110">
        <v>0</v>
      </c>
      <c r="G86" s="110">
        <v>0</v>
      </c>
      <c r="H86" s="110">
        <v>-117</v>
      </c>
      <c r="I86" s="110">
        <v>0</v>
      </c>
      <c r="J86" s="110"/>
      <c r="K86" s="155">
        <v>27423</v>
      </c>
      <c r="L86" s="155">
        <v>28483</v>
      </c>
      <c r="M86" s="155"/>
      <c r="N86" s="312">
        <v>-9.2203630741316503E-2</v>
      </c>
      <c r="O86" s="312">
        <v>-0.27812984086748299</v>
      </c>
      <c r="P86" s="312">
        <v>0.99940369707811605</v>
      </c>
      <c r="Q86" s="312">
        <v>0.99778885301137199</v>
      </c>
      <c r="R86" s="312">
        <v>1.0002110520946901</v>
      </c>
      <c r="S86" s="312">
        <v>0.99890979426762805</v>
      </c>
      <c r="T86" s="313"/>
      <c r="U86" s="314">
        <v>28509</v>
      </c>
      <c r="V86" s="314">
        <v>28492</v>
      </c>
      <c r="W86" s="314">
        <v>28429</v>
      </c>
      <c r="X86" s="314">
        <v>28435</v>
      </c>
      <c r="Y86" s="314">
        <v>28404</v>
      </c>
      <c r="Z86" s="314">
        <v>28325</v>
      </c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</row>
    <row r="87" spans="1:36" ht="13.2" x14ac:dyDescent="0.25">
      <c r="A87" s="110" t="s">
        <v>404</v>
      </c>
      <c r="B87" s="110">
        <v>-117</v>
      </c>
      <c r="C87" s="110">
        <v>0</v>
      </c>
      <c r="D87" s="110">
        <v>-117</v>
      </c>
      <c r="E87" s="110">
        <v>0</v>
      </c>
      <c r="F87" s="110">
        <v>0</v>
      </c>
      <c r="G87" s="110">
        <v>0</v>
      </c>
      <c r="H87" s="110">
        <v>-117</v>
      </c>
      <c r="I87" s="110">
        <v>0</v>
      </c>
      <c r="J87" s="110"/>
      <c r="K87" s="155">
        <v>9477</v>
      </c>
      <c r="L87" s="155">
        <v>10166</v>
      </c>
      <c r="M87" s="155"/>
      <c r="N87" s="312">
        <v>-8.3290535498548007E-2</v>
      </c>
      <c r="O87" s="312">
        <v>-0.75608798114689701</v>
      </c>
      <c r="P87" s="312">
        <v>1.00812292033666</v>
      </c>
      <c r="Q87" s="312">
        <v>1.0062129890301901</v>
      </c>
      <c r="R87" s="312">
        <v>0.99893873613121098</v>
      </c>
      <c r="S87" s="312">
        <v>0.98358122464747899</v>
      </c>
      <c r="T87" s="313"/>
      <c r="U87" s="314">
        <v>10218</v>
      </c>
      <c r="V87" s="314">
        <v>10301</v>
      </c>
      <c r="W87" s="314">
        <v>10365</v>
      </c>
      <c r="X87" s="314">
        <v>10354</v>
      </c>
      <c r="Y87" s="314">
        <v>10184</v>
      </c>
      <c r="Z87" s="314">
        <v>10107</v>
      </c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</row>
    <row r="88" spans="1:36" ht="13.2" x14ac:dyDescent="0.25">
      <c r="A88" s="110" t="s">
        <v>405</v>
      </c>
      <c r="B88" s="110">
        <v>-117</v>
      </c>
      <c r="C88" s="110">
        <v>0</v>
      </c>
      <c r="D88" s="110">
        <v>-117</v>
      </c>
      <c r="E88" s="110">
        <v>0</v>
      </c>
      <c r="F88" s="110">
        <v>0</v>
      </c>
      <c r="G88" s="110">
        <v>0</v>
      </c>
      <c r="H88" s="110">
        <v>-117</v>
      </c>
      <c r="I88" s="110">
        <v>0</v>
      </c>
      <c r="J88" s="110"/>
      <c r="K88" s="155">
        <v>12141</v>
      </c>
      <c r="L88" s="155">
        <v>12297</v>
      </c>
      <c r="M88" s="155"/>
      <c r="N88" s="312">
        <v>-0.191960795727009</v>
      </c>
      <c r="O88" s="312">
        <v>-1.2750751238528399</v>
      </c>
      <c r="P88" s="312">
        <v>0.99806576402321101</v>
      </c>
      <c r="Q88" s="312">
        <v>1.0002422480620199</v>
      </c>
      <c r="R88" s="312">
        <v>0.99669007830790302</v>
      </c>
      <c r="S88" s="312">
        <v>0.99732706949619299</v>
      </c>
      <c r="T88" s="313"/>
      <c r="U88" s="314">
        <v>12408</v>
      </c>
      <c r="V88" s="314">
        <v>12384</v>
      </c>
      <c r="W88" s="314">
        <v>12387</v>
      </c>
      <c r="X88" s="314">
        <v>12346</v>
      </c>
      <c r="Y88" s="314">
        <v>12313</v>
      </c>
      <c r="Z88" s="314">
        <v>12156</v>
      </c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</row>
    <row r="89" spans="1:36" ht="13.2" x14ac:dyDescent="0.25">
      <c r="A89" s="110" t="s">
        <v>406</v>
      </c>
      <c r="B89" s="110">
        <v>833</v>
      </c>
      <c r="C89" s="110">
        <v>0</v>
      </c>
      <c r="D89" s="110">
        <v>833</v>
      </c>
      <c r="E89" s="110">
        <v>0</v>
      </c>
      <c r="F89" s="110">
        <v>0</v>
      </c>
      <c r="G89" s="110">
        <v>0</v>
      </c>
      <c r="H89" s="110">
        <v>-117</v>
      </c>
      <c r="I89" s="110">
        <v>950</v>
      </c>
      <c r="J89" s="110"/>
      <c r="K89" s="155">
        <v>9276</v>
      </c>
      <c r="L89" s="155">
        <v>9418</v>
      </c>
      <c r="M89" s="155"/>
      <c r="N89" s="312">
        <v>-0.31793562886750498</v>
      </c>
      <c r="O89" s="312">
        <v>-1.47261362432461</v>
      </c>
      <c r="P89" s="312">
        <v>1.00355648535565</v>
      </c>
      <c r="Q89" s="312">
        <v>0.99051490514905105</v>
      </c>
      <c r="R89" s="312">
        <v>0.992107755445649</v>
      </c>
      <c r="S89" s="312">
        <v>1.00116673737802</v>
      </c>
      <c r="T89" s="313"/>
      <c r="U89" s="314">
        <v>9560</v>
      </c>
      <c r="V89" s="314">
        <v>9594</v>
      </c>
      <c r="W89" s="314">
        <v>9503</v>
      </c>
      <c r="X89" s="314">
        <v>9428</v>
      </c>
      <c r="Y89" s="314">
        <v>9439</v>
      </c>
      <c r="Z89" s="314">
        <v>9300</v>
      </c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</row>
    <row r="90" spans="1:36" ht="13.2" x14ac:dyDescent="0.25">
      <c r="A90" s="110" t="s">
        <v>407</v>
      </c>
      <c r="B90" s="110">
        <v>-117</v>
      </c>
      <c r="C90" s="110">
        <v>0</v>
      </c>
      <c r="D90" s="110">
        <v>-117</v>
      </c>
      <c r="E90" s="110">
        <v>0</v>
      </c>
      <c r="F90" s="110">
        <v>0</v>
      </c>
      <c r="G90" s="110">
        <v>0</v>
      </c>
      <c r="H90" s="110">
        <v>-117</v>
      </c>
      <c r="I90" s="110">
        <v>0</v>
      </c>
      <c r="J90" s="110"/>
      <c r="K90" s="155">
        <v>84800</v>
      </c>
      <c r="L90" s="155">
        <v>97137</v>
      </c>
      <c r="M90" s="155"/>
      <c r="N90" s="312">
        <v>1.2784983494512201</v>
      </c>
      <c r="O90" s="312">
        <v>0.53460512355661804</v>
      </c>
      <c r="P90" s="312">
        <v>1.0186407430286899</v>
      </c>
      <c r="Q90" s="312">
        <v>1.0085646498069001</v>
      </c>
      <c r="R90" s="312">
        <v>1.0110764167264401</v>
      </c>
      <c r="S90" s="312">
        <v>1.01288525342737</v>
      </c>
      <c r="T90" s="313"/>
      <c r="U90" s="314">
        <v>92271</v>
      </c>
      <c r="V90" s="314">
        <v>93991</v>
      </c>
      <c r="W90" s="314">
        <v>94796</v>
      </c>
      <c r="X90" s="314">
        <v>95846</v>
      </c>
      <c r="Y90" s="314">
        <v>97081</v>
      </c>
      <c r="Z90" s="314">
        <v>97600</v>
      </c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</row>
    <row r="91" spans="1:36" ht="13.2" x14ac:dyDescent="0.25">
      <c r="A91" s="110" t="s">
        <v>408</v>
      </c>
      <c r="B91" s="110">
        <v>-117</v>
      </c>
      <c r="C91" s="110">
        <v>0</v>
      </c>
      <c r="D91" s="110">
        <v>-117</v>
      </c>
      <c r="E91" s="110">
        <v>0</v>
      </c>
      <c r="F91" s="110">
        <v>0</v>
      </c>
      <c r="G91" s="110">
        <v>0</v>
      </c>
      <c r="H91" s="110">
        <v>-117</v>
      </c>
      <c r="I91" s="110">
        <v>0</v>
      </c>
      <c r="J91" s="110"/>
      <c r="K91" s="155">
        <v>15724</v>
      </c>
      <c r="L91" s="155">
        <v>18092</v>
      </c>
      <c r="M91" s="155"/>
      <c r="N91" s="312">
        <v>0.75838429175905098</v>
      </c>
      <c r="O91" s="312">
        <v>-0.23282887077997702</v>
      </c>
      <c r="P91" s="312">
        <v>1.0080562221460401</v>
      </c>
      <c r="Q91" s="312">
        <v>1.0146233633735799</v>
      </c>
      <c r="R91" s="312">
        <v>1.0017317468297899</v>
      </c>
      <c r="S91" s="312">
        <v>1.0059669863930401</v>
      </c>
      <c r="T91" s="313"/>
      <c r="U91" s="314">
        <v>17502</v>
      </c>
      <c r="V91" s="314">
        <v>17643</v>
      </c>
      <c r="W91" s="314">
        <v>17901</v>
      </c>
      <c r="X91" s="314">
        <v>17932</v>
      </c>
      <c r="Y91" s="314">
        <v>18039</v>
      </c>
      <c r="Z91" s="314">
        <v>17997</v>
      </c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</row>
    <row r="92" spans="1:36" ht="13.2" x14ac:dyDescent="0.25">
      <c r="A92" s="18" t="s">
        <v>409</v>
      </c>
      <c r="B92" s="110"/>
      <c r="C92" s="110"/>
      <c r="D92" s="110"/>
      <c r="E92" s="110"/>
      <c r="F92" s="110"/>
      <c r="G92" s="110"/>
      <c r="H92" s="110"/>
      <c r="I92" s="110"/>
      <c r="J92" s="110"/>
      <c r="K92" s="155"/>
      <c r="L92" s="155"/>
      <c r="M92" s="155"/>
      <c r="N92" s="312"/>
      <c r="O92" s="312"/>
      <c r="P92" s="312"/>
      <c r="Q92" s="312"/>
      <c r="R92" s="312"/>
      <c r="S92" s="312"/>
      <c r="T92" s="313"/>
      <c r="U92" s="314"/>
      <c r="V92" s="314"/>
      <c r="W92" s="314"/>
      <c r="X92" s="314"/>
      <c r="Y92" s="314"/>
      <c r="Z92" s="314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ht="13.2" x14ac:dyDescent="0.25">
      <c r="A93" s="110" t="s">
        <v>410</v>
      </c>
      <c r="B93" s="110">
        <v>-153</v>
      </c>
      <c r="C93" s="110">
        <v>0</v>
      </c>
      <c r="D93" s="110">
        <v>-153</v>
      </c>
      <c r="E93" s="110">
        <v>0</v>
      </c>
      <c r="F93" s="110">
        <v>0</v>
      </c>
      <c r="G93" s="110">
        <v>-35.64</v>
      </c>
      <c r="H93" s="110">
        <v>-117</v>
      </c>
      <c r="I93" s="110">
        <v>0</v>
      </c>
      <c r="J93" s="110"/>
      <c r="K93" s="155">
        <v>10768</v>
      </c>
      <c r="L93" s="155">
        <v>10857</v>
      </c>
      <c r="M93" s="155"/>
      <c r="N93" s="312">
        <v>-2.2964750624177001E-2</v>
      </c>
      <c r="O93" s="312">
        <v>-0.90992647058823506</v>
      </c>
      <c r="P93" s="312">
        <v>0.995867768595041</v>
      </c>
      <c r="Q93" s="312">
        <v>0.99889349930843696</v>
      </c>
      <c r="R93" s="312">
        <v>1.0038770423705301</v>
      </c>
      <c r="S93" s="312">
        <v>1.00045977011494</v>
      </c>
      <c r="T93" s="313"/>
      <c r="U93" s="314">
        <v>10890</v>
      </c>
      <c r="V93" s="314">
        <v>10845</v>
      </c>
      <c r="W93" s="314">
        <v>10833</v>
      </c>
      <c r="X93" s="314">
        <v>10875</v>
      </c>
      <c r="Y93" s="314">
        <v>10880</v>
      </c>
      <c r="Z93" s="314">
        <v>10781</v>
      </c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</row>
    <row r="94" spans="1:36" ht="13.2" x14ac:dyDescent="0.25">
      <c r="A94" s="110" t="s">
        <v>411</v>
      </c>
      <c r="B94" s="110">
        <v>-153</v>
      </c>
      <c r="C94" s="110">
        <v>0</v>
      </c>
      <c r="D94" s="110">
        <v>-153</v>
      </c>
      <c r="E94" s="110">
        <v>0</v>
      </c>
      <c r="F94" s="110">
        <v>0</v>
      </c>
      <c r="G94" s="110">
        <v>-35.64</v>
      </c>
      <c r="H94" s="110">
        <v>-117</v>
      </c>
      <c r="I94" s="110">
        <v>0</v>
      </c>
      <c r="J94" s="110"/>
      <c r="K94" s="155">
        <v>8991</v>
      </c>
      <c r="L94" s="155">
        <v>9347</v>
      </c>
      <c r="M94" s="155"/>
      <c r="N94" s="312">
        <v>-0.106769317288247</v>
      </c>
      <c r="O94" s="312">
        <v>-2.5800235520822201</v>
      </c>
      <c r="P94" s="312">
        <v>1.00735529261273</v>
      </c>
      <c r="Q94" s="312">
        <v>0.99280423280423302</v>
      </c>
      <c r="R94" s="312">
        <v>0.99541675548923503</v>
      </c>
      <c r="S94" s="312">
        <v>1.0002141556911901</v>
      </c>
      <c r="T94" s="313"/>
      <c r="U94" s="314">
        <v>9381</v>
      </c>
      <c r="V94" s="314">
        <v>9450</v>
      </c>
      <c r="W94" s="314">
        <v>9382</v>
      </c>
      <c r="X94" s="314">
        <v>9339</v>
      </c>
      <c r="Y94" s="314">
        <v>9341</v>
      </c>
      <c r="Z94" s="314">
        <v>9100</v>
      </c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</row>
    <row r="95" spans="1:36" ht="13.2" x14ac:dyDescent="0.25">
      <c r="A95" s="110" t="s">
        <v>412</v>
      </c>
      <c r="B95" s="110">
        <v>-117</v>
      </c>
      <c r="C95" s="110">
        <v>0</v>
      </c>
      <c r="D95" s="110">
        <v>-117</v>
      </c>
      <c r="E95" s="110">
        <v>0</v>
      </c>
      <c r="F95" s="110">
        <v>0</v>
      </c>
      <c r="G95" s="110">
        <v>0</v>
      </c>
      <c r="H95" s="110">
        <v>-117</v>
      </c>
      <c r="I95" s="110">
        <v>0</v>
      </c>
      <c r="J95" s="110"/>
      <c r="K95" s="155">
        <v>13550</v>
      </c>
      <c r="L95" s="155">
        <v>14064</v>
      </c>
      <c r="M95" s="155"/>
      <c r="N95" s="312">
        <v>-0.49764992755441095</v>
      </c>
      <c r="O95" s="312">
        <v>-1.33427963094393</v>
      </c>
      <c r="P95" s="312">
        <v>0.99102546264087898</v>
      </c>
      <c r="Q95" s="312">
        <v>0.99424359424359399</v>
      </c>
      <c r="R95" s="312">
        <v>0.99145661229965398</v>
      </c>
      <c r="S95" s="312">
        <v>1.0034183164791299</v>
      </c>
      <c r="T95" s="313"/>
      <c r="U95" s="314">
        <v>14374</v>
      </c>
      <c r="V95" s="314">
        <v>14245</v>
      </c>
      <c r="W95" s="314">
        <v>14163</v>
      </c>
      <c r="X95" s="314">
        <v>14042</v>
      </c>
      <c r="Y95" s="314">
        <v>14090</v>
      </c>
      <c r="Z95" s="314">
        <v>13902</v>
      </c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</row>
    <row r="96" spans="1:36" ht="13.2" x14ac:dyDescent="0.25">
      <c r="A96" s="110" t="s">
        <v>413</v>
      </c>
      <c r="B96" s="110">
        <v>1893</v>
      </c>
      <c r="C96" s="110">
        <v>110</v>
      </c>
      <c r="D96" s="110">
        <v>1783</v>
      </c>
      <c r="E96" s="110">
        <v>109.59860383944201</v>
      </c>
      <c r="F96" s="110">
        <v>0</v>
      </c>
      <c r="G96" s="110">
        <v>0</v>
      </c>
      <c r="H96" s="110">
        <v>-117</v>
      </c>
      <c r="I96" s="110">
        <v>1900</v>
      </c>
      <c r="J96" s="110"/>
      <c r="K96" s="155">
        <v>5730</v>
      </c>
      <c r="L96" s="155">
        <v>5584</v>
      </c>
      <c r="M96" s="155"/>
      <c r="N96" s="312">
        <v>-2.1068898748196703</v>
      </c>
      <c r="O96" s="312">
        <v>-2.16457960644007</v>
      </c>
      <c r="P96" s="312">
        <v>0.97223591260062403</v>
      </c>
      <c r="Q96" s="312">
        <v>0.97431564717810104</v>
      </c>
      <c r="R96" s="312">
        <v>0.97589316684009697</v>
      </c>
      <c r="S96" s="312">
        <v>0.99342456015638902</v>
      </c>
      <c r="T96" s="313"/>
      <c r="U96" s="314">
        <v>6087</v>
      </c>
      <c r="V96" s="314">
        <v>5918</v>
      </c>
      <c r="W96" s="314">
        <v>5766</v>
      </c>
      <c r="X96" s="314">
        <v>5627</v>
      </c>
      <c r="Y96" s="314">
        <v>5590</v>
      </c>
      <c r="Z96" s="314">
        <v>5469</v>
      </c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</row>
    <row r="97" spans="1:36" ht="13.2" x14ac:dyDescent="0.25">
      <c r="A97" s="110" t="s">
        <v>409</v>
      </c>
      <c r="B97" s="110">
        <v>-153</v>
      </c>
      <c r="C97" s="110">
        <v>0</v>
      </c>
      <c r="D97" s="110">
        <v>-153</v>
      </c>
      <c r="E97" s="110">
        <v>0</v>
      </c>
      <c r="F97" s="110">
        <v>0</v>
      </c>
      <c r="G97" s="110">
        <v>-35.64</v>
      </c>
      <c r="H97" s="110">
        <v>-117</v>
      </c>
      <c r="I97" s="110">
        <v>0</v>
      </c>
      <c r="J97" s="110"/>
      <c r="K97" s="155">
        <v>63671</v>
      </c>
      <c r="L97" s="155">
        <v>72018</v>
      </c>
      <c r="M97" s="155"/>
      <c r="N97" s="312">
        <v>1.2772807893491001</v>
      </c>
      <c r="O97" s="312">
        <v>0.54877116936884407</v>
      </c>
      <c r="P97" s="312">
        <v>1.01439721702526</v>
      </c>
      <c r="Q97" s="312">
        <v>1.0139191077938401</v>
      </c>
      <c r="R97" s="312">
        <v>1.01338695695425</v>
      </c>
      <c r="S97" s="312">
        <v>1.0093957284494199</v>
      </c>
      <c r="T97" s="313"/>
      <c r="U97" s="314">
        <v>68416</v>
      </c>
      <c r="V97" s="314">
        <v>69401</v>
      </c>
      <c r="W97" s="314">
        <v>70367</v>
      </c>
      <c r="X97" s="314">
        <v>71309</v>
      </c>
      <c r="Y97" s="314">
        <v>71979</v>
      </c>
      <c r="Z97" s="314">
        <v>72374</v>
      </c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</row>
    <row r="98" spans="1:36" ht="13.2" x14ac:dyDescent="0.25">
      <c r="A98" s="110" t="s">
        <v>414</v>
      </c>
      <c r="B98" s="110">
        <v>-153</v>
      </c>
      <c r="C98" s="110">
        <v>0</v>
      </c>
      <c r="D98" s="110">
        <v>-153</v>
      </c>
      <c r="E98" s="110">
        <v>0</v>
      </c>
      <c r="F98" s="110">
        <v>0</v>
      </c>
      <c r="G98" s="110">
        <v>-35.64</v>
      </c>
      <c r="H98" s="110">
        <v>-117</v>
      </c>
      <c r="I98" s="110">
        <v>0</v>
      </c>
      <c r="J98" s="110"/>
      <c r="K98" s="155">
        <v>12799</v>
      </c>
      <c r="L98" s="155">
        <v>13276</v>
      </c>
      <c r="M98" s="155"/>
      <c r="N98" s="312">
        <v>-0.51258977093894298</v>
      </c>
      <c r="O98" s="312">
        <v>-0.940627586725864</v>
      </c>
      <c r="P98" s="312">
        <v>0.99189089568743105</v>
      </c>
      <c r="Q98" s="312">
        <v>0.98937198067632803</v>
      </c>
      <c r="R98" s="312">
        <v>0.99639423076923095</v>
      </c>
      <c r="S98" s="312">
        <v>1.0018848009650201</v>
      </c>
      <c r="T98" s="313"/>
      <c r="U98" s="314">
        <v>13565</v>
      </c>
      <c r="V98" s="314">
        <v>13455</v>
      </c>
      <c r="W98" s="314">
        <v>13312</v>
      </c>
      <c r="X98" s="314">
        <v>13264</v>
      </c>
      <c r="Y98" s="314">
        <v>13289</v>
      </c>
      <c r="Z98" s="314">
        <v>13164</v>
      </c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</row>
    <row r="99" spans="1:36" ht="13.2" x14ac:dyDescent="0.25">
      <c r="A99" s="110" t="s">
        <v>415</v>
      </c>
      <c r="B99" s="110">
        <v>-153</v>
      </c>
      <c r="C99" s="110">
        <v>0</v>
      </c>
      <c r="D99" s="110">
        <v>-153</v>
      </c>
      <c r="E99" s="110">
        <v>0</v>
      </c>
      <c r="F99" s="110">
        <v>0</v>
      </c>
      <c r="G99" s="110">
        <v>-35.64</v>
      </c>
      <c r="H99" s="110">
        <v>-117</v>
      </c>
      <c r="I99" s="110">
        <v>0</v>
      </c>
      <c r="J99" s="110"/>
      <c r="K99" s="155">
        <v>14256</v>
      </c>
      <c r="L99" s="155">
        <v>15985</v>
      </c>
      <c r="M99" s="155"/>
      <c r="N99" s="312">
        <v>1.55867449290561</v>
      </c>
      <c r="O99" s="312">
        <v>0.93931993236896494</v>
      </c>
      <c r="P99" s="312">
        <v>1.01425621211112</v>
      </c>
      <c r="Q99" s="312">
        <v>1.0133990147783301</v>
      </c>
      <c r="R99" s="312">
        <v>1.0168513837578601</v>
      </c>
      <c r="S99" s="312">
        <v>1.0178468991012799</v>
      </c>
      <c r="T99" s="313"/>
      <c r="U99" s="314">
        <v>15011</v>
      </c>
      <c r="V99" s="314">
        <v>15225</v>
      </c>
      <c r="W99" s="314">
        <v>15429</v>
      </c>
      <c r="X99" s="314">
        <v>15689</v>
      </c>
      <c r="Y99" s="314">
        <v>15969</v>
      </c>
      <c r="Z99" s="314">
        <v>16119</v>
      </c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</row>
    <row r="100" spans="1:36" ht="13.2" x14ac:dyDescent="0.25">
      <c r="A100" s="110" t="s">
        <v>416</v>
      </c>
      <c r="B100" s="110">
        <v>-153</v>
      </c>
      <c r="C100" s="110">
        <v>0</v>
      </c>
      <c r="D100" s="110">
        <v>-153</v>
      </c>
      <c r="E100" s="110">
        <v>0</v>
      </c>
      <c r="F100" s="110">
        <v>0</v>
      </c>
      <c r="G100" s="110">
        <v>-35.64</v>
      </c>
      <c r="H100" s="110">
        <v>-117</v>
      </c>
      <c r="I100" s="110">
        <v>0</v>
      </c>
      <c r="J100" s="110"/>
      <c r="K100" s="155">
        <v>19486</v>
      </c>
      <c r="L100" s="155">
        <v>20303</v>
      </c>
      <c r="M100" s="155"/>
      <c r="N100" s="312">
        <v>-5.2901283835171696E-2</v>
      </c>
      <c r="O100" s="312">
        <v>-0.48290135015275498</v>
      </c>
      <c r="P100" s="312">
        <v>0.99901657078231798</v>
      </c>
      <c r="Q100" s="312">
        <v>0.99714524782202096</v>
      </c>
      <c r="R100" s="312">
        <v>1.0001480823337801</v>
      </c>
      <c r="S100" s="312">
        <v>1.00157931102557</v>
      </c>
      <c r="T100" s="313"/>
      <c r="U100" s="314">
        <v>20337</v>
      </c>
      <c r="V100" s="314">
        <v>20317</v>
      </c>
      <c r="W100" s="314">
        <v>20259</v>
      </c>
      <c r="X100" s="314">
        <v>20262</v>
      </c>
      <c r="Y100" s="314">
        <v>20294</v>
      </c>
      <c r="Z100" s="314">
        <v>20196</v>
      </c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</row>
    <row r="101" spans="1:36" ht="13.2" x14ac:dyDescent="0.25">
      <c r="A101" s="110" t="s">
        <v>417</v>
      </c>
      <c r="B101" s="110">
        <v>-153</v>
      </c>
      <c r="C101" s="110">
        <v>0</v>
      </c>
      <c r="D101" s="110">
        <v>-153</v>
      </c>
      <c r="E101" s="110">
        <v>0</v>
      </c>
      <c r="F101" s="110">
        <v>0</v>
      </c>
      <c r="G101" s="110">
        <v>-35.64</v>
      </c>
      <c r="H101" s="110">
        <v>-117</v>
      </c>
      <c r="I101" s="110">
        <v>0</v>
      </c>
      <c r="J101" s="110"/>
      <c r="K101" s="155">
        <v>26144</v>
      </c>
      <c r="L101" s="155">
        <v>27028</v>
      </c>
      <c r="M101" s="155"/>
      <c r="N101" s="312">
        <v>0.12695849378729901</v>
      </c>
      <c r="O101" s="312">
        <v>-0.38428851199054104</v>
      </c>
      <c r="P101" s="312">
        <v>1.0056822402139201</v>
      </c>
      <c r="Q101" s="312">
        <v>1.0016248753646699</v>
      </c>
      <c r="R101" s="312">
        <v>1.0016959775836001</v>
      </c>
      <c r="S101" s="312">
        <v>0.99609849460782496</v>
      </c>
      <c r="T101" s="313"/>
      <c r="U101" s="314">
        <v>26926</v>
      </c>
      <c r="V101" s="314">
        <v>27079</v>
      </c>
      <c r="W101" s="314">
        <v>27123</v>
      </c>
      <c r="X101" s="314">
        <v>27169</v>
      </c>
      <c r="Y101" s="314">
        <v>27063</v>
      </c>
      <c r="Z101" s="314">
        <v>26959</v>
      </c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</row>
    <row r="102" spans="1:36" ht="13.2" x14ac:dyDescent="0.25">
      <c r="A102" s="110" t="s">
        <v>418</v>
      </c>
      <c r="B102" s="110">
        <v>-3</v>
      </c>
      <c r="C102" s="110">
        <v>0</v>
      </c>
      <c r="D102" s="110">
        <v>-3</v>
      </c>
      <c r="E102" s="110">
        <v>0</v>
      </c>
      <c r="F102" s="110">
        <v>0</v>
      </c>
      <c r="G102" s="110">
        <v>-35.64</v>
      </c>
      <c r="H102" s="110">
        <v>-117</v>
      </c>
      <c r="I102" s="110">
        <v>150</v>
      </c>
      <c r="J102" s="110"/>
      <c r="K102" s="155">
        <v>6858</v>
      </c>
      <c r="L102" s="155">
        <v>7042</v>
      </c>
      <c r="M102" s="155"/>
      <c r="N102" s="312">
        <v>-0.15548849061800499</v>
      </c>
      <c r="O102" s="312">
        <v>-0.28380871292748699</v>
      </c>
      <c r="P102" s="312">
        <v>1.0018333098293599</v>
      </c>
      <c r="Q102" s="312">
        <v>1.00506756756757</v>
      </c>
      <c r="R102" s="312">
        <v>0.99803921568627496</v>
      </c>
      <c r="S102" s="312">
        <v>0.98891383665450505</v>
      </c>
      <c r="T102" s="313"/>
      <c r="U102" s="314">
        <v>7091</v>
      </c>
      <c r="V102" s="314">
        <v>7104</v>
      </c>
      <c r="W102" s="314">
        <v>7140</v>
      </c>
      <c r="X102" s="314">
        <v>7126</v>
      </c>
      <c r="Y102" s="314">
        <v>7047</v>
      </c>
      <c r="Z102" s="314">
        <v>7027</v>
      </c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</row>
    <row r="103" spans="1:36" ht="13.2" x14ac:dyDescent="0.25">
      <c r="A103" s="110" t="s">
        <v>419</v>
      </c>
      <c r="B103" s="110">
        <v>-117</v>
      </c>
      <c r="C103" s="110">
        <v>0</v>
      </c>
      <c r="D103" s="110">
        <v>-117</v>
      </c>
      <c r="E103" s="110">
        <v>0</v>
      </c>
      <c r="F103" s="110">
        <v>0</v>
      </c>
      <c r="G103" s="110">
        <v>0</v>
      </c>
      <c r="H103" s="110">
        <v>-117</v>
      </c>
      <c r="I103" s="110">
        <v>0</v>
      </c>
      <c r="J103" s="110"/>
      <c r="K103" s="155">
        <v>15403</v>
      </c>
      <c r="L103" s="155">
        <v>15557</v>
      </c>
      <c r="M103" s="155"/>
      <c r="N103" s="312">
        <v>-0.275917494426903</v>
      </c>
      <c r="O103" s="312">
        <v>-0.45609301728014401</v>
      </c>
      <c r="P103" s="312">
        <v>0.99459974587039401</v>
      </c>
      <c r="Q103" s="312">
        <v>1.0001277547109599</v>
      </c>
      <c r="R103" s="312">
        <v>0.99418790317429895</v>
      </c>
      <c r="S103" s="312">
        <v>1.0000642425799799</v>
      </c>
      <c r="T103" s="313"/>
      <c r="U103" s="314">
        <v>15740</v>
      </c>
      <c r="V103" s="314">
        <v>15655</v>
      </c>
      <c r="W103" s="314">
        <v>15657</v>
      </c>
      <c r="X103" s="314">
        <v>15566</v>
      </c>
      <c r="Y103" s="314">
        <v>15567</v>
      </c>
      <c r="Z103" s="314">
        <v>15496</v>
      </c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</row>
    <row r="104" spans="1:36" ht="13.2" x14ac:dyDescent="0.25">
      <c r="A104" s="110" t="s">
        <v>420</v>
      </c>
      <c r="B104" s="110">
        <v>-153</v>
      </c>
      <c r="C104" s="110">
        <v>0</v>
      </c>
      <c r="D104" s="110">
        <v>-153</v>
      </c>
      <c r="E104" s="110">
        <v>0</v>
      </c>
      <c r="F104" s="110">
        <v>0</v>
      </c>
      <c r="G104" s="110">
        <v>-35.64</v>
      </c>
      <c r="H104" s="110">
        <v>-117</v>
      </c>
      <c r="I104" s="110">
        <v>0</v>
      </c>
      <c r="J104" s="110"/>
      <c r="K104" s="155">
        <v>35892</v>
      </c>
      <c r="L104" s="155">
        <v>36650</v>
      </c>
      <c r="M104" s="155"/>
      <c r="N104" s="312">
        <v>-9.5391891411611401E-3</v>
      </c>
      <c r="O104" s="312">
        <v>-0.56158333787688797</v>
      </c>
      <c r="P104" s="312">
        <v>1.0006812731632899</v>
      </c>
      <c r="Q104" s="312">
        <v>0.99675934751232298</v>
      </c>
      <c r="R104" s="312">
        <v>1.00325118845965</v>
      </c>
      <c r="S104" s="312">
        <v>0.99893793742000503</v>
      </c>
      <c r="T104" s="313"/>
      <c r="U104" s="314">
        <v>36696</v>
      </c>
      <c r="V104" s="314">
        <v>36721</v>
      </c>
      <c r="W104" s="314">
        <v>36602</v>
      </c>
      <c r="X104" s="314">
        <v>36721</v>
      </c>
      <c r="Y104" s="314">
        <v>36682</v>
      </c>
      <c r="Z104" s="314">
        <v>36476</v>
      </c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</row>
    <row r="105" spans="1:36" ht="13.2" x14ac:dyDescent="0.25">
      <c r="A105" s="18" t="s">
        <v>421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155"/>
      <c r="L105" s="155"/>
      <c r="M105" s="155"/>
      <c r="N105" s="312"/>
      <c r="O105" s="312"/>
      <c r="P105" s="312"/>
      <c r="Q105" s="312"/>
      <c r="R105" s="312"/>
      <c r="S105" s="312"/>
      <c r="T105" s="313"/>
      <c r="U105" s="314"/>
      <c r="V105" s="314"/>
      <c r="W105" s="314"/>
      <c r="X105" s="314"/>
      <c r="Y105" s="314"/>
      <c r="Z105" s="314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</row>
    <row r="106" spans="1:36" ht="13.2" x14ac:dyDescent="0.25">
      <c r="A106" s="110" t="s">
        <v>421</v>
      </c>
      <c r="B106" s="110">
        <v>-153</v>
      </c>
      <c r="C106" s="110">
        <v>0</v>
      </c>
      <c r="D106" s="110">
        <v>-153</v>
      </c>
      <c r="E106" s="110">
        <v>0</v>
      </c>
      <c r="F106" s="110">
        <v>0</v>
      </c>
      <c r="G106" s="110">
        <v>-35.64</v>
      </c>
      <c r="H106" s="110">
        <v>-117</v>
      </c>
      <c r="I106" s="110">
        <v>0</v>
      </c>
      <c r="J106" s="110"/>
      <c r="K106" s="155">
        <v>57241</v>
      </c>
      <c r="L106" s="155">
        <v>61173</v>
      </c>
      <c r="M106" s="155"/>
      <c r="N106" s="312">
        <v>0.8520360500933849</v>
      </c>
      <c r="O106" s="312">
        <v>-0.12098026713750899</v>
      </c>
      <c r="P106" s="312">
        <v>1.00862564692352</v>
      </c>
      <c r="Q106" s="312">
        <v>1.0069421155006999</v>
      </c>
      <c r="R106" s="312">
        <v>1.01535387177352</v>
      </c>
      <c r="S106" s="312">
        <v>1.0031981893328099</v>
      </c>
      <c r="T106" s="313"/>
      <c r="U106" s="314">
        <v>59126</v>
      </c>
      <c r="V106" s="314">
        <v>59636</v>
      </c>
      <c r="W106" s="314">
        <v>60050</v>
      </c>
      <c r="X106" s="314">
        <v>60972</v>
      </c>
      <c r="Y106" s="314">
        <v>61167</v>
      </c>
      <c r="Z106" s="314">
        <v>61093</v>
      </c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</row>
    <row r="107" spans="1:36" ht="13.2" x14ac:dyDescent="0.25">
      <c r="A107" s="18" t="s">
        <v>422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55"/>
      <c r="L107" s="155"/>
      <c r="M107" s="155"/>
      <c r="N107" s="312"/>
      <c r="O107" s="312"/>
      <c r="P107" s="312"/>
      <c r="Q107" s="312"/>
      <c r="R107" s="312"/>
      <c r="S107" s="312"/>
      <c r="T107" s="313"/>
      <c r="U107" s="314"/>
      <c r="V107" s="314"/>
      <c r="W107" s="314"/>
      <c r="X107" s="314"/>
      <c r="Y107" s="314"/>
      <c r="Z107" s="314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</row>
    <row r="108" spans="1:36" ht="13.2" x14ac:dyDescent="0.25">
      <c r="A108" s="110" t="s">
        <v>423</v>
      </c>
      <c r="B108" s="110">
        <v>-44</v>
      </c>
      <c r="C108" s="110">
        <v>0</v>
      </c>
      <c r="D108" s="110">
        <v>-44</v>
      </c>
      <c r="E108" s="110">
        <v>0</v>
      </c>
      <c r="F108" s="110">
        <v>0</v>
      </c>
      <c r="G108" s="110">
        <v>-35.64</v>
      </c>
      <c r="H108" s="110">
        <v>-8</v>
      </c>
      <c r="I108" s="110">
        <v>0</v>
      </c>
      <c r="J108" s="110"/>
      <c r="K108" s="155">
        <v>31132</v>
      </c>
      <c r="L108" s="155">
        <v>32216</v>
      </c>
      <c r="M108" s="155"/>
      <c r="N108" s="312">
        <v>-9.9831030994601597E-2</v>
      </c>
      <c r="O108" s="312">
        <v>-0.62375868917576993</v>
      </c>
      <c r="P108" s="312">
        <v>1.0027818131239801</v>
      </c>
      <c r="Q108" s="312">
        <v>0.99969176709922003</v>
      </c>
      <c r="R108" s="312">
        <v>0.99537508093608396</v>
      </c>
      <c r="S108" s="312">
        <v>0.99817241272496404</v>
      </c>
      <c r="T108" s="313"/>
      <c r="U108" s="314">
        <v>32353</v>
      </c>
      <c r="V108" s="314">
        <v>32443</v>
      </c>
      <c r="W108" s="314">
        <v>32433</v>
      </c>
      <c r="X108" s="314">
        <v>32283</v>
      </c>
      <c r="Y108" s="314">
        <v>32224</v>
      </c>
      <c r="Z108" s="314">
        <v>32023</v>
      </c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</row>
    <row r="109" spans="1:36" ht="13.2" x14ac:dyDescent="0.25">
      <c r="A109" s="110" t="s">
        <v>424</v>
      </c>
      <c r="B109" s="110">
        <v>-44</v>
      </c>
      <c r="C109" s="110">
        <v>0</v>
      </c>
      <c r="D109" s="110">
        <v>-44</v>
      </c>
      <c r="E109" s="110">
        <v>0</v>
      </c>
      <c r="F109" s="110">
        <v>0</v>
      </c>
      <c r="G109" s="110">
        <v>-35.64</v>
      </c>
      <c r="H109" s="110">
        <v>-8</v>
      </c>
      <c r="I109" s="110">
        <v>0</v>
      </c>
      <c r="J109" s="110"/>
      <c r="K109" s="155">
        <v>63691</v>
      </c>
      <c r="L109" s="155">
        <v>66682</v>
      </c>
      <c r="M109" s="155"/>
      <c r="N109" s="312">
        <v>-5.9957430494028702E-3</v>
      </c>
      <c r="O109" s="312">
        <v>-0.19189254017750101</v>
      </c>
      <c r="P109" s="312">
        <v>1.0004496402877701</v>
      </c>
      <c r="Q109" s="312">
        <v>0.99782771535580495</v>
      </c>
      <c r="R109" s="312">
        <v>1.0013962915696999</v>
      </c>
      <c r="S109" s="312">
        <v>1.0000899577198701</v>
      </c>
      <c r="T109" s="313"/>
      <c r="U109" s="314">
        <v>66720</v>
      </c>
      <c r="V109" s="314">
        <v>66750</v>
      </c>
      <c r="W109" s="314">
        <v>66605</v>
      </c>
      <c r="X109" s="314">
        <v>66698</v>
      </c>
      <c r="Y109" s="314">
        <v>66704</v>
      </c>
      <c r="Z109" s="314">
        <v>66576</v>
      </c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</row>
    <row r="110" spans="1:36" ht="13.2" x14ac:dyDescent="0.25">
      <c r="A110" s="110" t="s">
        <v>425</v>
      </c>
      <c r="B110" s="110">
        <v>-44</v>
      </c>
      <c r="C110" s="110">
        <v>0</v>
      </c>
      <c r="D110" s="110">
        <v>-44</v>
      </c>
      <c r="E110" s="110">
        <v>0</v>
      </c>
      <c r="F110" s="110">
        <v>0</v>
      </c>
      <c r="G110" s="110">
        <v>-35.64</v>
      </c>
      <c r="H110" s="110">
        <v>-8</v>
      </c>
      <c r="I110" s="110">
        <v>0</v>
      </c>
      <c r="J110" s="110"/>
      <c r="K110" s="155">
        <v>12896</v>
      </c>
      <c r="L110" s="155">
        <v>13159</v>
      </c>
      <c r="M110" s="155"/>
      <c r="N110" s="312">
        <v>-0.53797528217879298</v>
      </c>
      <c r="O110" s="312">
        <v>-0.85580127234171499</v>
      </c>
      <c r="P110" s="312">
        <v>0.99644233619922895</v>
      </c>
      <c r="Q110" s="312">
        <v>0.99248735495388296</v>
      </c>
      <c r="R110" s="312">
        <v>0.99527842314322101</v>
      </c>
      <c r="S110" s="312">
        <v>0.99427710843373496</v>
      </c>
      <c r="T110" s="313"/>
      <c r="U110" s="314">
        <v>13492</v>
      </c>
      <c r="V110" s="314">
        <v>13444</v>
      </c>
      <c r="W110" s="314">
        <v>13343</v>
      </c>
      <c r="X110" s="314">
        <v>13280</v>
      </c>
      <c r="Y110" s="314">
        <v>13204</v>
      </c>
      <c r="Z110" s="314">
        <v>13091</v>
      </c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</row>
    <row r="111" spans="1:36" ht="13.2" x14ac:dyDescent="0.25">
      <c r="A111" s="110" t="s">
        <v>426</v>
      </c>
      <c r="B111" s="110">
        <v>-44</v>
      </c>
      <c r="C111" s="110">
        <v>0</v>
      </c>
      <c r="D111" s="110">
        <v>-44</v>
      </c>
      <c r="E111" s="110">
        <v>0</v>
      </c>
      <c r="F111" s="110">
        <v>0</v>
      </c>
      <c r="G111" s="110">
        <v>-35.64</v>
      </c>
      <c r="H111" s="110">
        <v>-8</v>
      </c>
      <c r="I111" s="110">
        <v>0</v>
      </c>
      <c r="J111" s="110"/>
      <c r="K111" s="155">
        <v>27788</v>
      </c>
      <c r="L111" s="155">
        <v>29169</v>
      </c>
      <c r="M111" s="155"/>
      <c r="N111" s="312">
        <v>-0.371997786576173</v>
      </c>
      <c r="O111" s="312">
        <v>-0.537137774128434</v>
      </c>
      <c r="P111" s="312">
        <v>0.99983146824861802</v>
      </c>
      <c r="Q111" s="312">
        <v>0.99184168829855401</v>
      </c>
      <c r="R111" s="312">
        <v>0.99303218789300196</v>
      </c>
      <c r="S111" s="312">
        <v>1.0004449616648401</v>
      </c>
      <c r="T111" s="313"/>
      <c r="U111" s="314">
        <v>29668</v>
      </c>
      <c r="V111" s="314">
        <v>29663</v>
      </c>
      <c r="W111" s="314">
        <v>29421</v>
      </c>
      <c r="X111" s="314">
        <v>29216</v>
      </c>
      <c r="Y111" s="314">
        <v>29229</v>
      </c>
      <c r="Z111" s="314">
        <v>29072</v>
      </c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</row>
    <row r="112" spans="1:36" ht="13.2" x14ac:dyDescent="0.25">
      <c r="A112" s="110" t="s">
        <v>427</v>
      </c>
      <c r="B112" s="110">
        <v>-44</v>
      </c>
      <c r="C112" s="110">
        <v>0</v>
      </c>
      <c r="D112" s="110">
        <v>-44</v>
      </c>
      <c r="E112" s="110">
        <v>0</v>
      </c>
      <c r="F112" s="110">
        <v>0</v>
      </c>
      <c r="G112" s="110">
        <v>-35.64</v>
      </c>
      <c r="H112" s="110">
        <v>-8</v>
      </c>
      <c r="I112" s="110">
        <v>0</v>
      </c>
      <c r="J112" s="110"/>
      <c r="K112" s="155">
        <v>16808</v>
      </c>
      <c r="L112" s="155">
        <v>17514</v>
      </c>
      <c r="M112" s="155"/>
      <c r="N112" s="312">
        <v>7.1495005270150208E-2</v>
      </c>
      <c r="O112" s="312">
        <v>-0.29117898943762499</v>
      </c>
      <c r="P112" s="312">
        <v>0.99902662467792702</v>
      </c>
      <c r="Q112" s="312">
        <v>0.99868179734066898</v>
      </c>
      <c r="R112" s="312">
        <v>1.0055667144906699</v>
      </c>
      <c r="S112" s="312">
        <v>0.99960050222577301</v>
      </c>
      <c r="T112" s="313"/>
      <c r="U112" s="314">
        <v>17465</v>
      </c>
      <c r="V112" s="314">
        <v>17448</v>
      </c>
      <c r="W112" s="314">
        <v>17425</v>
      </c>
      <c r="X112" s="314">
        <v>17522</v>
      </c>
      <c r="Y112" s="314">
        <v>17515</v>
      </c>
      <c r="Z112" s="314">
        <v>17464</v>
      </c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</row>
    <row r="113" spans="1:36" ht="13.2" x14ac:dyDescent="0.25">
      <c r="A113" s="18" t="s">
        <v>428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155"/>
      <c r="L113" s="155"/>
      <c r="M113" s="155"/>
      <c r="N113" s="312"/>
      <c r="O113" s="312"/>
      <c r="P113" s="312"/>
      <c r="Q113" s="312"/>
      <c r="R113" s="312"/>
      <c r="S113" s="312"/>
      <c r="T113" s="313"/>
      <c r="U113" s="314"/>
      <c r="V113" s="314"/>
      <c r="W113" s="314"/>
      <c r="X113" s="314"/>
      <c r="Y113" s="314"/>
      <c r="Z113" s="314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</row>
    <row r="114" spans="1:36" ht="13.2" x14ac:dyDescent="0.25">
      <c r="A114" s="110" t="s">
        <v>429</v>
      </c>
      <c r="B114" s="110">
        <v>-44</v>
      </c>
      <c r="C114" s="110">
        <v>0</v>
      </c>
      <c r="D114" s="110">
        <v>-44</v>
      </c>
      <c r="E114" s="110">
        <v>0</v>
      </c>
      <c r="F114" s="110">
        <v>0</v>
      </c>
      <c r="G114" s="110">
        <v>-35.64</v>
      </c>
      <c r="H114" s="110">
        <v>-8</v>
      </c>
      <c r="I114" s="110">
        <v>0</v>
      </c>
      <c r="J114" s="110"/>
      <c r="K114" s="155">
        <v>14866</v>
      </c>
      <c r="L114" s="155">
        <v>16062</v>
      </c>
      <c r="M114" s="155"/>
      <c r="N114" s="312">
        <v>0.91176431775601396</v>
      </c>
      <c r="O114" s="312">
        <v>-0.37399488873652098</v>
      </c>
      <c r="P114" s="312">
        <v>1.0141555167733201</v>
      </c>
      <c r="Q114" s="312">
        <v>0.99942638623326996</v>
      </c>
      <c r="R114" s="312">
        <v>1.0050379440086701</v>
      </c>
      <c r="S114" s="312">
        <v>1.0179568527918801</v>
      </c>
      <c r="T114" s="313"/>
      <c r="U114" s="314">
        <v>15471</v>
      </c>
      <c r="V114" s="314">
        <v>15690</v>
      </c>
      <c r="W114" s="314">
        <v>15681</v>
      </c>
      <c r="X114" s="314">
        <v>15760</v>
      </c>
      <c r="Y114" s="314">
        <v>16043</v>
      </c>
      <c r="Z114" s="314">
        <v>15983</v>
      </c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</row>
    <row r="115" spans="1:36" ht="13.2" x14ac:dyDescent="0.25">
      <c r="A115" s="110" t="s">
        <v>430</v>
      </c>
      <c r="B115" s="110">
        <v>-44</v>
      </c>
      <c r="C115" s="110">
        <v>0</v>
      </c>
      <c r="D115" s="110">
        <v>-44</v>
      </c>
      <c r="E115" s="110">
        <v>0</v>
      </c>
      <c r="F115" s="110">
        <v>0</v>
      </c>
      <c r="G115" s="110">
        <v>-35.64</v>
      </c>
      <c r="H115" s="110">
        <v>-8</v>
      </c>
      <c r="I115" s="110">
        <v>0</v>
      </c>
      <c r="J115" s="110"/>
      <c r="K115" s="155">
        <v>12250</v>
      </c>
      <c r="L115" s="155">
        <v>12633</v>
      </c>
      <c r="M115" s="155"/>
      <c r="N115" s="312">
        <v>-0.43085879143630601</v>
      </c>
      <c r="O115" s="312">
        <v>-0.72853975292999695</v>
      </c>
      <c r="P115" s="312">
        <v>1.0024128268991299</v>
      </c>
      <c r="Q115" s="312">
        <v>0.99091544374563201</v>
      </c>
      <c r="R115" s="312">
        <v>0.99169409183513602</v>
      </c>
      <c r="S115" s="312">
        <v>0.99778761061946897</v>
      </c>
      <c r="T115" s="313"/>
      <c r="U115" s="314">
        <v>12848</v>
      </c>
      <c r="V115" s="314">
        <v>12879</v>
      </c>
      <c r="W115" s="314">
        <v>12762</v>
      </c>
      <c r="X115" s="314">
        <v>12656</v>
      </c>
      <c r="Y115" s="314">
        <v>12628</v>
      </c>
      <c r="Z115" s="314">
        <v>12536</v>
      </c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</row>
    <row r="116" spans="1:36" ht="13.2" x14ac:dyDescent="0.25">
      <c r="A116" s="110" t="s">
        <v>431</v>
      </c>
      <c r="B116" s="110">
        <v>-44</v>
      </c>
      <c r="C116" s="110">
        <v>0</v>
      </c>
      <c r="D116" s="110">
        <v>-44</v>
      </c>
      <c r="E116" s="110">
        <v>0</v>
      </c>
      <c r="F116" s="110">
        <v>0</v>
      </c>
      <c r="G116" s="110">
        <v>-35.64</v>
      </c>
      <c r="H116" s="110">
        <v>-8</v>
      </c>
      <c r="I116" s="110">
        <v>0</v>
      </c>
      <c r="J116" s="110"/>
      <c r="K116" s="155">
        <v>17011</v>
      </c>
      <c r="L116" s="155">
        <v>19882</v>
      </c>
      <c r="M116" s="155"/>
      <c r="N116" s="312">
        <v>2.05222213878322</v>
      </c>
      <c r="O116" s="312">
        <v>-0.23116739534649999</v>
      </c>
      <c r="P116" s="312">
        <v>1.03526654311567</v>
      </c>
      <c r="Q116" s="312">
        <v>1.01147791291528</v>
      </c>
      <c r="R116" s="312">
        <v>1.02842121701109</v>
      </c>
      <c r="S116" s="312">
        <v>1.00718732601103</v>
      </c>
      <c r="T116" s="313"/>
      <c r="U116" s="314">
        <v>18346</v>
      </c>
      <c r="V116" s="314">
        <v>18993</v>
      </c>
      <c r="W116" s="314">
        <v>19211</v>
      </c>
      <c r="X116" s="314">
        <v>19757</v>
      </c>
      <c r="Y116" s="314">
        <v>19899</v>
      </c>
      <c r="Z116" s="314">
        <v>19853</v>
      </c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</row>
    <row r="117" spans="1:36" ht="13.2" x14ac:dyDescent="0.25">
      <c r="A117" s="110" t="s">
        <v>432</v>
      </c>
      <c r="B117" s="110">
        <v>-44</v>
      </c>
      <c r="C117" s="110">
        <v>0</v>
      </c>
      <c r="D117" s="110">
        <v>-44</v>
      </c>
      <c r="E117" s="110">
        <v>0</v>
      </c>
      <c r="F117" s="110">
        <v>0</v>
      </c>
      <c r="G117" s="110">
        <v>-35.64</v>
      </c>
      <c r="H117" s="110">
        <v>-8</v>
      </c>
      <c r="I117" s="110">
        <v>0</v>
      </c>
      <c r="J117" s="110"/>
      <c r="K117" s="155">
        <v>14263</v>
      </c>
      <c r="L117" s="155">
        <v>15824</v>
      </c>
      <c r="M117" s="155"/>
      <c r="N117" s="312">
        <v>1.5883190629072799</v>
      </c>
      <c r="O117" s="312">
        <v>0.151457781143506</v>
      </c>
      <c r="P117" s="312">
        <v>1.0133754536900099</v>
      </c>
      <c r="Q117" s="312">
        <v>1.0198978576639901</v>
      </c>
      <c r="R117" s="312">
        <v>1.0167783052610999</v>
      </c>
      <c r="S117" s="312">
        <v>1.0134953629676999</v>
      </c>
      <c r="T117" s="313"/>
      <c r="U117" s="314">
        <v>14878</v>
      </c>
      <c r="V117" s="314">
        <v>15077</v>
      </c>
      <c r="W117" s="314">
        <v>15377</v>
      </c>
      <c r="X117" s="314">
        <v>15635</v>
      </c>
      <c r="Y117" s="314">
        <v>15846</v>
      </c>
      <c r="Z117" s="314">
        <v>15870</v>
      </c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</row>
    <row r="118" spans="1:36" ht="13.2" x14ac:dyDescent="0.25">
      <c r="A118" s="110" t="s">
        <v>433</v>
      </c>
      <c r="B118" s="110">
        <v>-44</v>
      </c>
      <c r="C118" s="110">
        <v>0</v>
      </c>
      <c r="D118" s="110">
        <v>-44</v>
      </c>
      <c r="E118" s="110">
        <v>0</v>
      </c>
      <c r="F118" s="110">
        <v>0</v>
      </c>
      <c r="G118" s="110">
        <v>-35.64</v>
      </c>
      <c r="H118" s="110">
        <v>-8</v>
      </c>
      <c r="I118" s="110">
        <v>0</v>
      </c>
      <c r="J118" s="110"/>
      <c r="K118" s="155">
        <v>31744</v>
      </c>
      <c r="L118" s="155">
        <v>34701</v>
      </c>
      <c r="M118" s="155"/>
      <c r="N118" s="312">
        <v>0.88075303062942201</v>
      </c>
      <c r="O118" s="312">
        <v>0.14697829908642898</v>
      </c>
      <c r="P118" s="312">
        <v>1.0085365489657601</v>
      </c>
      <c r="Q118" s="312">
        <v>1.0088490337092</v>
      </c>
      <c r="R118" s="312">
        <v>1.0131424548228101</v>
      </c>
      <c r="S118" s="312">
        <v>1.0047197127634899</v>
      </c>
      <c r="T118" s="313"/>
      <c r="U118" s="314">
        <v>33503</v>
      </c>
      <c r="V118" s="314">
        <v>33789</v>
      </c>
      <c r="W118" s="314">
        <v>34088</v>
      </c>
      <c r="X118" s="314">
        <v>34536</v>
      </c>
      <c r="Y118" s="314">
        <v>34699</v>
      </c>
      <c r="Z118" s="314">
        <v>34750</v>
      </c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</row>
    <row r="119" spans="1:36" ht="13.2" x14ac:dyDescent="0.25">
      <c r="A119" s="110" t="s">
        <v>434</v>
      </c>
      <c r="B119" s="110">
        <v>-44</v>
      </c>
      <c r="C119" s="110">
        <v>0</v>
      </c>
      <c r="D119" s="110">
        <v>-44</v>
      </c>
      <c r="E119" s="110">
        <v>0</v>
      </c>
      <c r="F119" s="110">
        <v>0</v>
      </c>
      <c r="G119" s="110">
        <v>-35.64</v>
      </c>
      <c r="H119" s="110">
        <v>-8</v>
      </c>
      <c r="I119" s="110">
        <v>0</v>
      </c>
      <c r="J119" s="110"/>
      <c r="K119" s="155">
        <v>132011</v>
      </c>
      <c r="L119" s="155">
        <v>150975</v>
      </c>
      <c r="M119" s="155"/>
      <c r="N119" s="312">
        <v>0.93310931511776407</v>
      </c>
      <c r="O119" s="312">
        <v>0.447826548484688</v>
      </c>
      <c r="P119" s="312">
        <v>1.0152446791662899</v>
      </c>
      <c r="Q119" s="312">
        <v>1.0125131404930701</v>
      </c>
      <c r="R119" s="312">
        <v>1.0060084399490901</v>
      </c>
      <c r="S119" s="312">
        <v>1.0036021759539799</v>
      </c>
      <c r="T119" s="313"/>
      <c r="U119" s="314">
        <v>145231</v>
      </c>
      <c r="V119" s="314">
        <v>147445</v>
      </c>
      <c r="W119" s="314">
        <v>149290</v>
      </c>
      <c r="X119" s="314">
        <v>150187</v>
      </c>
      <c r="Y119" s="314">
        <v>150728</v>
      </c>
      <c r="Z119" s="314">
        <v>151403</v>
      </c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</row>
    <row r="120" spans="1:36" ht="13.2" x14ac:dyDescent="0.25">
      <c r="A120" s="110" t="s">
        <v>435</v>
      </c>
      <c r="B120" s="110">
        <v>-44</v>
      </c>
      <c r="C120" s="110">
        <v>0</v>
      </c>
      <c r="D120" s="110">
        <v>-44</v>
      </c>
      <c r="E120" s="110">
        <v>0</v>
      </c>
      <c r="F120" s="110">
        <v>0</v>
      </c>
      <c r="G120" s="110">
        <v>-35.64</v>
      </c>
      <c r="H120" s="110">
        <v>-8</v>
      </c>
      <c r="I120" s="110">
        <v>0</v>
      </c>
      <c r="J120" s="110"/>
      <c r="K120" s="155">
        <v>50163</v>
      </c>
      <c r="L120" s="155">
        <v>52369</v>
      </c>
      <c r="M120" s="155"/>
      <c r="N120" s="312">
        <v>0.10866641369338099</v>
      </c>
      <c r="O120" s="312">
        <v>-0.23106595882824701</v>
      </c>
      <c r="P120" s="312">
        <v>1.0006137440303799</v>
      </c>
      <c r="Q120" s="312">
        <v>0.99837074236644896</v>
      </c>
      <c r="R120" s="312">
        <v>1.00391659947011</v>
      </c>
      <c r="S120" s="312">
        <v>1.0014534327787299</v>
      </c>
      <c r="T120" s="313"/>
      <c r="U120" s="314">
        <v>52139</v>
      </c>
      <c r="V120" s="314">
        <v>52171</v>
      </c>
      <c r="W120" s="314">
        <v>52086</v>
      </c>
      <c r="X120" s="314">
        <v>52290</v>
      </c>
      <c r="Y120" s="314">
        <v>52366</v>
      </c>
      <c r="Z120" s="314">
        <v>52245</v>
      </c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</row>
    <row r="121" spans="1:36" ht="13.2" x14ac:dyDescent="0.25">
      <c r="A121" s="110" t="s">
        <v>436</v>
      </c>
      <c r="B121" s="110">
        <v>-79</v>
      </c>
      <c r="C121" s="110">
        <v>0</v>
      </c>
      <c r="D121" s="110">
        <v>-79</v>
      </c>
      <c r="E121" s="110">
        <v>0</v>
      </c>
      <c r="F121" s="110">
        <v>0</v>
      </c>
      <c r="G121" s="110">
        <v>-71.28</v>
      </c>
      <c r="H121" s="110">
        <v>-8</v>
      </c>
      <c r="I121" s="110">
        <v>0</v>
      </c>
      <c r="J121" s="110"/>
      <c r="K121" s="155">
        <v>24863</v>
      </c>
      <c r="L121" s="155">
        <v>28103</v>
      </c>
      <c r="M121" s="155"/>
      <c r="N121" s="312">
        <v>1.5076960480088699</v>
      </c>
      <c r="O121" s="312">
        <v>0.366469792926777</v>
      </c>
      <c r="P121" s="312">
        <v>1.0149586371019499</v>
      </c>
      <c r="Q121" s="312">
        <v>1.0085972682273301</v>
      </c>
      <c r="R121" s="312">
        <v>1.01236162361624</v>
      </c>
      <c r="S121" s="312">
        <v>1.0244578093676</v>
      </c>
      <c r="T121" s="313"/>
      <c r="U121" s="314">
        <v>26473</v>
      </c>
      <c r="V121" s="314">
        <v>26869</v>
      </c>
      <c r="W121" s="314">
        <v>27100</v>
      </c>
      <c r="X121" s="314">
        <v>27435</v>
      </c>
      <c r="Y121" s="314">
        <v>28106</v>
      </c>
      <c r="Z121" s="314">
        <v>28209</v>
      </c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</row>
    <row r="122" spans="1:36" ht="13.2" x14ac:dyDescent="0.25">
      <c r="A122" s="110" t="s">
        <v>437</v>
      </c>
      <c r="B122" s="110">
        <v>-44</v>
      </c>
      <c r="C122" s="110">
        <v>0</v>
      </c>
      <c r="D122" s="110">
        <v>-44</v>
      </c>
      <c r="E122" s="110">
        <v>0</v>
      </c>
      <c r="F122" s="110">
        <v>0</v>
      </c>
      <c r="G122" s="110">
        <v>-35.64</v>
      </c>
      <c r="H122" s="110">
        <v>-8</v>
      </c>
      <c r="I122" s="110">
        <v>0</v>
      </c>
      <c r="J122" s="110"/>
      <c r="K122" s="155">
        <v>14958</v>
      </c>
      <c r="L122" s="155">
        <v>15718</v>
      </c>
      <c r="M122" s="155"/>
      <c r="N122" s="312">
        <v>0.11313947771163201</v>
      </c>
      <c r="O122" s="312">
        <v>-0.73094768956969403</v>
      </c>
      <c r="P122" s="312">
        <v>0.999872302387945</v>
      </c>
      <c r="Q122" s="312">
        <v>1.00274584929757</v>
      </c>
      <c r="R122" s="312">
        <v>1.00203782716678</v>
      </c>
      <c r="S122" s="312">
        <v>0.99987289482046404</v>
      </c>
      <c r="T122" s="313"/>
      <c r="U122" s="314">
        <v>15662</v>
      </c>
      <c r="V122" s="314">
        <v>15660</v>
      </c>
      <c r="W122" s="314">
        <v>15703</v>
      </c>
      <c r="X122" s="314">
        <v>15735</v>
      </c>
      <c r="Y122" s="314">
        <v>15733</v>
      </c>
      <c r="Z122" s="314">
        <v>15618</v>
      </c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</row>
    <row r="123" spans="1:36" ht="13.2" x14ac:dyDescent="0.25">
      <c r="A123" s="110" t="s">
        <v>438</v>
      </c>
      <c r="B123" s="110">
        <v>-44</v>
      </c>
      <c r="C123" s="110">
        <v>0</v>
      </c>
      <c r="D123" s="110">
        <v>-44</v>
      </c>
      <c r="E123" s="110">
        <v>0</v>
      </c>
      <c r="F123" s="110">
        <v>0</v>
      </c>
      <c r="G123" s="110">
        <v>-35.64</v>
      </c>
      <c r="H123" s="110">
        <v>-8</v>
      </c>
      <c r="I123" s="110">
        <v>0</v>
      </c>
      <c r="J123" s="110"/>
      <c r="K123" s="155">
        <v>15526</v>
      </c>
      <c r="L123" s="155">
        <v>17297</v>
      </c>
      <c r="M123" s="155"/>
      <c r="N123" s="312">
        <v>1.03479200895746</v>
      </c>
      <c r="O123" s="312">
        <v>0.27782601146032299</v>
      </c>
      <c r="P123" s="312">
        <v>1.0092279855247299</v>
      </c>
      <c r="Q123" s="312">
        <v>1.0022709615729399</v>
      </c>
      <c r="R123" s="312">
        <v>1.0096595313338499</v>
      </c>
      <c r="S123" s="312">
        <v>1.02031536053859</v>
      </c>
      <c r="T123" s="313"/>
      <c r="U123" s="314">
        <v>16580</v>
      </c>
      <c r="V123" s="314">
        <v>16733</v>
      </c>
      <c r="W123" s="314">
        <v>16771</v>
      </c>
      <c r="X123" s="314">
        <v>16933</v>
      </c>
      <c r="Y123" s="314">
        <v>17277</v>
      </c>
      <c r="Z123" s="314">
        <v>17325</v>
      </c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</row>
    <row r="124" spans="1:36" ht="13.2" x14ac:dyDescent="0.25">
      <c r="A124" s="110" t="s">
        <v>439</v>
      </c>
      <c r="B124" s="110">
        <v>-44</v>
      </c>
      <c r="C124" s="110">
        <v>0</v>
      </c>
      <c r="D124" s="110">
        <v>-44</v>
      </c>
      <c r="E124" s="110">
        <v>0</v>
      </c>
      <c r="F124" s="110">
        <v>0</v>
      </c>
      <c r="G124" s="110">
        <v>-35.64</v>
      </c>
      <c r="H124" s="110">
        <v>-8</v>
      </c>
      <c r="I124" s="110">
        <v>0</v>
      </c>
      <c r="J124" s="110"/>
      <c r="K124" s="155">
        <v>16660</v>
      </c>
      <c r="L124" s="155">
        <v>17865</v>
      </c>
      <c r="M124" s="155"/>
      <c r="N124" s="312">
        <v>0.38152991204187797</v>
      </c>
      <c r="O124" s="312">
        <v>-0.66065729802362705</v>
      </c>
      <c r="P124" s="312">
        <v>1.0123358535614799</v>
      </c>
      <c r="Q124" s="312">
        <v>0.99376684636118595</v>
      </c>
      <c r="R124" s="312">
        <v>1.00610272927615</v>
      </c>
      <c r="S124" s="312">
        <v>1.0031451839370999</v>
      </c>
      <c r="T124" s="313"/>
      <c r="U124" s="314">
        <v>17591</v>
      </c>
      <c r="V124" s="314">
        <v>17808</v>
      </c>
      <c r="W124" s="314">
        <v>17697</v>
      </c>
      <c r="X124" s="314">
        <v>17805</v>
      </c>
      <c r="Y124" s="314">
        <v>17861</v>
      </c>
      <c r="Z124" s="314">
        <v>17743</v>
      </c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ht="13.2" x14ac:dyDescent="0.25">
      <c r="A125" s="110" t="s">
        <v>440</v>
      </c>
      <c r="B125" s="110">
        <v>-44</v>
      </c>
      <c r="C125" s="110">
        <v>0</v>
      </c>
      <c r="D125" s="110">
        <v>-44</v>
      </c>
      <c r="E125" s="110">
        <v>0</v>
      </c>
      <c r="F125" s="110">
        <v>0</v>
      </c>
      <c r="G125" s="110">
        <v>-35.64</v>
      </c>
      <c r="H125" s="110">
        <v>-8</v>
      </c>
      <c r="I125" s="110">
        <v>0</v>
      </c>
      <c r="J125" s="110"/>
      <c r="K125" s="155">
        <v>80507</v>
      </c>
      <c r="L125" s="155">
        <v>86738</v>
      </c>
      <c r="M125" s="155"/>
      <c r="N125" s="312">
        <v>0.56494386578225297</v>
      </c>
      <c r="O125" s="312">
        <v>-0.155617802676626</v>
      </c>
      <c r="P125" s="312">
        <v>1.0096913391025499</v>
      </c>
      <c r="Q125" s="312">
        <v>1.00694768799626</v>
      </c>
      <c r="R125" s="312">
        <v>1.00547341566649</v>
      </c>
      <c r="S125" s="312">
        <v>1.0005074561454099</v>
      </c>
      <c r="T125" s="313"/>
      <c r="U125" s="314">
        <v>84818</v>
      </c>
      <c r="V125" s="314">
        <v>85640</v>
      </c>
      <c r="W125" s="314">
        <v>86235</v>
      </c>
      <c r="X125" s="314">
        <v>86707</v>
      </c>
      <c r="Y125" s="314">
        <v>86751</v>
      </c>
      <c r="Z125" s="314">
        <v>86616</v>
      </c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ht="13.2" x14ac:dyDescent="0.25">
      <c r="A126" s="110" t="s">
        <v>441</v>
      </c>
      <c r="B126" s="110">
        <v>-44</v>
      </c>
      <c r="C126" s="110">
        <v>0</v>
      </c>
      <c r="D126" s="110">
        <v>-44</v>
      </c>
      <c r="E126" s="110">
        <v>0</v>
      </c>
      <c r="F126" s="110">
        <v>0</v>
      </c>
      <c r="G126" s="110">
        <v>-35.64</v>
      </c>
      <c r="H126" s="110">
        <v>-8</v>
      </c>
      <c r="I126" s="110">
        <v>0</v>
      </c>
      <c r="J126" s="110"/>
      <c r="K126" s="155">
        <v>29427</v>
      </c>
      <c r="L126" s="155">
        <v>32470</v>
      </c>
      <c r="M126" s="155"/>
      <c r="N126" s="312">
        <v>0.89280536540936595</v>
      </c>
      <c r="O126" s="312">
        <v>-0.23368077975586499</v>
      </c>
      <c r="P126" s="312">
        <v>1.01201134227546</v>
      </c>
      <c r="Q126" s="312">
        <v>1.00950761868782</v>
      </c>
      <c r="R126" s="312">
        <v>1.00842013347471</v>
      </c>
      <c r="S126" s="312">
        <v>1.00578302820386</v>
      </c>
      <c r="T126" s="313"/>
      <c r="U126" s="314">
        <v>31387</v>
      </c>
      <c r="V126" s="314">
        <v>31764</v>
      </c>
      <c r="W126" s="314">
        <v>32066</v>
      </c>
      <c r="X126" s="314">
        <v>32336</v>
      </c>
      <c r="Y126" s="314">
        <v>32523</v>
      </c>
      <c r="Z126" s="314">
        <v>32447</v>
      </c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ht="13.2" x14ac:dyDescent="0.25">
      <c r="A127" s="110" t="s">
        <v>442</v>
      </c>
      <c r="B127" s="110">
        <v>-79</v>
      </c>
      <c r="C127" s="110">
        <v>0</v>
      </c>
      <c r="D127" s="110">
        <v>-79</v>
      </c>
      <c r="E127" s="110">
        <v>0</v>
      </c>
      <c r="F127" s="110">
        <v>0</v>
      </c>
      <c r="G127" s="110">
        <v>-71.28</v>
      </c>
      <c r="H127" s="110">
        <v>-8</v>
      </c>
      <c r="I127" s="110">
        <v>0</v>
      </c>
      <c r="J127" s="110"/>
      <c r="K127" s="155">
        <v>42560</v>
      </c>
      <c r="L127" s="155">
        <v>47004</v>
      </c>
      <c r="M127" s="155"/>
      <c r="N127" s="312">
        <v>0.69609832573167607</v>
      </c>
      <c r="O127" s="312">
        <v>0.44935684470568205</v>
      </c>
      <c r="P127" s="312">
        <v>1.0073131746622599</v>
      </c>
      <c r="Q127" s="312">
        <v>1.0067818715357</v>
      </c>
      <c r="R127" s="312">
        <v>1.00183517930781</v>
      </c>
      <c r="S127" s="312">
        <v>1.0119391405542899</v>
      </c>
      <c r="T127" s="313"/>
      <c r="U127" s="314">
        <v>45671</v>
      </c>
      <c r="V127" s="314">
        <v>46005</v>
      </c>
      <c r="W127" s="314">
        <v>46317</v>
      </c>
      <c r="X127" s="314">
        <v>46402</v>
      </c>
      <c r="Y127" s="314">
        <v>46956</v>
      </c>
      <c r="Z127" s="314">
        <v>47167</v>
      </c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ht="13.2" x14ac:dyDescent="0.25">
      <c r="A128" s="110" t="s">
        <v>443</v>
      </c>
      <c r="B128" s="110">
        <v>-79</v>
      </c>
      <c r="C128" s="110">
        <v>0</v>
      </c>
      <c r="D128" s="110">
        <v>-79</v>
      </c>
      <c r="E128" s="110">
        <v>0</v>
      </c>
      <c r="F128" s="110">
        <v>0</v>
      </c>
      <c r="G128" s="110">
        <v>-71.28</v>
      </c>
      <c r="H128" s="110">
        <v>-8</v>
      </c>
      <c r="I128" s="110">
        <v>0</v>
      </c>
      <c r="J128" s="110"/>
      <c r="K128" s="155">
        <v>22298</v>
      </c>
      <c r="L128" s="155">
        <v>24721</v>
      </c>
      <c r="M128" s="155"/>
      <c r="N128" s="312">
        <v>5.9776826201463094E-2</v>
      </c>
      <c r="O128" s="312">
        <v>-3.6419553253480105E-2</v>
      </c>
      <c r="P128" s="312">
        <v>1.0078286618261501</v>
      </c>
      <c r="Q128" s="312">
        <v>1.0026161152700599</v>
      </c>
      <c r="R128" s="312">
        <v>0.99080727389506595</v>
      </c>
      <c r="S128" s="312">
        <v>1.00121546065959</v>
      </c>
      <c r="T128" s="313"/>
      <c r="U128" s="314">
        <v>24653</v>
      </c>
      <c r="V128" s="314">
        <v>24846</v>
      </c>
      <c r="W128" s="314">
        <v>24911</v>
      </c>
      <c r="X128" s="314">
        <v>24682</v>
      </c>
      <c r="Y128" s="314">
        <v>24712</v>
      </c>
      <c r="Z128" s="314">
        <v>24703</v>
      </c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ht="13.2" x14ac:dyDescent="0.25">
      <c r="A129" s="110" t="s">
        <v>444</v>
      </c>
      <c r="B129" s="110">
        <v>-44</v>
      </c>
      <c r="C129" s="110">
        <v>0</v>
      </c>
      <c r="D129" s="110">
        <v>-44</v>
      </c>
      <c r="E129" s="110">
        <v>0</v>
      </c>
      <c r="F129" s="110">
        <v>0</v>
      </c>
      <c r="G129" s="110">
        <v>-35.64</v>
      </c>
      <c r="H129" s="110">
        <v>-8</v>
      </c>
      <c r="I129" s="110">
        <v>0</v>
      </c>
      <c r="J129" s="110"/>
      <c r="K129" s="155">
        <v>112950</v>
      </c>
      <c r="L129" s="155">
        <v>128384</v>
      </c>
      <c r="M129" s="155"/>
      <c r="N129" s="312">
        <v>1.0860906487773401</v>
      </c>
      <c r="O129" s="312">
        <v>1.6576048855722898</v>
      </c>
      <c r="P129" s="312">
        <v>1.0156894322036001</v>
      </c>
      <c r="Q129" s="312">
        <v>1.00932109739105</v>
      </c>
      <c r="R129" s="312">
        <v>1.01010774186382</v>
      </c>
      <c r="S129" s="312">
        <v>1.00834144962141</v>
      </c>
      <c r="T129" s="313"/>
      <c r="U129" s="314">
        <v>122949</v>
      </c>
      <c r="V129" s="314">
        <v>124878</v>
      </c>
      <c r="W129" s="314">
        <v>126042</v>
      </c>
      <c r="X129" s="314">
        <v>127316</v>
      </c>
      <c r="Y129" s="314">
        <v>128378</v>
      </c>
      <c r="Z129" s="314">
        <v>130506</v>
      </c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ht="13.2" x14ac:dyDescent="0.25">
      <c r="A130" s="110" t="s">
        <v>445</v>
      </c>
      <c r="B130" s="110">
        <v>100</v>
      </c>
      <c r="C130" s="110">
        <v>179</v>
      </c>
      <c r="D130" s="110">
        <v>-79</v>
      </c>
      <c r="E130" s="110">
        <v>0</v>
      </c>
      <c r="F130" s="110">
        <v>178.86729140375601</v>
      </c>
      <c r="G130" s="110">
        <v>-71.28</v>
      </c>
      <c r="H130" s="110">
        <v>-8</v>
      </c>
      <c r="I130" s="110">
        <v>0</v>
      </c>
      <c r="J130" s="110"/>
      <c r="K130" s="155">
        <v>307758</v>
      </c>
      <c r="L130" s="155">
        <v>357377</v>
      </c>
      <c r="M130" s="155"/>
      <c r="N130" s="312">
        <v>1.3096182649805099</v>
      </c>
      <c r="O130" s="312">
        <v>1.48708890571116</v>
      </c>
      <c r="P130" s="312">
        <v>1.01547335652811</v>
      </c>
      <c r="Q130" s="312">
        <v>1.0114100069512899</v>
      </c>
      <c r="R130" s="312">
        <v>1.0094753611852401</v>
      </c>
      <c r="S130" s="312">
        <v>1.0160409527146601</v>
      </c>
      <c r="T130" s="313"/>
      <c r="U130" s="314">
        <v>338582</v>
      </c>
      <c r="V130" s="314">
        <v>343821</v>
      </c>
      <c r="W130" s="314">
        <v>347744</v>
      </c>
      <c r="X130" s="314">
        <v>351039</v>
      </c>
      <c r="Y130" s="314">
        <v>356670</v>
      </c>
      <c r="Z130" s="314">
        <v>361974</v>
      </c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ht="13.2" x14ac:dyDescent="0.25">
      <c r="A131" s="110" t="s">
        <v>446</v>
      </c>
      <c r="B131" s="110">
        <v>-8</v>
      </c>
      <c r="C131" s="110">
        <v>0</v>
      </c>
      <c r="D131" s="110">
        <v>-8</v>
      </c>
      <c r="E131" s="110">
        <v>0</v>
      </c>
      <c r="F131" s="110">
        <v>0</v>
      </c>
      <c r="G131" s="110">
        <v>0</v>
      </c>
      <c r="H131" s="110">
        <v>-8</v>
      </c>
      <c r="I131" s="110">
        <v>0</v>
      </c>
      <c r="J131" s="110"/>
      <c r="K131" s="155">
        <v>12637</v>
      </c>
      <c r="L131" s="155">
        <v>13238</v>
      </c>
      <c r="M131" s="155"/>
      <c r="N131" s="312">
        <v>-5.2852145757309496E-2</v>
      </c>
      <c r="O131" s="312">
        <v>-0.74846904059877495</v>
      </c>
      <c r="P131" s="312">
        <v>0.99924556771029804</v>
      </c>
      <c r="Q131" s="312">
        <v>0.99667799169497895</v>
      </c>
      <c r="R131" s="312">
        <v>1.0053783804257299</v>
      </c>
      <c r="S131" s="312">
        <v>0.99660940325497305</v>
      </c>
      <c r="T131" s="313"/>
      <c r="U131" s="314">
        <v>13255</v>
      </c>
      <c r="V131" s="314">
        <v>13245</v>
      </c>
      <c r="W131" s="314">
        <v>13201</v>
      </c>
      <c r="X131" s="314">
        <v>13272</v>
      </c>
      <c r="Y131" s="314">
        <v>13227</v>
      </c>
      <c r="Z131" s="314">
        <v>13128</v>
      </c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ht="13.2" x14ac:dyDescent="0.25">
      <c r="A132" s="110" t="s">
        <v>447</v>
      </c>
      <c r="B132" s="110">
        <v>106</v>
      </c>
      <c r="C132" s="110">
        <v>0</v>
      </c>
      <c r="D132" s="110">
        <v>106</v>
      </c>
      <c r="E132" s="110">
        <v>0</v>
      </c>
      <c r="F132" s="110">
        <v>0</v>
      </c>
      <c r="G132" s="110">
        <v>-35.64</v>
      </c>
      <c r="H132" s="110">
        <v>-8</v>
      </c>
      <c r="I132" s="110">
        <v>150</v>
      </c>
      <c r="J132" s="110"/>
      <c r="K132" s="155">
        <v>7096</v>
      </c>
      <c r="L132" s="155">
        <v>7442</v>
      </c>
      <c r="M132" s="155"/>
      <c r="N132" s="312">
        <v>1.6745090089376198E-2</v>
      </c>
      <c r="O132" s="312">
        <v>-1.43277986073915</v>
      </c>
      <c r="P132" s="312">
        <v>1.00509178614498</v>
      </c>
      <c r="Q132" s="312">
        <v>0.99786695107319001</v>
      </c>
      <c r="R132" s="312">
        <v>1.0052104208416801</v>
      </c>
      <c r="S132" s="312">
        <v>0.99255715045188697</v>
      </c>
      <c r="T132" s="313"/>
      <c r="U132" s="314">
        <v>7463</v>
      </c>
      <c r="V132" s="314">
        <v>7501</v>
      </c>
      <c r="W132" s="314">
        <v>7485</v>
      </c>
      <c r="X132" s="314">
        <v>7524</v>
      </c>
      <c r="Y132" s="314">
        <v>7468</v>
      </c>
      <c r="Z132" s="314">
        <v>7361</v>
      </c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ht="13.2" x14ac:dyDescent="0.25">
      <c r="A133" s="110" t="s">
        <v>448</v>
      </c>
      <c r="B133" s="110">
        <v>-44</v>
      </c>
      <c r="C133" s="110">
        <v>0</v>
      </c>
      <c r="D133" s="110">
        <v>-44</v>
      </c>
      <c r="E133" s="110">
        <v>0</v>
      </c>
      <c r="F133" s="110">
        <v>0</v>
      </c>
      <c r="G133" s="110">
        <v>-35.64</v>
      </c>
      <c r="H133" s="110">
        <v>-8</v>
      </c>
      <c r="I133" s="110">
        <v>0</v>
      </c>
      <c r="J133" s="110"/>
      <c r="K133" s="155">
        <v>18997</v>
      </c>
      <c r="L133" s="155">
        <v>19074</v>
      </c>
      <c r="M133" s="155"/>
      <c r="N133" s="312">
        <v>-0.27681116974300801</v>
      </c>
      <c r="O133" s="312">
        <v>-0.54962311557788901</v>
      </c>
      <c r="P133" s="312">
        <v>0.99487498058704804</v>
      </c>
      <c r="Q133" s="312">
        <v>1.00052034550942</v>
      </c>
      <c r="R133" s="312">
        <v>1.00364052423549</v>
      </c>
      <c r="S133" s="312">
        <v>0.98994714478184298</v>
      </c>
      <c r="T133" s="313"/>
      <c r="U133" s="314">
        <v>19317</v>
      </c>
      <c r="V133" s="314">
        <v>19218</v>
      </c>
      <c r="W133" s="314">
        <v>19228</v>
      </c>
      <c r="X133" s="314">
        <v>19298</v>
      </c>
      <c r="Y133" s="314">
        <v>19104</v>
      </c>
      <c r="Z133" s="314">
        <v>18999</v>
      </c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ht="13.2" x14ac:dyDescent="0.25">
      <c r="A134" s="110" t="s">
        <v>449</v>
      </c>
      <c r="B134" s="110">
        <v>-44</v>
      </c>
      <c r="C134" s="110">
        <v>0</v>
      </c>
      <c r="D134" s="110">
        <v>-44</v>
      </c>
      <c r="E134" s="110">
        <v>0</v>
      </c>
      <c r="F134" s="110">
        <v>0</v>
      </c>
      <c r="G134" s="110">
        <v>-35.64</v>
      </c>
      <c r="H134" s="110">
        <v>-8</v>
      </c>
      <c r="I134" s="110">
        <v>0</v>
      </c>
      <c r="J134" s="110"/>
      <c r="K134" s="155">
        <v>18290</v>
      </c>
      <c r="L134" s="155">
        <v>19547</v>
      </c>
      <c r="M134" s="155"/>
      <c r="N134" s="312">
        <v>0.51384297769478893</v>
      </c>
      <c r="O134" s="312">
        <v>-0.51114291555919</v>
      </c>
      <c r="P134" s="312">
        <v>1.00208692022747</v>
      </c>
      <c r="Q134" s="312">
        <v>1.0097360337376999</v>
      </c>
      <c r="R134" s="312">
        <v>1.0038671754150801</v>
      </c>
      <c r="S134" s="312">
        <v>1.0048795521084799</v>
      </c>
      <c r="T134" s="313"/>
      <c r="U134" s="314">
        <v>19167</v>
      </c>
      <c r="V134" s="314">
        <v>19207</v>
      </c>
      <c r="W134" s="314">
        <v>19394</v>
      </c>
      <c r="X134" s="314">
        <v>19469</v>
      </c>
      <c r="Y134" s="314">
        <v>19564</v>
      </c>
      <c r="Z134" s="314">
        <v>19464</v>
      </c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ht="13.2" x14ac:dyDescent="0.25">
      <c r="A135" s="110" t="s">
        <v>450</v>
      </c>
      <c r="B135" s="110">
        <v>-44</v>
      </c>
      <c r="C135" s="110">
        <v>0</v>
      </c>
      <c r="D135" s="110">
        <v>-44</v>
      </c>
      <c r="E135" s="110">
        <v>0</v>
      </c>
      <c r="F135" s="110">
        <v>0</v>
      </c>
      <c r="G135" s="110">
        <v>-35.64</v>
      </c>
      <c r="H135" s="110">
        <v>-8</v>
      </c>
      <c r="I135" s="110">
        <v>0</v>
      </c>
      <c r="J135" s="110"/>
      <c r="K135" s="155">
        <v>14955</v>
      </c>
      <c r="L135" s="155">
        <v>16731</v>
      </c>
      <c r="M135" s="155"/>
      <c r="N135" s="312">
        <v>1.41969886540361</v>
      </c>
      <c r="O135" s="312">
        <v>1.06293538313716</v>
      </c>
      <c r="P135" s="312">
        <v>1.00972107503653</v>
      </c>
      <c r="Q135" s="312">
        <v>1.00868361439718</v>
      </c>
      <c r="R135" s="312">
        <v>1.0197754210854599</v>
      </c>
      <c r="S135" s="312">
        <v>1.01865785771089</v>
      </c>
      <c r="T135" s="313"/>
      <c r="U135" s="314">
        <v>15739</v>
      </c>
      <c r="V135" s="314">
        <v>15892</v>
      </c>
      <c r="W135" s="314">
        <v>16030</v>
      </c>
      <c r="X135" s="314">
        <v>16347</v>
      </c>
      <c r="Y135" s="314">
        <v>16652</v>
      </c>
      <c r="Z135" s="314">
        <v>16829</v>
      </c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ht="13.2" x14ac:dyDescent="0.25">
      <c r="A136" s="110" t="s">
        <v>451</v>
      </c>
      <c r="B136" s="110">
        <v>206</v>
      </c>
      <c r="C136" s="110">
        <v>250</v>
      </c>
      <c r="D136" s="110">
        <v>-44</v>
      </c>
      <c r="E136" s="110">
        <v>0</v>
      </c>
      <c r="F136" s="110">
        <v>250.23978639181399</v>
      </c>
      <c r="G136" s="110">
        <v>-35.64</v>
      </c>
      <c r="H136" s="110">
        <v>-8</v>
      </c>
      <c r="I136" s="110">
        <v>0</v>
      </c>
      <c r="J136" s="110"/>
      <c r="K136" s="155">
        <v>22534</v>
      </c>
      <c r="L136" s="155">
        <v>26778</v>
      </c>
      <c r="M136" s="155"/>
      <c r="N136" s="312">
        <v>1.98895089056907</v>
      </c>
      <c r="O136" s="312">
        <v>1.5908749812396799</v>
      </c>
      <c r="P136" s="312">
        <v>1.0269151138716399</v>
      </c>
      <c r="Q136" s="312">
        <v>1.02241461100569</v>
      </c>
      <c r="R136" s="312">
        <v>1.01465413911766</v>
      </c>
      <c r="S136" s="312">
        <v>1.01562380916089</v>
      </c>
      <c r="T136" s="313"/>
      <c r="U136" s="314">
        <v>24633</v>
      </c>
      <c r="V136" s="314">
        <v>25296</v>
      </c>
      <c r="W136" s="314">
        <v>25863</v>
      </c>
      <c r="X136" s="314">
        <v>26242</v>
      </c>
      <c r="Y136" s="314">
        <v>26652</v>
      </c>
      <c r="Z136" s="314">
        <v>27076</v>
      </c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ht="13.2" x14ac:dyDescent="0.25">
      <c r="A137" s="110" t="s">
        <v>452</v>
      </c>
      <c r="B137" s="110">
        <v>-44</v>
      </c>
      <c r="C137" s="110">
        <v>0</v>
      </c>
      <c r="D137" s="110">
        <v>-44</v>
      </c>
      <c r="E137" s="110">
        <v>0</v>
      </c>
      <c r="F137" s="110">
        <v>0</v>
      </c>
      <c r="G137" s="110">
        <v>-35.64</v>
      </c>
      <c r="H137" s="110">
        <v>-8</v>
      </c>
      <c r="I137" s="110">
        <v>0</v>
      </c>
      <c r="J137" s="110"/>
      <c r="K137" s="155">
        <v>13275</v>
      </c>
      <c r="L137" s="155">
        <v>14466</v>
      </c>
      <c r="M137" s="155"/>
      <c r="N137" s="312">
        <v>0.61714008808861898</v>
      </c>
      <c r="O137" s="312">
        <v>0.29696132596685099</v>
      </c>
      <c r="P137" s="312">
        <v>1.00983861834655</v>
      </c>
      <c r="Q137" s="312">
        <v>1.0007009182028499</v>
      </c>
      <c r="R137" s="312">
        <v>1.00616375989354</v>
      </c>
      <c r="S137" s="312">
        <v>1.0080055690915399</v>
      </c>
      <c r="T137" s="313"/>
      <c r="U137" s="314">
        <v>14128</v>
      </c>
      <c r="V137" s="314">
        <v>14267</v>
      </c>
      <c r="W137" s="314">
        <v>14277</v>
      </c>
      <c r="X137" s="314">
        <v>14365</v>
      </c>
      <c r="Y137" s="314">
        <v>14480</v>
      </c>
      <c r="Z137" s="314">
        <v>14523</v>
      </c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ht="13.2" x14ac:dyDescent="0.25">
      <c r="A138" s="110" t="s">
        <v>453</v>
      </c>
      <c r="B138" s="110">
        <v>-44</v>
      </c>
      <c r="C138" s="110">
        <v>0</v>
      </c>
      <c r="D138" s="110">
        <v>-44</v>
      </c>
      <c r="E138" s="110">
        <v>0</v>
      </c>
      <c r="F138" s="110">
        <v>0</v>
      </c>
      <c r="G138" s="110">
        <v>-35.64</v>
      </c>
      <c r="H138" s="110">
        <v>-8</v>
      </c>
      <c r="I138" s="110">
        <v>0</v>
      </c>
      <c r="J138" s="110"/>
      <c r="K138" s="155">
        <v>19971</v>
      </c>
      <c r="L138" s="155">
        <v>23288</v>
      </c>
      <c r="M138" s="155"/>
      <c r="N138" s="312">
        <v>1.9634779914260201</v>
      </c>
      <c r="O138" s="312">
        <v>1.12610676523683</v>
      </c>
      <c r="P138" s="312">
        <v>1.02731707317073</v>
      </c>
      <c r="Q138" s="312">
        <v>1.0260932483154701</v>
      </c>
      <c r="R138" s="312">
        <v>1.01696782723667</v>
      </c>
      <c r="S138" s="312">
        <v>1.0082773564463701</v>
      </c>
      <c r="T138" s="313"/>
      <c r="U138" s="314">
        <v>21525</v>
      </c>
      <c r="V138" s="314">
        <v>22113</v>
      </c>
      <c r="W138" s="314">
        <v>22690</v>
      </c>
      <c r="X138" s="314">
        <v>23075</v>
      </c>
      <c r="Y138" s="314">
        <v>23266</v>
      </c>
      <c r="Z138" s="314">
        <v>23528</v>
      </c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ht="13.2" x14ac:dyDescent="0.25">
      <c r="A139" s="110" t="s">
        <v>454</v>
      </c>
      <c r="B139" s="110">
        <v>-44</v>
      </c>
      <c r="C139" s="110">
        <v>0</v>
      </c>
      <c r="D139" s="110">
        <v>-44</v>
      </c>
      <c r="E139" s="110">
        <v>0</v>
      </c>
      <c r="F139" s="110">
        <v>0</v>
      </c>
      <c r="G139" s="110">
        <v>-35.64</v>
      </c>
      <c r="H139" s="110">
        <v>-8</v>
      </c>
      <c r="I139" s="110">
        <v>0</v>
      </c>
      <c r="J139" s="110"/>
      <c r="K139" s="155">
        <v>12917</v>
      </c>
      <c r="L139" s="155">
        <v>13812</v>
      </c>
      <c r="M139" s="155"/>
      <c r="N139" s="312">
        <v>0.52520306909318304</v>
      </c>
      <c r="O139" s="312">
        <v>-0.77575581816863604</v>
      </c>
      <c r="P139" s="312">
        <v>1.00703339009403</v>
      </c>
      <c r="Q139" s="312">
        <v>1.0060285252168799</v>
      </c>
      <c r="R139" s="312">
        <v>1.0008038585209</v>
      </c>
      <c r="S139" s="312">
        <v>1.00715589631252</v>
      </c>
      <c r="T139" s="313"/>
      <c r="U139" s="314">
        <v>13507</v>
      </c>
      <c r="V139" s="314">
        <v>13602</v>
      </c>
      <c r="W139" s="314">
        <v>13684</v>
      </c>
      <c r="X139" s="314">
        <v>13695</v>
      </c>
      <c r="Y139" s="314">
        <v>13793</v>
      </c>
      <c r="Z139" s="314">
        <v>13686</v>
      </c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ht="13.2" x14ac:dyDescent="0.25">
      <c r="A140" s="110" t="s">
        <v>455</v>
      </c>
      <c r="B140" s="110">
        <v>-44</v>
      </c>
      <c r="C140" s="110">
        <v>0</v>
      </c>
      <c r="D140" s="110">
        <v>-44</v>
      </c>
      <c r="E140" s="110">
        <v>0</v>
      </c>
      <c r="F140" s="110">
        <v>0</v>
      </c>
      <c r="G140" s="110">
        <v>-35.64</v>
      </c>
      <c r="H140" s="110">
        <v>-8</v>
      </c>
      <c r="I140" s="110">
        <v>0</v>
      </c>
      <c r="J140" s="110"/>
      <c r="K140" s="155">
        <v>42605</v>
      </c>
      <c r="L140" s="155">
        <v>46649</v>
      </c>
      <c r="M140" s="155"/>
      <c r="N140" s="312">
        <v>0.97461490827879194</v>
      </c>
      <c r="O140" s="312">
        <v>0.71899212328032103</v>
      </c>
      <c r="P140" s="312">
        <v>1.0126282909415401</v>
      </c>
      <c r="Q140" s="312">
        <v>1.0103335830432301</v>
      </c>
      <c r="R140" s="312">
        <v>1.0084614545851101</v>
      </c>
      <c r="S140" s="312">
        <v>1.0075687131025199</v>
      </c>
      <c r="T140" s="313"/>
      <c r="U140" s="314">
        <v>44820</v>
      </c>
      <c r="V140" s="314">
        <v>45386</v>
      </c>
      <c r="W140" s="314">
        <v>45855</v>
      </c>
      <c r="X140" s="314">
        <v>46243</v>
      </c>
      <c r="Y140" s="314">
        <v>46593</v>
      </c>
      <c r="Z140" s="314">
        <v>46928</v>
      </c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ht="13.2" x14ac:dyDescent="0.25">
      <c r="A141" s="110" t="s">
        <v>456</v>
      </c>
      <c r="B141" s="110">
        <v>-79</v>
      </c>
      <c r="C141" s="110">
        <v>0</v>
      </c>
      <c r="D141" s="110">
        <v>-79</v>
      </c>
      <c r="E141" s="110">
        <v>0</v>
      </c>
      <c r="F141" s="110">
        <v>0</v>
      </c>
      <c r="G141" s="110">
        <v>-71.28</v>
      </c>
      <c r="H141" s="110">
        <v>-8</v>
      </c>
      <c r="I141" s="110">
        <v>0</v>
      </c>
      <c r="J141" s="110"/>
      <c r="K141" s="155">
        <v>33615</v>
      </c>
      <c r="L141" s="155">
        <v>37821</v>
      </c>
      <c r="M141" s="155"/>
      <c r="N141" s="312">
        <v>0.92757952152626699</v>
      </c>
      <c r="O141" s="312">
        <v>-0.15316766577759</v>
      </c>
      <c r="P141" s="312">
        <v>1.00391845234833</v>
      </c>
      <c r="Q141" s="312">
        <v>1.0068509976253499</v>
      </c>
      <c r="R141" s="312">
        <v>1.0150997614400299</v>
      </c>
      <c r="S141" s="312">
        <v>1.0112698624649501</v>
      </c>
      <c r="T141" s="313"/>
      <c r="U141" s="314">
        <v>36494</v>
      </c>
      <c r="V141" s="314">
        <v>36637</v>
      </c>
      <c r="W141" s="314">
        <v>36888</v>
      </c>
      <c r="X141" s="314">
        <v>37445</v>
      </c>
      <c r="Y141" s="314">
        <v>37867</v>
      </c>
      <c r="Z141" s="314">
        <v>37809</v>
      </c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ht="13.2" x14ac:dyDescent="0.25">
      <c r="A142" s="110" t="s">
        <v>457</v>
      </c>
      <c r="B142" s="110">
        <v>-44</v>
      </c>
      <c r="C142" s="110">
        <v>0</v>
      </c>
      <c r="D142" s="110">
        <v>-44</v>
      </c>
      <c r="E142" s="110">
        <v>0</v>
      </c>
      <c r="F142" s="110">
        <v>0</v>
      </c>
      <c r="G142" s="110">
        <v>-35.64</v>
      </c>
      <c r="H142" s="110">
        <v>-8</v>
      </c>
      <c r="I142" s="110">
        <v>0</v>
      </c>
      <c r="J142" s="110"/>
      <c r="K142" s="155">
        <v>28558</v>
      </c>
      <c r="L142" s="155">
        <v>31714</v>
      </c>
      <c r="M142" s="155"/>
      <c r="N142" s="312">
        <v>1.18338746317737</v>
      </c>
      <c r="O142" s="312">
        <v>0.98953558218203708</v>
      </c>
      <c r="P142" s="312">
        <v>1.01110116976505</v>
      </c>
      <c r="Q142" s="312">
        <v>1.0131751442055601</v>
      </c>
      <c r="R142" s="312">
        <v>1.01979685579349</v>
      </c>
      <c r="S142" s="312">
        <v>1.0033305842796401</v>
      </c>
      <c r="T142" s="313"/>
      <c r="U142" s="314">
        <v>30177</v>
      </c>
      <c r="V142" s="314">
        <v>30512</v>
      </c>
      <c r="W142" s="314">
        <v>30914</v>
      </c>
      <c r="X142" s="314">
        <v>31526</v>
      </c>
      <c r="Y142" s="314">
        <v>31631</v>
      </c>
      <c r="Z142" s="314">
        <v>31944</v>
      </c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ht="13.2" x14ac:dyDescent="0.25">
      <c r="A143" s="110" t="s">
        <v>458</v>
      </c>
      <c r="B143" s="110">
        <v>-44</v>
      </c>
      <c r="C143" s="110">
        <v>0</v>
      </c>
      <c r="D143" s="110">
        <v>-44</v>
      </c>
      <c r="E143" s="110">
        <v>0</v>
      </c>
      <c r="F143" s="110">
        <v>0</v>
      </c>
      <c r="G143" s="110">
        <v>-35.64</v>
      </c>
      <c r="H143" s="110">
        <v>-8</v>
      </c>
      <c r="I143" s="110">
        <v>0</v>
      </c>
      <c r="J143" s="110"/>
      <c r="K143" s="155">
        <v>14806</v>
      </c>
      <c r="L143" s="155">
        <v>16341</v>
      </c>
      <c r="M143" s="155"/>
      <c r="N143" s="312">
        <v>0.57320509744722703</v>
      </c>
      <c r="O143" s="312">
        <v>0.96171516079632502</v>
      </c>
      <c r="P143" s="312">
        <v>1.0003133617447999</v>
      </c>
      <c r="Q143" s="312">
        <v>1.0041977319716799</v>
      </c>
      <c r="R143" s="312">
        <v>1.0164711754429701</v>
      </c>
      <c r="S143" s="312">
        <v>1.00202553400442</v>
      </c>
      <c r="T143" s="313"/>
      <c r="U143" s="314">
        <v>15956</v>
      </c>
      <c r="V143" s="314">
        <v>15961</v>
      </c>
      <c r="W143" s="314">
        <v>16028</v>
      </c>
      <c r="X143" s="314">
        <v>16292</v>
      </c>
      <c r="Y143" s="314">
        <v>16325</v>
      </c>
      <c r="Z143" s="314">
        <v>16482</v>
      </c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ht="13.2" x14ac:dyDescent="0.25">
      <c r="A144" s="110" t="s">
        <v>459</v>
      </c>
      <c r="B144" s="110">
        <v>16</v>
      </c>
      <c r="C144" s="110">
        <v>60</v>
      </c>
      <c r="D144" s="110">
        <v>-44</v>
      </c>
      <c r="E144" s="110">
        <v>0</v>
      </c>
      <c r="F144" s="110">
        <v>60.457237733803197</v>
      </c>
      <c r="G144" s="110">
        <v>-35.64</v>
      </c>
      <c r="H144" s="110">
        <v>-8</v>
      </c>
      <c r="I144" s="110">
        <v>0</v>
      </c>
      <c r="J144" s="110"/>
      <c r="K144" s="155">
        <v>39742</v>
      </c>
      <c r="L144" s="155">
        <v>44268</v>
      </c>
      <c r="M144" s="155"/>
      <c r="N144" s="312">
        <v>1.2256774711640199</v>
      </c>
      <c r="O144" s="312">
        <v>1.29876006878451</v>
      </c>
      <c r="P144" s="312">
        <v>1.0086473131562701</v>
      </c>
      <c r="Q144" s="312">
        <v>1.00965660181827</v>
      </c>
      <c r="R144" s="312">
        <v>1.0157460110105401</v>
      </c>
      <c r="S144" s="312">
        <v>1.0149966699584301</v>
      </c>
      <c r="T144" s="313"/>
      <c r="U144" s="314">
        <v>42094</v>
      </c>
      <c r="V144" s="314">
        <v>42458</v>
      </c>
      <c r="W144" s="314">
        <v>42868</v>
      </c>
      <c r="X144" s="314">
        <v>43543</v>
      </c>
      <c r="Y144" s="314">
        <v>44196</v>
      </c>
      <c r="Z144" s="314">
        <v>44770</v>
      </c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ht="13.2" x14ac:dyDescent="0.25">
      <c r="A145" s="110" t="s">
        <v>460</v>
      </c>
      <c r="B145" s="110">
        <v>-8</v>
      </c>
      <c r="C145" s="110">
        <v>0</v>
      </c>
      <c r="D145" s="110">
        <v>-8</v>
      </c>
      <c r="E145" s="110">
        <v>0</v>
      </c>
      <c r="F145" s="110">
        <v>0</v>
      </c>
      <c r="G145" s="110">
        <v>0</v>
      </c>
      <c r="H145" s="110">
        <v>-8</v>
      </c>
      <c r="I145" s="110">
        <v>0</v>
      </c>
      <c r="J145" s="110"/>
      <c r="K145" s="155">
        <v>9655</v>
      </c>
      <c r="L145" s="155">
        <v>10455</v>
      </c>
      <c r="M145" s="155"/>
      <c r="N145" s="312">
        <v>0.76406439684753003</v>
      </c>
      <c r="O145" s="312">
        <v>-0.28650558685894401</v>
      </c>
      <c r="P145" s="312">
        <v>1.01279905483903</v>
      </c>
      <c r="Q145" s="312">
        <v>1.01370662000583</v>
      </c>
      <c r="R145" s="312">
        <v>1.0029727656309899</v>
      </c>
      <c r="S145" s="312">
        <v>1.00114733722153</v>
      </c>
      <c r="T145" s="313"/>
      <c r="U145" s="314">
        <v>10157</v>
      </c>
      <c r="V145" s="314">
        <v>10287</v>
      </c>
      <c r="W145" s="314">
        <v>10428</v>
      </c>
      <c r="X145" s="314">
        <v>10459</v>
      </c>
      <c r="Y145" s="314">
        <v>10471</v>
      </c>
      <c r="Z145" s="314">
        <v>10441</v>
      </c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ht="13.2" x14ac:dyDescent="0.25">
      <c r="A146" s="110" t="s">
        <v>461</v>
      </c>
      <c r="B146" s="110">
        <v>-44</v>
      </c>
      <c r="C146" s="110">
        <v>0</v>
      </c>
      <c r="D146" s="110">
        <v>-44</v>
      </c>
      <c r="E146" s="110">
        <v>0</v>
      </c>
      <c r="F146" s="110">
        <v>0</v>
      </c>
      <c r="G146" s="110">
        <v>-35.64</v>
      </c>
      <c r="H146" s="110">
        <v>-8</v>
      </c>
      <c r="I146" s="110">
        <v>0</v>
      </c>
      <c r="J146" s="110"/>
      <c r="K146" s="155">
        <v>13620</v>
      </c>
      <c r="L146" s="155">
        <v>14577</v>
      </c>
      <c r="M146" s="155"/>
      <c r="N146" s="312">
        <v>-0.47831683391204</v>
      </c>
      <c r="O146" s="312">
        <v>-1.66267533356141</v>
      </c>
      <c r="P146" s="312">
        <v>1.00745066451873</v>
      </c>
      <c r="Q146" s="312">
        <v>0.99913385302152002</v>
      </c>
      <c r="R146" s="312">
        <v>0.99806615097359297</v>
      </c>
      <c r="S146" s="312">
        <v>0.97648159283757596</v>
      </c>
      <c r="T146" s="313"/>
      <c r="U146" s="314">
        <v>14898</v>
      </c>
      <c r="V146" s="314">
        <v>15009</v>
      </c>
      <c r="W146" s="314">
        <v>14996</v>
      </c>
      <c r="X146" s="314">
        <v>14967</v>
      </c>
      <c r="Y146" s="314">
        <v>14615</v>
      </c>
      <c r="Z146" s="314">
        <v>14372</v>
      </c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ht="13.2" x14ac:dyDescent="0.25">
      <c r="A147" s="18" t="s">
        <v>462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155"/>
      <c r="L147" s="155"/>
      <c r="M147" s="155"/>
      <c r="N147" s="312"/>
      <c r="O147" s="312"/>
      <c r="P147" s="312"/>
      <c r="Q147" s="312"/>
      <c r="R147" s="312"/>
      <c r="S147" s="312"/>
      <c r="T147" s="313"/>
      <c r="U147" s="314"/>
      <c r="V147" s="314"/>
      <c r="W147" s="314"/>
      <c r="X147" s="314"/>
      <c r="Y147" s="314"/>
      <c r="Z147" s="314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ht="13.2" x14ac:dyDescent="0.25">
      <c r="A148" s="110" t="s">
        <v>463</v>
      </c>
      <c r="B148" s="110">
        <v>-115</v>
      </c>
      <c r="C148" s="110">
        <v>0</v>
      </c>
      <c r="D148" s="110">
        <v>-115</v>
      </c>
      <c r="E148" s="110">
        <v>0</v>
      </c>
      <c r="F148" s="110">
        <v>0</v>
      </c>
      <c r="G148" s="110">
        <v>-35.64</v>
      </c>
      <c r="H148" s="110">
        <v>-79</v>
      </c>
      <c r="I148" s="110">
        <v>0</v>
      </c>
      <c r="J148" s="110"/>
      <c r="K148" s="155">
        <v>41423</v>
      </c>
      <c r="L148" s="155">
        <v>47017</v>
      </c>
      <c r="M148" s="155"/>
      <c r="N148" s="312">
        <v>1.2837509813764501</v>
      </c>
      <c r="O148" s="312">
        <v>0.41949702944996903</v>
      </c>
      <c r="P148" s="312">
        <v>1.0145658263305299</v>
      </c>
      <c r="Q148" s="312">
        <v>1.0160574268360001</v>
      </c>
      <c r="R148" s="312">
        <v>1.0163688535281099</v>
      </c>
      <c r="S148" s="312">
        <v>1.00440594588814</v>
      </c>
      <c r="T148" s="313"/>
      <c r="U148" s="314">
        <v>44625</v>
      </c>
      <c r="V148" s="314">
        <v>45275</v>
      </c>
      <c r="W148" s="314">
        <v>46002</v>
      </c>
      <c r="X148" s="314">
        <v>46755</v>
      </c>
      <c r="Y148" s="314">
        <v>46961</v>
      </c>
      <c r="Z148" s="314">
        <v>47158</v>
      </c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ht="13.2" x14ac:dyDescent="0.25">
      <c r="A149" s="110" t="s">
        <v>464</v>
      </c>
      <c r="B149" s="110">
        <v>-115</v>
      </c>
      <c r="C149" s="110">
        <v>0</v>
      </c>
      <c r="D149" s="110">
        <v>-115</v>
      </c>
      <c r="E149" s="110">
        <v>0</v>
      </c>
      <c r="F149" s="110">
        <v>0</v>
      </c>
      <c r="G149" s="110">
        <v>-35.64</v>
      </c>
      <c r="H149" s="110">
        <v>-79</v>
      </c>
      <c r="I149" s="110">
        <v>0</v>
      </c>
      <c r="J149" s="110"/>
      <c r="K149" s="155">
        <v>93231</v>
      </c>
      <c r="L149" s="155">
        <v>105148</v>
      </c>
      <c r="M149" s="155"/>
      <c r="N149" s="312">
        <v>0.97358183533160503</v>
      </c>
      <c r="O149" s="312">
        <v>0.63229155771918599</v>
      </c>
      <c r="P149" s="312">
        <v>1.0144403261675301</v>
      </c>
      <c r="Q149" s="312">
        <v>1.01009392415916</v>
      </c>
      <c r="R149" s="312">
        <v>1.0078323944748799</v>
      </c>
      <c r="S149" s="312">
        <v>1.0065943110906901</v>
      </c>
      <c r="T149" s="313"/>
      <c r="U149" s="314">
        <v>101175</v>
      </c>
      <c r="V149" s="314">
        <v>102636</v>
      </c>
      <c r="W149" s="314">
        <v>103672</v>
      </c>
      <c r="X149" s="314">
        <v>104484</v>
      </c>
      <c r="Y149" s="314">
        <v>105173</v>
      </c>
      <c r="Z149" s="314">
        <v>105838</v>
      </c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ht="13.2" x14ac:dyDescent="0.25">
      <c r="A150" s="110" t="s">
        <v>465</v>
      </c>
      <c r="B150" s="110">
        <v>-79</v>
      </c>
      <c r="C150" s="110">
        <v>0</v>
      </c>
      <c r="D150" s="110">
        <v>-79</v>
      </c>
      <c r="E150" s="110">
        <v>0</v>
      </c>
      <c r="F150" s="110">
        <v>0</v>
      </c>
      <c r="G150" s="110">
        <v>0</v>
      </c>
      <c r="H150" s="110">
        <v>-79</v>
      </c>
      <c r="I150" s="110">
        <v>0</v>
      </c>
      <c r="J150" s="110"/>
      <c r="K150" s="155">
        <v>10032</v>
      </c>
      <c r="L150" s="155">
        <v>10464</v>
      </c>
      <c r="M150" s="155"/>
      <c r="N150" s="312">
        <v>-1.0456583855297699</v>
      </c>
      <c r="O150" s="312">
        <v>-1.39326271590801</v>
      </c>
      <c r="P150" s="312">
        <v>0.99011803458687897</v>
      </c>
      <c r="Q150" s="312">
        <v>0.98660012937806096</v>
      </c>
      <c r="R150" s="312">
        <v>0.99625327838141597</v>
      </c>
      <c r="S150" s="312">
        <v>0.98523881158330195</v>
      </c>
      <c r="T150" s="313"/>
      <c r="U150" s="314">
        <v>10929</v>
      </c>
      <c r="V150" s="314">
        <v>10821</v>
      </c>
      <c r="W150" s="314">
        <v>10676</v>
      </c>
      <c r="X150" s="314">
        <v>10636</v>
      </c>
      <c r="Y150" s="314">
        <v>10479</v>
      </c>
      <c r="Z150" s="314">
        <v>10333</v>
      </c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ht="13.2" x14ac:dyDescent="0.25">
      <c r="A151" s="110" t="s">
        <v>466</v>
      </c>
      <c r="B151" s="110">
        <v>-115</v>
      </c>
      <c r="C151" s="110">
        <v>0</v>
      </c>
      <c r="D151" s="110">
        <v>-115</v>
      </c>
      <c r="E151" s="110">
        <v>0</v>
      </c>
      <c r="F151" s="110">
        <v>0</v>
      </c>
      <c r="G151" s="110">
        <v>-35.64</v>
      </c>
      <c r="H151" s="110">
        <v>-79</v>
      </c>
      <c r="I151" s="110">
        <v>0</v>
      </c>
      <c r="J151" s="110"/>
      <c r="K151" s="155">
        <v>76786</v>
      </c>
      <c r="L151" s="155">
        <v>85801</v>
      </c>
      <c r="M151" s="155"/>
      <c r="N151" s="312">
        <v>0.74890236820825995</v>
      </c>
      <c r="O151" s="312">
        <v>-1.7495159672490598E-2</v>
      </c>
      <c r="P151" s="312">
        <v>1.0112957688933799</v>
      </c>
      <c r="Q151" s="312">
        <v>1.0082227265705801</v>
      </c>
      <c r="R151" s="312">
        <v>1.0046789001638201</v>
      </c>
      <c r="S151" s="312">
        <v>1.0057715318020799</v>
      </c>
      <c r="T151" s="313"/>
      <c r="U151" s="314">
        <v>83217</v>
      </c>
      <c r="V151" s="314">
        <v>84157</v>
      </c>
      <c r="W151" s="314">
        <v>84849</v>
      </c>
      <c r="X151" s="314">
        <v>85246</v>
      </c>
      <c r="Y151" s="314">
        <v>85738</v>
      </c>
      <c r="Z151" s="314">
        <v>85723</v>
      </c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ht="13.2" x14ac:dyDescent="0.25">
      <c r="A152" s="110" t="s">
        <v>467</v>
      </c>
      <c r="B152" s="110">
        <v>-115</v>
      </c>
      <c r="C152" s="110">
        <v>0</v>
      </c>
      <c r="D152" s="110">
        <v>-115</v>
      </c>
      <c r="E152" s="110">
        <v>0</v>
      </c>
      <c r="F152" s="110">
        <v>0</v>
      </c>
      <c r="G152" s="110">
        <v>-35.64</v>
      </c>
      <c r="H152" s="110">
        <v>-79</v>
      </c>
      <c r="I152" s="110">
        <v>0</v>
      </c>
      <c r="J152" s="110"/>
      <c r="K152" s="155">
        <v>23458</v>
      </c>
      <c r="L152" s="155">
        <v>26575</v>
      </c>
      <c r="M152" s="155"/>
      <c r="N152" s="312">
        <v>1.1291612869459799</v>
      </c>
      <c r="O152" s="312">
        <v>9.0245920132360699E-2</v>
      </c>
      <c r="P152" s="312">
        <v>1.0166365138047699</v>
      </c>
      <c r="Q152" s="312">
        <v>1.0043715424194399</v>
      </c>
      <c r="R152" s="312">
        <v>1.01105461828827</v>
      </c>
      <c r="S152" s="312">
        <v>1.0131433578422</v>
      </c>
      <c r="T152" s="313"/>
      <c r="U152" s="314">
        <v>25426</v>
      </c>
      <c r="V152" s="314">
        <v>25849</v>
      </c>
      <c r="W152" s="314">
        <v>25962</v>
      </c>
      <c r="X152" s="314">
        <v>26249</v>
      </c>
      <c r="Y152" s="314">
        <v>26594</v>
      </c>
      <c r="Z152" s="314">
        <v>26618</v>
      </c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ht="13.2" x14ac:dyDescent="0.25">
      <c r="A153" s="110" t="s">
        <v>468</v>
      </c>
      <c r="B153" s="110">
        <v>-115</v>
      </c>
      <c r="C153" s="110">
        <v>0</v>
      </c>
      <c r="D153" s="110">
        <v>-115</v>
      </c>
      <c r="E153" s="110">
        <v>0</v>
      </c>
      <c r="F153" s="110">
        <v>0</v>
      </c>
      <c r="G153" s="110">
        <v>-35.64</v>
      </c>
      <c r="H153" s="110">
        <v>-79</v>
      </c>
      <c r="I153" s="110">
        <v>0</v>
      </c>
      <c r="J153" s="110"/>
      <c r="K153" s="155">
        <v>59186</v>
      </c>
      <c r="L153" s="155">
        <v>67800</v>
      </c>
      <c r="M153" s="155"/>
      <c r="N153" s="312">
        <v>1.6265246168963201</v>
      </c>
      <c r="O153" s="312">
        <v>0.89495370165256305</v>
      </c>
      <c r="P153" s="312">
        <v>1.0154849482522299</v>
      </c>
      <c r="Q153" s="312">
        <v>1.0126427153139701</v>
      </c>
      <c r="R153" s="312">
        <v>1.0192098530921101</v>
      </c>
      <c r="S153" s="312">
        <v>1.0177355597973901</v>
      </c>
      <c r="T153" s="313"/>
      <c r="U153" s="314">
        <v>63481</v>
      </c>
      <c r="V153" s="314">
        <v>64464</v>
      </c>
      <c r="W153" s="314">
        <v>65279</v>
      </c>
      <c r="X153" s="314">
        <v>66533</v>
      </c>
      <c r="Y153" s="314">
        <v>67713</v>
      </c>
      <c r="Z153" s="314">
        <v>68319</v>
      </c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ht="13.2" x14ac:dyDescent="0.25">
      <c r="A154" s="18" t="s">
        <v>469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55"/>
      <c r="L154" s="155"/>
      <c r="M154" s="155"/>
      <c r="N154" s="312"/>
      <c r="O154" s="312"/>
      <c r="P154" s="312"/>
      <c r="Q154" s="312"/>
      <c r="R154" s="312"/>
      <c r="S154" s="312"/>
      <c r="T154" s="313"/>
      <c r="U154" s="314"/>
      <c r="V154" s="314"/>
      <c r="W154" s="314"/>
      <c r="X154" s="314"/>
      <c r="Y154" s="314"/>
      <c r="Z154" s="314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ht="13.2" x14ac:dyDescent="0.25">
      <c r="A155" s="110" t="s">
        <v>470</v>
      </c>
      <c r="B155" s="110">
        <v>18</v>
      </c>
      <c r="C155" s="110">
        <v>0</v>
      </c>
      <c r="D155" s="110">
        <v>18</v>
      </c>
      <c r="E155" s="110">
        <v>0</v>
      </c>
      <c r="F155" s="110">
        <v>0</v>
      </c>
      <c r="G155" s="110">
        <v>0</v>
      </c>
      <c r="H155" s="110">
        <v>18</v>
      </c>
      <c r="I155" s="110">
        <v>0</v>
      </c>
      <c r="J155" s="110"/>
      <c r="K155" s="155">
        <v>27842</v>
      </c>
      <c r="L155" s="155">
        <v>32394</v>
      </c>
      <c r="M155" s="155"/>
      <c r="N155" s="312">
        <v>1.25941205998235</v>
      </c>
      <c r="O155" s="312">
        <v>0.23472728395824302</v>
      </c>
      <c r="P155" s="312">
        <v>1.01548852160925</v>
      </c>
      <c r="Q155" s="312">
        <v>1.0155400652299</v>
      </c>
      <c r="R155" s="312">
        <v>1.01124055415617</v>
      </c>
      <c r="S155" s="312">
        <v>1.0081265373478201</v>
      </c>
      <c r="T155" s="313"/>
      <c r="U155" s="314">
        <v>30797</v>
      </c>
      <c r="V155" s="314">
        <v>31274</v>
      </c>
      <c r="W155" s="314">
        <v>31760</v>
      </c>
      <c r="X155" s="314">
        <v>32117</v>
      </c>
      <c r="Y155" s="314">
        <v>32378</v>
      </c>
      <c r="Z155" s="314">
        <v>32454</v>
      </c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ht="13.2" x14ac:dyDescent="0.25">
      <c r="A156" s="110" t="s">
        <v>471</v>
      </c>
      <c r="B156" s="110">
        <v>18</v>
      </c>
      <c r="C156" s="110">
        <v>0</v>
      </c>
      <c r="D156" s="110">
        <v>18</v>
      </c>
      <c r="E156" s="110">
        <v>0</v>
      </c>
      <c r="F156" s="110">
        <v>0</v>
      </c>
      <c r="G156" s="110">
        <v>0</v>
      </c>
      <c r="H156" s="110">
        <v>18</v>
      </c>
      <c r="I156" s="110">
        <v>0</v>
      </c>
      <c r="J156" s="110"/>
      <c r="K156" s="155">
        <v>38355</v>
      </c>
      <c r="L156" s="155">
        <v>42199</v>
      </c>
      <c r="M156" s="155"/>
      <c r="N156" s="312">
        <v>0.70942288662345598</v>
      </c>
      <c r="O156" s="312">
        <v>0.71245369051011698</v>
      </c>
      <c r="P156" s="312">
        <v>1.0106757218937801</v>
      </c>
      <c r="Q156" s="312">
        <v>1.00633293853182</v>
      </c>
      <c r="R156" s="312">
        <v>1.0035068335214901</v>
      </c>
      <c r="S156" s="312">
        <v>1.0078747696210999</v>
      </c>
      <c r="T156" s="313"/>
      <c r="U156" s="314">
        <v>40934</v>
      </c>
      <c r="V156" s="314">
        <v>41371</v>
      </c>
      <c r="W156" s="314">
        <v>41633</v>
      </c>
      <c r="X156" s="314">
        <v>41779</v>
      </c>
      <c r="Y156" s="314">
        <v>42108</v>
      </c>
      <c r="Z156" s="314">
        <v>42408</v>
      </c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ht="13.2" x14ac:dyDescent="0.25">
      <c r="A157" s="110" t="s">
        <v>472</v>
      </c>
      <c r="B157" s="110">
        <v>216</v>
      </c>
      <c r="C157" s="110">
        <v>295</v>
      </c>
      <c r="D157" s="110">
        <v>-79</v>
      </c>
      <c r="E157" s="110">
        <v>294.61827284105101</v>
      </c>
      <c r="F157" s="110">
        <v>0</v>
      </c>
      <c r="G157" s="110">
        <v>0</v>
      </c>
      <c r="H157" s="110">
        <v>-79</v>
      </c>
      <c r="I157" s="110">
        <v>0</v>
      </c>
      <c r="J157" s="110"/>
      <c r="K157" s="155">
        <v>9588</v>
      </c>
      <c r="L157" s="155">
        <v>9255</v>
      </c>
      <c r="M157" s="155"/>
      <c r="N157" s="312">
        <v>-1.5907115283336801</v>
      </c>
      <c r="O157" s="312">
        <v>-0.94013399610979009</v>
      </c>
      <c r="P157" s="312">
        <v>0.99138542616803504</v>
      </c>
      <c r="Q157" s="312">
        <v>0.981905540789205</v>
      </c>
      <c r="R157" s="312">
        <v>0.98313378448724598</v>
      </c>
      <c r="S157" s="312">
        <v>0.97998517420311304</v>
      </c>
      <c r="T157" s="313"/>
      <c r="U157" s="314">
        <v>9867</v>
      </c>
      <c r="V157" s="314">
        <v>9782</v>
      </c>
      <c r="W157" s="314">
        <v>9605</v>
      </c>
      <c r="X157" s="314">
        <v>9443</v>
      </c>
      <c r="Y157" s="314">
        <v>9254</v>
      </c>
      <c r="Z157" s="314">
        <v>9167</v>
      </c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ht="13.2" x14ac:dyDescent="0.25">
      <c r="A158" s="110" t="s">
        <v>473</v>
      </c>
      <c r="B158" s="110">
        <v>-79</v>
      </c>
      <c r="C158" s="110">
        <v>0</v>
      </c>
      <c r="D158" s="110">
        <v>-79</v>
      </c>
      <c r="E158" s="110">
        <v>0</v>
      </c>
      <c r="F158" s="110">
        <v>0</v>
      </c>
      <c r="G158" s="110">
        <v>0</v>
      </c>
      <c r="H158" s="110">
        <v>-79</v>
      </c>
      <c r="I158" s="110">
        <v>0</v>
      </c>
      <c r="J158" s="110"/>
      <c r="K158" s="155">
        <v>8507</v>
      </c>
      <c r="L158" s="155">
        <v>9703</v>
      </c>
      <c r="M158" s="155"/>
      <c r="N158" s="312">
        <v>0.71285598519927906</v>
      </c>
      <c r="O158" s="312">
        <v>0.70291502997725896</v>
      </c>
      <c r="P158" s="312">
        <v>1.00829522492821</v>
      </c>
      <c r="Q158" s="312">
        <v>1.00232043033435</v>
      </c>
      <c r="R158" s="312">
        <v>1.0105229927391399</v>
      </c>
      <c r="S158" s="312">
        <v>1.00739352285744</v>
      </c>
      <c r="T158" s="313"/>
      <c r="U158" s="314">
        <v>9403</v>
      </c>
      <c r="V158" s="314">
        <v>9481</v>
      </c>
      <c r="W158" s="314">
        <v>9503</v>
      </c>
      <c r="X158" s="314">
        <v>9603</v>
      </c>
      <c r="Y158" s="314">
        <v>9674</v>
      </c>
      <c r="Z158" s="314">
        <v>9742</v>
      </c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ht="13.2" x14ac:dyDescent="0.25">
      <c r="A159" s="110" t="s">
        <v>474</v>
      </c>
      <c r="B159" s="110">
        <v>-79</v>
      </c>
      <c r="C159" s="110">
        <v>0</v>
      </c>
      <c r="D159" s="110">
        <v>-79</v>
      </c>
      <c r="E159" s="110">
        <v>0</v>
      </c>
      <c r="F159" s="110">
        <v>0</v>
      </c>
      <c r="G159" s="110">
        <v>0</v>
      </c>
      <c r="H159" s="110">
        <v>-79</v>
      </c>
      <c r="I159" s="110">
        <v>0</v>
      </c>
      <c r="J159" s="110"/>
      <c r="K159" s="155">
        <v>104867</v>
      </c>
      <c r="L159" s="155">
        <v>114445</v>
      </c>
      <c r="M159" s="155"/>
      <c r="N159" s="312">
        <v>0.52452851635240694</v>
      </c>
      <c r="O159" s="312">
        <v>0.22272298501205298</v>
      </c>
      <c r="P159" s="312">
        <v>1.0080359611491201</v>
      </c>
      <c r="Q159" s="312">
        <v>1.00599883208579</v>
      </c>
      <c r="R159" s="312">
        <v>1.00290237467018</v>
      </c>
      <c r="S159" s="312">
        <v>1.0040515653775299</v>
      </c>
      <c r="T159" s="313"/>
      <c r="U159" s="314">
        <v>112121</v>
      </c>
      <c r="V159" s="314">
        <v>113022</v>
      </c>
      <c r="W159" s="314">
        <v>113700</v>
      </c>
      <c r="X159" s="314">
        <v>114030</v>
      </c>
      <c r="Y159" s="314">
        <v>114492</v>
      </c>
      <c r="Z159" s="314">
        <v>114747</v>
      </c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ht="13.2" x14ac:dyDescent="0.25">
      <c r="A160" s="110" t="s">
        <v>475</v>
      </c>
      <c r="B160" s="110">
        <v>1821</v>
      </c>
      <c r="C160" s="110">
        <v>0</v>
      </c>
      <c r="D160" s="110">
        <v>1821</v>
      </c>
      <c r="E160" s="110">
        <v>0</v>
      </c>
      <c r="F160" s="110">
        <v>0</v>
      </c>
      <c r="G160" s="110">
        <v>0</v>
      </c>
      <c r="H160" s="110">
        <v>-79</v>
      </c>
      <c r="I160" s="110">
        <v>1900</v>
      </c>
      <c r="J160" s="110"/>
      <c r="K160" s="155">
        <v>4665</v>
      </c>
      <c r="L160" s="155">
        <v>4650</v>
      </c>
      <c r="M160" s="155"/>
      <c r="N160" s="312">
        <v>-0.70430618631643904</v>
      </c>
      <c r="O160" s="312">
        <v>-1.1983736357800101</v>
      </c>
      <c r="P160" s="312">
        <v>1.0035365092573301</v>
      </c>
      <c r="Q160" s="312">
        <v>0.99087893864013299</v>
      </c>
      <c r="R160" s="312">
        <v>0.99895397489539794</v>
      </c>
      <c r="S160" s="312">
        <v>0.97863874345549695</v>
      </c>
      <c r="T160" s="313"/>
      <c r="U160" s="314">
        <v>4807</v>
      </c>
      <c r="V160" s="314">
        <v>4824</v>
      </c>
      <c r="W160" s="314">
        <v>4780</v>
      </c>
      <c r="X160" s="314">
        <v>4775</v>
      </c>
      <c r="Y160" s="314">
        <v>4673</v>
      </c>
      <c r="Z160" s="314">
        <v>4617</v>
      </c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ht="13.2" x14ac:dyDescent="0.25">
      <c r="A161" s="110" t="s">
        <v>476</v>
      </c>
      <c r="B161" s="110">
        <v>71</v>
      </c>
      <c r="C161" s="110">
        <v>0</v>
      </c>
      <c r="D161" s="110">
        <v>71</v>
      </c>
      <c r="E161" s="110">
        <v>0</v>
      </c>
      <c r="F161" s="110">
        <v>0</v>
      </c>
      <c r="G161" s="110">
        <v>0</v>
      </c>
      <c r="H161" s="110">
        <v>-79</v>
      </c>
      <c r="I161" s="110">
        <v>150</v>
      </c>
      <c r="J161" s="110"/>
      <c r="K161" s="155">
        <v>5502</v>
      </c>
      <c r="L161" s="155">
        <v>5717</v>
      </c>
      <c r="M161" s="155"/>
      <c r="N161" s="312">
        <v>0.19340749686422898</v>
      </c>
      <c r="O161" s="312">
        <v>-0.80489938757655299</v>
      </c>
      <c r="P161" s="312">
        <v>0.99647328513489697</v>
      </c>
      <c r="Q161" s="312">
        <v>1.00530879490356</v>
      </c>
      <c r="R161" s="312">
        <v>1.0051047350818501</v>
      </c>
      <c r="S161" s="312">
        <v>1.0008756567425601</v>
      </c>
      <c r="T161" s="313"/>
      <c r="U161" s="314">
        <v>5671</v>
      </c>
      <c r="V161" s="314">
        <v>5651</v>
      </c>
      <c r="W161" s="314">
        <v>5681</v>
      </c>
      <c r="X161" s="314">
        <v>5710</v>
      </c>
      <c r="Y161" s="314">
        <v>5715</v>
      </c>
      <c r="Z161" s="314">
        <v>5669</v>
      </c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ht="13.2" x14ac:dyDescent="0.25">
      <c r="A162" s="110" t="s">
        <v>477</v>
      </c>
      <c r="B162" s="110">
        <v>-79</v>
      </c>
      <c r="C162" s="110">
        <v>0</v>
      </c>
      <c r="D162" s="110">
        <v>-79</v>
      </c>
      <c r="E162" s="110">
        <v>0</v>
      </c>
      <c r="F162" s="110">
        <v>0</v>
      </c>
      <c r="G162" s="110">
        <v>0</v>
      </c>
      <c r="H162" s="110">
        <v>-79</v>
      </c>
      <c r="I162" s="110">
        <v>0</v>
      </c>
      <c r="J162" s="110"/>
      <c r="K162" s="155">
        <v>31689</v>
      </c>
      <c r="L162" s="155">
        <v>33252</v>
      </c>
      <c r="M162" s="155"/>
      <c r="N162" s="312">
        <v>0.11745769939168801</v>
      </c>
      <c r="O162" s="312">
        <v>-0.68466412420047396</v>
      </c>
      <c r="P162" s="312">
        <v>1.00277568260673</v>
      </c>
      <c r="Q162" s="312">
        <v>1.00159460841833</v>
      </c>
      <c r="R162" s="312">
        <v>0.99777711024331595</v>
      </c>
      <c r="S162" s="312">
        <v>1.00255900770713</v>
      </c>
      <c r="T162" s="313"/>
      <c r="U162" s="314">
        <v>33145</v>
      </c>
      <c r="V162" s="314">
        <v>33237</v>
      </c>
      <c r="W162" s="314">
        <v>33290</v>
      </c>
      <c r="X162" s="314">
        <v>33216</v>
      </c>
      <c r="Y162" s="314">
        <v>33301</v>
      </c>
      <c r="Z162" s="314">
        <v>33073</v>
      </c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ht="13.2" x14ac:dyDescent="0.25">
      <c r="A163" s="110" t="s">
        <v>478</v>
      </c>
      <c r="B163" s="110">
        <v>71</v>
      </c>
      <c r="C163" s="110">
        <v>0</v>
      </c>
      <c r="D163" s="110">
        <v>71</v>
      </c>
      <c r="E163" s="110">
        <v>0</v>
      </c>
      <c r="F163" s="110">
        <v>0</v>
      </c>
      <c r="G163" s="110">
        <v>0</v>
      </c>
      <c r="H163" s="110">
        <v>-79</v>
      </c>
      <c r="I163" s="110">
        <v>150</v>
      </c>
      <c r="J163" s="110"/>
      <c r="K163" s="155">
        <v>6549</v>
      </c>
      <c r="L163" s="155">
        <v>6512</v>
      </c>
      <c r="M163" s="155"/>
      <c r="N163" s="312">
        <v>-0.22819042738728701</v>
      </c>
      <c r="O163" s="312">
        <v>-1.43818849449204</v>
      </c>
      <c r="P163" s="312">
        <v>1.0060642813826599</v>
      </c>
      <c r="Q163" s="312">
        <v>1.00542495479204</v>
      </c>
      <c r="R163" s="312">
        <v>0.98815947242206204</v>
      </c>
      <c r="S163" s="312">
        <v>0.99135446685879003</v>
      </c>
      <c r="T163" s="313"/>
      <c r="U163" s="314">
        <v>6596</v>
      </c>
      <c r="V163" s="314">
        <v>6636</v>
      </c>
      <c r="W163" s="314">
        <v>6672</v>
      </c>
      <c r="X163" s="314">
        <v>6593</v>
      </c>
      <c r="Y163" s="314">
        <v>6536</v>
      </c>
      <c r="Z163" s="314">
        <v>6442</v>
      </c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ht="13.2" x14ac:dyDescent="0.25">
      <c r="A164" s="110" t="s">
        <v>479</v>
      </c>
      <c r="B164" s="110">
        <v>71</v>
      </c>
      <c r="C164" s="110">
        <v>0</v>
      </c>
      <c r="D164" s="110">
        <v>71</v>
      </c>
      <c r="E164" s="110">
        <v>0</v>
      </c>
      <c r="F164" s="110">
        <v>0</v>
      </c>
      <c r="G164" s="110">
        <v>0</v>
      </c>
      <c r="H164" s="110">
        <v>-79</v>
      </c>
      <c r="I164" s="110">
        <v>150</v>
      </c>
      <c r="J164" s="110"/>
      <c r="K164" s="155">
        <v>5639</v>
      </c>
      <c r="L164" s="155">
        <v>5646</v>
      </c>
      <c r="M164" s="155"/>
      <c r="N164" s="312">
        <v>-0.140523796957914</v>
      </c>
      <c r="O164" s="312">
        <v>-2.1505376344085998</v>
      </c>
      <c r="P164" s="312">
        <v>0.995793163891323</v>
      </c>
      <c r="Q164" s="312">
        <v>1.00475268438655</v>
      </c>
      <c r="R164" s="312">
        <v>1.0005255781359499</v>
      </c>
      <c r="S164" s="312">
        <v>0.99334617405007897</v>
      </c>
      <c r="T164" s="313"/>
      <c r="U164" s="314">
        <v>5705</v>
      </c>
      <c r="V164" s="314">
        <v>5681</v>
      </c>
      <c r="W164" s="314">
        <v>5708</v>
      </c>
      <c r="X164" s="314">
        <v>5711</v>
      </c>
      <c r="Y164" s="314">
        <v>5673</v>
      </c>
      <c r="Z164" s="314">
        <v>5551</v>
      </c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ht="13.2" x14ac:dyDescent="0.25">
      <c r="A165" s="110" t="s">
        <v>480</v>
      </c>
      <c r="B165" s="110">
        <v>71</v>
      </c>
      <c r="C165" s="110">
        <v>0</v>
      </c>
      <c r="D165" s="110">
        <v>71</v>
      </c>
      <c r="E165" s="110">
        <v>0</v>
      </c>
      <c r="F165" s="110">
        <v>0</v>
      </c>
      <c r="G165" s="110">
        <v>0</v>
      </c>
      <c r="H165" s="110">
        <v>-79</v>
      </c>
      <c r="I165" s="110">
        <v>150</v>
      </c>
      <c r="J165" s="110"/>
      <c r="K165" s="155">
        <v>5221</v>
      </c>
      <c r="L165" s="155">
        <v>5194</v>
      </c>
      <c r="M165" s="155"/>
      <c r="N165" s="312">
        <v>-0.262538363641873</v>
      </c>
      <c r="O165" s="312">
        <v>-1.23005958101096</v>
      </c>
      <c r="P165" s="312">
        <v>1.00494484594903</v>
      </c>
      <c r="Q165" s="312">
        <v>0.98485995457986397</v>
      </c>
      <c r="R165" s="312">
        <v>0.99519600307455802</v>
      </c>
      <c r="S165" s="312">
        <v>1.00463409924696</v>
      </c>
      <c r="T165" s="313"/>
      <c r="U165" s="314">
        <v>5258</v>
      </c>
      <c r="V165" s="314">
        <v>5284</v>
      </c>
      <c r="W165" s="314">
        <v>5204</v>
      </c>
      <c r="X165" s="314">
        <v>5179</v>
      </c>
      <c r="Y165" s="314">
        <v>5203</v>
      </c>
      <c r="Z165" s="314">
        <v>5139</v>
      </c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ht="13.2" x14ac:dyDescent="0.25">
      <c r="A166" s="110" t="s">
        <v>481</v>
      </c>
      <c r="B166" s="110">
        <v>-18</v>
      </c>
      <c r="C166" s="110">
        <v>0</v>
      </c>
      <c r="D166" s="110">
        <v>-18</v>
      </c>
      <c r="E166" s="110">
        <v>0</v>
      </c>
      <c r="F166" s="110">
        <v>0</v>
      </c>
      <c r="G166" s="110">
        <v>-35.64</v>
      </c>
      <c r="H166" s="110">
        <v>18</v>
      </c>
      <c r="I166" s="110">
        <v>0</v>
      </c>
      <c r="J166" s="110"/>
      <c r="K166" s="155">
        <v>526089</v>
      </c>
      <c r="L166" s="155">
        <v>596841</v>
      </c>
      <c r="M166" s="155"/>
      <c r="N166" s="312">
        <v>1.0522102459903799</v>
      </c>
      <c r="O166" s="312">
        <v>1.4693388227155701</v>
      </c>
      <c r="P166" s="312">
        <v>1.01358655211476</v>
      </c>
      <c r="Q166" s="312">
        <v>1.00732061639659</v>
      </c>
      <c r="R166" s="312">
        <v>1.0059384276113701</v>
      </c>
      <c r="S166" s="312">
        <v>1.0152740984702</v>
      </c>
      <c r="T166" s="313"/>
      <c r="U166" s="314">
        <v>571153</v>
      </c>
      <c r="V166" s="314">
        <v>578913</v>
      </c>
      <c r="W166" s="314">
        <v>583151</v>
      </c>
      <c r="X166" s="314">
        <v>586614</v>
      </c>
      <c r="Y166" s="314">
        <v>595574</v>
      </c>
      <c r="Z166" s="314">
        <v>604325</v>
      </c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ht="13.2" x14ac:dyDescent="0.25">
      <c r="A167" s="110" t="s">
        <v>482</v>
      </c>
      <c r="B167" s="110">
        <v>-79</v>
      </c>
      <c r="C167" s="110">
        <v>0</v>
      </c>
      <c r="D167" s="110">
        <v>-79</v>
      </c>
      <c r="E167" s="110">
        <v>0</v>
      </c>
      <c r="F167" s="110">
        <v>0</v>
      </c>
      <c r="G167" s="110">
        <v>0</v>
      </c>
      <c r="H167" s="110">
        <v>-79</v>
      </c>
      <c r="I167" s="110">
        <v>0</v>
      </c>
      <c r="J167" s="110"/>
      <c r="K167" s="155">
        <v>13092</v>
      </c>
      <c r="L167" s="155">
        <v>13275</v>
      </c>
      <c r="M167" s="155"/>
      <c r="N167" s="312">
        <v>9.417703503244999E-3</v>
      </c>
      <c r="O167" s="312">
        <v>-0.41428141006327202</v>
      </c>
      <c r="P167" s="312">
        <v>0.99449928415341704</v>
      </c>
      <c r="Q167" s="312">
        <v>0.99931807849674203</v>
      </c>
      <c r="R167" s="312">
        <v>1.00318447190841</v>
      </c>
      <c r="S167" s="312">
        <v>1.0034011034691299</v>
      </c>
      <c r="T167" s="313"/>
      <c r="U167" s="314">
        <v>13271</v>
      </c>
      <c r="V167" s="314">
        <v>13198</v>
      </c>
      <c r="W167" s="314">
        <v>13189</v>
      </c>
      <c r="X167" s="314">
        <v>13231</v>
      </c>
      <c r="Y167" s="314">
        <v>13276</v>
      </c>
      <c r="Z167" s="314">
        <v>13221</v>
      </c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ht="13.2" x14ac:dyDescent="0.25">
      <c r="A168" s="110" t="s">
        <v>483</v>
      </c>
      <c r="B168" s="110">
        <v>-79</v>
      </c>
      <c r="C168" s="110">
        <v>0</v>
      </c>
      <c r="D168" s="110">
        <v>-79</v>
      </c>
      <c r="E168" s="110">
        <v>0</v>
      </c>
      <c r="F168" s="110">
        <v>0</v>
      </c>
      <c r="G168" s="110">
        <v>0</v>
      </c>
      <c r="H168" s="110">
        <v>-79</v>
      </c>
      <c r="I168" s="110">
        <v>0</v>
      </c>
      <c r="J168" s="110"/>
      <c r="K168" s="155">
        <v>9282</v>
      </c>
      <c r="L168" s="155">
        <v>9517</v>
      </c>
      <c r="M168" s="155"/>
      <c r="N168" s="312">
        <v>2.1085926316732902E-2</v>
      </c>
      <c r="O168" s="312">
        <v>-0.210748155953635</v>
      </c>
      <c r="P168" s="312">
        <v>1.0012655557899199</v>
      </c>
      <c r="Q168" s="312">
        <v>0.99568148304192094</v>
      </c>
      <c r="R168" s="312">
        <v>1.0060298317994301</v>
      </c>
      <c r="S168" s="312">
        <v>0.99789695057833905</v>
      </c>
      <c r="T168" s="313"/>
      <c r="U168" s="314">
        <v>9482</v>
      </c>
      <c r="V168" s="314">
        <v>9494</v>
      </c>
      <c r="W168" s="314">
        <v>9453</v>
      </c>
      <c r="X168" s="314">
        <v>9510</v>
      </c>
      <c r="Y168" s="314">
        <v>9490</v>
      </c>
      <c r="Z168" s="314">
        <v>9470</v>
      </c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ht="13.2" x14ac:dyDescent="0.25">
      <c r="A169" s="110" t="s">
        <v>484</v>
      </c>
      <c r="B169" s="110">
        <v>-79</v>
      </c>
      <c r="C169" s="110">
        <v>0</v>
      </c>
      <c r="D169" s="110">
        <v>-79</v>
      </c>
      <c r="E169" s="110">
        <v>0</v>
      </c>
      <c r="F169" s="110">
        <v>0</v>
      </c>
      <c r="G169" s="110">
        <v>0</v>
      </c>
      <c r="H169" s="110">
        <v>-79</v>
      </c>
      <c r="I169" s="110">
        <v>0</v>
      </c>
      <c r="J169" s="110"/>
      <c r="K169" s="155">
        <v>8832</v>
      </c>
      <c r="L169" s="155">
        <v>9243</v>
      </c>
      <c r="M169" s="155"/>
      <c r="N169" s="312">
        <v>0.25556881671446902</v>
      </c>
      <c r="O169" s="312">
        <v>0.18370434406743</v>
      </c>
      <c r="P169" s="312">
        <v>1.0052401746724899</v>
      </c>
      <c r="Q169" s="312">
        <v>1.00401824500434</v>
      </c>
      <c r="R169" s="312">
        <v>1.0008653326122201</v>
      </c>
      <c r="S169" s="312">
        <v>1.0001080730573899</v>
      </c>
      <c r="T169" s="313"/>
      <c r="U169" s="314">
        <v>9160</v>
      </c>
      <c r="V169" s="314">
        <v>9208</v>
      </c>
      <c r="W169" s="314">
        <v>9245</v>
      </c>
      <c r="X169" s="314">
        <v>9253</v>
      </c>
      <c r="Y169" s="314">
        <v>9254</v>
      </c>
      <c r="Z169" s="314">
        <v>9271</v>
      </c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ht="13.2" x14ac:dyDescent="0.25">
      <c r="A170" s="110" t="s">
        <v>485</v>
      </c>
      <c r="B170" s="110">
        <v>-18</v>
      </c>
      <c r="C170" s="110">
        <v>0</v>
      </c>
      <c r="D170" s="110">
        <v>-18</v>
      </c>
      <c r="E170" s="110">
        <v>0</v>
      </c>
      <c r="F170" s="110">
        <v>0</v>
      </c>
      <c r="G170" s="110">
        <v>-35.64</v>
      </c>
      <c r="H170" s="110">
        <v>18</v>
      </c>
      <c r="I170" s="110">
        <v>0</v>
      </c>
      <c r="J170" s="110"/>
      <c r="K170" s="155">
        <v>35223</v>
      </c>
      <c r="L170" s="155">
        <v>39762</v>
      </c>
      <c r="M170" s="155"/>
      <c r="N170" s="312">
        <v>1.2786797760909301</v>
      </c>
      <c r="O170" s="312">
        <v>0.41042427294473099</v>
      </c>
      <c r="P170" s="312">
        <v>1.0058812620870501</v>
      </c>
      <c r="Q170" s="312">
        <v>1.00529379230425</v>
      </c>
      <c r="R170" s="312">
        <v>1.0169766832591001</v>
      </c>
      <c r="S170" s="312">
        <v>1.0231078365706601</v>
      </c>
      <c r="T170" s="313"/>
      <c r="U170" s="314">
        <v>37747</v>
      </c>
      <c r="V170" s="314">
        <v>37969</v>
      </c>
      <c r="W170" s="314">
        <v>38170</v>
      </c>
      <c r="X170" s="314">
        <v>38818</v>
      </c>
      <c r="Y170" s="314">
        <v>39715</v>
      </c>
      <c r="Z170" s="314">
        <v>39878</v>
      </c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ht="13.2" x14ac:dyDescent="0.25">
      <c r="A171" s="110" t="s">
        <v>486</v>
      </c>
      <c r="B171" s="110">
        <v>71</v>
      </c>
      <c r="C171" s="110">
        <v>0</v>
      </c>
      <c r="D171" s="110">
        <v>71</v>
      </c>
      <c r="E171" s="110">
        <v>0</v>
      </c>
      <c r="F171" s="110">
        <v>0</v>
      </c>
      <c r="G171" s="110">
        <v>0</v>
      </c>
      <c r="H171" s="110">
        <v>-79</v>
      </c>
      <c r="I171" s="110">
        <v>150</v>
      </c>
      <c r="J171" s="110"/>
      <c r="K171" s="155">
        <v>6699</v>
      </c>
      <c r="L171" s="155">
        <v>7057</v>
      </c>
      <c r="M171" s="155"/>
      <c r="N171" s="312">
        <v>0.27512542225203201</v>
      </c>
      <c r="O171" s="312">
        <v>0.59616749467707597</v>
      </c>
      <c r="P171" s="312">
        <v>0.99985648679678496</v>
      </c>
      <c r="Q171" s="312">
        <v>1.0031577436486301</v>
      </c>
      <c r="R171" s="312">
        <v>0.99542137644870499</v>
      </c>
      <c r="S171" s="312">
        <v>1.01264913037229</v>
      </c>
      <c r="T171" s="313"/>
      <c r="U171" s="314">
        <v>6968</v>
      </c>
      <c r="V171" s="314">
        <v>6967</v>
      </c>
      <c r="W171" s="314">
        <v>6989</v>
      </c>
      <c r="X171" s="314">
        <v>6957</v>
      </c>
      <c r="Y171" s="314">
        <v>7045</v>
      </c>
      <c r="Z171" s="314">
        <v>7087</v>
      </c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ht="13.2" x14ac:dyDescent="0.25">
      <c r="A172" s="110" t="s">
        <v>487</v>
      </c>
      <c r="B172" s="110">
        <v>249</v>
      </c>
      <c r="C172" s="110">
        <v>267</v>
      </c>
      <c r="D172" s="110">
        <v>-18</v>
      </c>
      <c r="E172" s="110">
        <v>0</v>
      </c>
      <c r="F172" s="110">
        <v>266.742704002609</v>
      </c>
      <c r="G172" s="110">
        <v>-35.64</v>
      </c>
      <c r="H172" s="110">
        <v>18</v>
      </c>
      <c r="I172" s="110">
        <v>0</v>
      </c>
      <c r="J172" s="110"/>
      <c r="K172" s="155">
        <v>41753</v>
      </c>
      <c r="L172" s="155">
        <v>49068</v>
      </c>
      <c r="M172" s="155"/>
      <c r="N172" s="312">
        <v>2.1777658804107598</v>
      </c>
      <c r="O172" s="312">
        <v>1.6431637032495401</v>
      </c>
      <c r="P172" s="312">
        <v>1.02809088883939</v>
      </c>
      <c r="Q172" s="312">
        <v>1.0182444584082699</v>
      </c>
      <c r="R172" s="312">
        <v>1.0243014917115301</v>
      </c>
      <c r="S172" s="312">
        <v>1.01651604861328</v>
      </c>
      <c r="T172" s="313"/>
      <c r="U172" s="314">
        <v>44890</v>
      </c>
      <c r="V172" s="314">
        <v>46151</v>
      </c>
      <c r="W172" s="314">
        <v>46993</v>
      </c>
      <c r="X172" s="314">
        <v>48135</v>
      </c>
      <c r="Y172" s="314">
        <v>48930</v>
      </c>
      <c r="Z172" s="314">
        <v>49734</v>
      </c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ht="13.2" x14ac:dyDescent="0.25">
      <c r="A173" s="110" t="s">
        <v>488</v>
      </c>
      <c r="B173" s="110">
        <v>-18</v>
      </c>
      <c r="C173" s="110">
        <v>0</v>
      </c>
      <c r="D173" s="110">
        <v>-18</v>
      </c>
      <c r="E173" s="110">
        <v>0</v>
      </c>
      <c r="F173" s="110">
        <v>0</v>
      </c>
      <c r="G173" s="110">
        <v>-35.64</v>
      </c>
      <c r="H173" s="110">
        <v>18</v>
      </c>
      <c r="I173" s="110">
        <v>0</v>
      </c>
      <c r="J173" s="110"/>
      <c r="K173" s="155">
        <v>39070</v>
      </c>
      <c r="L173" s="155">
        <v>43536</v>
      </c>
      <c r="M173" s="155"/>
      <c r="N173" s="312">
        <v>0.83952676889869104</v>
      </c>
      <c r="O173" s="312">
        <v>0.56576435684551907</v>
      </c>
      <c r="P173" s="312">
        <v>1.0108677558203101</v>
      </c>
      <c r="Q173" s="312">
        <v>1.00969229321539</v>
      </c>
      <c r="R173" s="312">
        <v>1.01036812674744</v>
      </c>
      <c r="S173" s="312">
        <v>1.0026749682924001</v>
      </c>
      <c r="T173" s="313"/>
      <c r="U173" s="314">
        <v>42051</v>
      </c>
      <c r="V173" s="314">
        <v>42508</v>
      </c>
      <c r="W173" s="314">
        <v>42920</v>
      </c>
      <c r="X173" s="314">
        <v>43365</v>
      </c>
      <c r="Y173" s="314">
        <v>43481</v>
      </c>
      <c r="Z173" s="314">
        <v>43727</v>
      </c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ht="13.2" x14ac:dyDescent="0.25">
      <c r="A174" s="110" t="s">
        <v>489</v>
      </c>
      <c r="B174" s="110">
        <v>-79</v>
      </c>
      <c r="C174" s="110">
        <v>0</v>
      </c>
      <c r="D174" s="110">
        <v>-79</v>
      </c>
      <c r="E174" s="110">
        <v>0</v>
      </c>
      <c r="F174" s="110">
        <v>0</v>
      </c>
      <c r="G174" s="110">
        <v>0</v>
      </c>
      <c r="H174" s="110">
        <v>-79</v>
      </c>
      <c r="I174" s="110">
        <v>0</v>
      </c>
      <c r="J174" s="110"/>
      <c r="K174" s="155">
        <v>38254</v>
      </c>
      <c r="L174" s="155">
        <v>40457</v>
      </c>
      <c r="M174" s="155"/>
      <c r="N174" s="312">
        <v>0.38569068514968702</v>
      </c>
      <c r="O174" s="312">
        <v>0.309061688713067</v>
      </c>
      <c r="P174" s="312">
        <v>1.00700529791348</v>
      </c>
      <c r="Q174" s="312">
        <v>1.0059342741734401</v>
      </c>
      <c r="R174" s="312">
        <v>1.0034205829863201</v>
      </c>
      <c r="S174" s="312">
        <v>0.99908601353688098</v>
      </c>
      <c r="T174" s="313"/>
      <c r="U174" s="314">
        <v>39827</v>
      </c>
      <c r="V174" s="314">
        <v>40106</v>
      </c>
      <c r="W174" s="314">
        <v>40344</v>
      </c>
      <c r="X174" s="314">
        <v>40482</v>
      </c>
      <c r="Y174" s="314">
        <v>40445</v>
      </c>
      <c r="Z174" s="314">
        <v>40570</v>
      </c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ht="13.2" x14ac:dyDescent="0.25">
      <c r="A175" s="110" t="s">
        <v>490</v>
      </c>
      <c r="B175" s="110">
        <v>18</v>
      </c>
      <c r="C175" s="110">
        <v>0</v>
      </c>
      <c r="D175" s="110">
        <v>18</v>
      </c>
      <c r="E175" s="110">
        <v>0</v>
      </c>
      <c r="F175" s="110">
        <v>0</v>
      </c>
      <c r="G175" s="110">
        <v>0</v>
      </c>
      <c r="H175" s="110">
        <v>18</v>
      </c>
      <c r="I175" s="110">
        <v>0</v>
      </c>
      <c r="J175" s="110"/>
      <c r="K175" s="155">
        <v>12580</v>
      </c>
      <c r="L175" s="155">
        <v>14428</v>
      </c>
      <c r="M175" s="155"/>
      <c r="N175" s="312">
        <v>0.82410248685775789</v>
      </c>
      <c r="O175" s="312">
        <v>-0.318118948824343</v>
      </c>
      <c r="P175" s="312">
        <v>1.0060030015007499</v>
      </c>
      <c r="Q175" s="312">
        <v>1.0113660581089701</v>
      </c>
      <c r="R175" s="312">
        <v>1.01812179532205</v>
      </c>
      <c r="S175" s="312">
        <v>0.99758537426698901</v>
      </c>
      <c r="T175" s="313"/>
      <c r="U175" s="314">
        <v>13993</v>
      </c>
      <c r="V175" s="314">
        <v>14077</v>
      </c>
      <c r="W175" s="314">
        <v>14237</v>
      </c>
      <c r="X175" s="314">
        <v>14495</v>
      </c>
      <c r="Y175" s="314">
        <v>14460</v>
      </c>
      <c r="Z175" s="314">
        <v>14414</v>
      </c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ht="13.2" x14ac:dyDescent="0.25">
      <c r="A176" s="110" t="s">
        <v>491</v>
      </c>
      <c r="B176" s="110">
        <v>-115</v>
      </c>
      <c r="C176" s="110">
        <v>0</v>
      </c>
      <c r="D176" s="110">
        <v>-115</v>
      </c>
      <c r="E176" s="110">
        <v>0</v>
      </c>
      <c r="F176" s="110">
        <v>0</v>
      </c>
      <c r="G176" s="110">
        <v>-35.64</v>
      </c>
      <c r="H176" s="110">
        <v>-79</v>
      </c>
      <c r="I176" s="110">
        <v>0</v>
      </c>
      <c r="J176" s="110"/>
      <c r="K176" s="155">
        <v>14396</v>
      </c>
      <c r="L176" s="155">
        <v>14170</v>
      </c>
      <c r="M176" s="155"/>
      <c r="N176" s="312">
        <v>-0.69505084624884605</v>
      </c>
      <c r="O176" s="312">
        <v>-1.4216341755225599</v>
      </c>
      <c r="P176" s="312">
        <v>0.99883649305317901</v>
      </c>
      <c r="Q176" s="312">
        <v>0.98711799369603903</v>
      </c>
      <c r="R176" s="312">
        <v>0.99319727891156495</v>
      </c>
      <c r="S176" s="312">
        <v>0.99308079396142002</v>
      </c>
      <c r="T176" s="313"/>
      <c r="U176" s="314">
        <v>14611</v>
      </c>
      <c r="V176" s="314">
        <v>14594</v>
      </c>
      <c r="W176" s="314">
        <v>14406</v>
      </c>
      <c r="X176" s="314">
        <v>14308</v>
      </c>
      <c r="Y176" s="314">
        <v>14209</v>
      </c>
      <c r="Z176" s="314">
        <v>14007</v>
      </c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ht="13.2" x14ac:dyDescent="0.25">
      <c r="A177" s="110" t="s">
        <v>492</v>
      </c>
      <c r="B177" s="110">
        <v>-79</v>
      </c>
      <c r="C177" s="110">
        <v>0</v>
      </c>
      <c r="D177" s="110">
        <v>-79</v>
      </c>
      <c r="E177" s="110">
        <v>0</v>
      </c>
      <c r="F177" s="110">
        <v>0</v>
      </c>
      <c r="G177" s="110">
        <v>0</v>
      </c>
      <c r="H177" s="110">
        <v>-79</v>
      </c>
      <c r="I177" s="110">
        <v>0</v>
      </c>
      <c r="J177" s="110"/>
      <c r="K177" s="155">
        <v>23739</v>
      </c>
      <c r="L177" s="155">
        <v>24768</v>
      </c>
      <c r="M177" s="155"/>
      <c r="N177" s="312">
        <v>0.42899104233142804</v>
      </c>
      <c r="O177" s="312">
        <v>-0.487942576014195</v>
      </c>
      <c r="P177" s="312">
        <v>1.0068096976658301</v>
      </c>
      <c r="Q177" s="312">
        <v>0.99955180703255497</v>
      </c>
      <c r="R177" s="312">
        <v>1.0075819338007499</v>
      </c>
      <c r="S177" s="312">
        <v>1.00323650780808</v>
      </c>
      <c r="T177" s="313"/>
      <c r="U177" s="314">
        <v>24377</v>
      </c>
      <c r="V177" s="314">
        <v>24543</v>
      </c>
      <c r="W177" s="314">
        <v>24532</v>
      </c>
      <c r="X177" s="314">
        <v>24718</v>
      </c>
      <c r="Y177" s="314">
        <v>24798</v>
      </c>
      <c r="Z177" s="314">
        <v>24677</v>
      </c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ht="13.2" x14ac:dyDescent="0.25">
      <c r="A178" s="110" t="s">
        <v>493</v>
      </c>
      <c r="B178" s="110">
        <v>-79</v>
      </c>
      <c r="C178" s="110">
        <v>0</v>
      </c>
      <c r="D178" s="110">
        <v>-79</v>
      </c>
      <c r="E178" s="110">
        <v>0</v>
      </c>
      <c r="F178" s="110">
        <v>0</v>
      </c>
      <c r="G178" s="110">
        <v>0</v>
      </c>
      <c r="H178" s="110">
        <v>-79</v>
      </c>
      <c r="I178" s="110">
        <v>0</v>
      </c>
      <c r="J178" s="110"/>
      <c r="K178" s="155">
        <v>33763</v>
      </c>
      <c r="L178" s="155">
        <v>35329</v>
      </c>
      <c r="M178" s="155"/>
      <c r="N178" s="312">
        <v>0.44196020726046098</v>
      </c>
      <c r="O178" s="312">
        <v>-0.18673079643513901</v>
      </c>
      <c r="P178" s="312">
        <v>1.0018141503729101</v>
      </c>
      <c r="Q178" s="312">
        <v>1.00373670594999</v>
      </c>
      <c r="R178" s="312">
        <v>1.00632875143184</v>
      </c>
      <c r="S178" s="312">
        <v>1.0058051848268399</v>
      </c>
      <c r="T178" s="313"/>
      <c r="U178" s="314">
        <v>34727</v>
      </c>
      <c r="V178" s="314">
        <v>34790</v>
      </c>
      <c r="W178" s="314">
        <v>34920</v>
      </c>
      <c r="X178" s="314">
        <v>35141</v>
      </c>
      <c r="Y178" s="314">
        <v>35345</v>
      </c>
      <c r="Z178" s="314">
        <v>35279</v>
      </c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ht="13.2" x14ac:dyDescent="0.25">
      <c r="A179" s="110" t="s">
        <v>494</v>
      </c>
      <c r="B179" s="110">
        <v>-79</v>
      </c>
      <c r="C179" s="110">
        <v>0</v>
      </c>
      <c r="D179" s="110">
        <v>-79</v>
      </c>
      <c r="E179" s="110">
        <v>0</v>
      </c>
      <c r="F179" s="110">
        <v>0</v>
      </c>
      <c r="G179" s="110">
        <v>0</v>
      </c>
      <c r="H179" s="110">
        <v>-79</v>
      </c>
      <c r="I179" s="110">
        <v>0</v>
      </c>
      <c r="J179" s="110"/>
      <c r="K179" s="155">
        <v>8946</v>
      </c>
      <c r="L179" s="155">
        <v>9263</v>
      </c>
      <c r="M179" s="155"/>
      <c r="N179" s="312">
        <v>-0.20116239020821999</v>
      </c>
      <c r="O179" s="312">
        <v>-0.87340953202501603</v>
      </c>
      <c r="P179" s="312">
        <v>0.99390309123970499</v>
      </c>
      <c r="Q179" s="312">
        <v>1.0002152389151999</v>
      </c>
      <c r="R179" s="312">
        <v>0.99720249623413004</v>
      </c>
      <c r="S179" s="312">
        <v>1.0006473888649099</v>
      </c>
      <c r="T179" s="313"/>
      <c r="U179" s="314">
        <v>9349</v>
      </c>
      <c r="V179" s="314">
        <v>9292</v>
      </c>
      <c r="W179" s="314">
        <v>9294</v>
      </c>
      <c r="X179" s="314">
        <v>9268</v>
      </c>
      <c r="Y179" s="314">
        <v>9274</v>
      </c>
      <c r="Z179" s="314">
        <v>9193</v>
      </c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ht="13.2" x14ac:dyDescent="0.25">
      <c r="A180" s="110" t="s">
        <v>495</v>
      </c>
      <c r="B180" s="110">
        <v>-79</v>
      </c>
      <c r="C180" s="110">
        <v>0</v>
      </c>
      <c r="D180" s="110">
        <v>-79</v>
      </c>
      <c r="E180" s="110">
        <v>0</v>
      </c>
      <c r="F180" s="110">
        <v>0</v>
      </c>
      <c r="G180" s="110">
        <v>0</v>
      </c>
      <c r="H180" s="110">
        <v>-79</v>
      </c>
      <c r="I180" s="110">
        <v>0</v>
      </c>
      <c r="J180" s="110"/>
      <c r="K180" s="155">
        <v>10173</v>
      </c>
      <c r="L180" s="155">
        <v>10578</v>
      </c>
      <c r="M180" s="155"/>
      <c r="N180" s="312">
        <v>0.27570732683288601</v>
      </c>
      <c r="O180" s="312">
        <v>-0.64205457463884408</v>
      </c>
      <c r="P180" s="312">
        <v>1.00630071599045</v>
      </c>
      <c r="Q180" s="312">
        <v>1.0018024855326799</v>
      </c>
      <c r="R180" s="312">
        <v>1.00028409090909</v>
      </c>
      <c r="S180" s="312">
        <v>1.0026507620941001</v>
      </c>
      <c r="T180" s="313"/>
      <c r="U180" s="314">
        <v>10475</v>
      </c>
      <c r="V180" s="314">
        <v>10541</v>
      </c>
      <c r="W180" s="314">
        <v>10560</v>
      </c>
      <c r="X180" s="314">
        <v>10563</v>
      </c>
      <c r="Y180" s="314">
        <v>10591</v>
      </c>
      <c r="Z180" s="314">
        <v>10523</v>
      </c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ht="13.2" x14ac:dyDescent="0.25">
      <c r="A181" s="110" t="s">
        <v>496</v>
      </c>
      <c r="B181" s="110">
        <v>-18</v>
      </c>
      <c r="C181" s="110">
        <v>0</v>
      </c>
      <c r="D181" s="110">
        <v>-18</v>
      </c>
      <c r="E181" s="110">
        <v>0</v>
      </c>
      <c r="F181" s="110">
        <v>0</v>
      </c>
      <c r="G181" s="110">
        <v>-35.64</v>
      </c>
      <c r="H181" s="110">
        <v>18</v>
      </c>
      <c r="I181" s="110">
        <v>0</v>
      </c>
      <c r="J181" s="110"/>
      <c r="K181" s="155">
        <v>61659</v>
      </c>
      <c r="L181" s="155">
        <v>70109</v>
      </c>
      <c r="M181" s="155"/>
      <c r="N181" s="312">
        <v>0.80172777698144204</v>
      </c>
      <c r="O181" s="312">
        <v>0.609643187807136</v>
      </c>
      <c r="P181" s="312">
        <v>1.01807406100179</v>
      </c>
      <c r="Q181" s="312">
        <v>1.0108917041038901</v>
      </c>
      <c r="R181" s="312">
        <v>1.0015432760320699</v>
      </c>
      <c r="S181" s="312">
        <v>1.0016550385937899</v>
      </c>
      <c r="T181" s="313"/>
      <c r="U181" s="314">
        <v>67998</v>
      </c>
      <c r="V181" s="314">
        <v>69227</v>
      </c>
      <c r="W181" s="314">
        <v>69981</v>
      </c>
      <c r="X181" s="314">
        <v>70089</v>
      </c>
      <c r="Y181" s="314">
        <v>70205</v>
      </c>
      <c r="Z181" s="314">
        <v>70633</v>
      </c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ht="13.2" x14ac:dyDescent="0.25">
      <c r="A182" s="110" t="s">
        <v>497</v>
      </c>
      <c r="B182" s="110">
        <v>-115</v>
      </c>
      <c r="C182" s="110">
        <v>0</v>
      </c>
      <c r="D182" s="110">
        <v>-115</v>
      </c>
      <c r="E182" s="110">
        <v>0</v>
      </c>
      <c r="F182" s="110">
        <v>0</v>
      </c>
      <c r="G182" s="110">
        <v>-35.64</v>
      </c>
      <c r="H182" s="110">
        <v>-79</v>
      </c>
      <c r="I182" s="110">
        <v>0</v>
      </c>
      <c r="J182" s="110"/>
      <c r="K182" s="155">
        <v>15083</v>
      </c>
      <c r="L182" s="155">
        <v>15415</v>
      </c>
      <c r="M182" s="155"/>
      <c r="N182" s="312">
        <v>0.56952347710548201</v>
      </c>
      <c r="O182" s="312">
        <v>-0.188250567997403</v>
      </c>
      <c r="P182" s="312">
        <v>1.00849990039179</v>
      </c>
      <c r="Q182" s="312">
        <v>1.004477513663</v>
      </c>
      <c r="R182" s="312">
        <v>1.00648967551622</v>
      </c>
      <c r="S182" s="312">
        <v>1.00332161000391</v>
      </c>
      <c r="T182" s="313"/>
      <c r="U182" s="314">
        <v>15059</v>
      </c>
      <c r="V182" s="314">
        <v>15187</v>
      </c>
      <c r="W182" s="314">
        <v>15255</v>
      </c>
      <c r="X182" s="314">
        <v>15354</v>
      </c>
      <c r="Y182" s="314">
        <v>15405</v>
      </c>
      <c r="Z182" s="314">
        <v>15376</v>
      </c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ht="13.2" x14ac:dyDescent="0.25">
      <c r="A183" s="110" t="s">
        <v>498</v>
      </c>
      <c r="B183" s="110">
        <v>-18</v>
      </c>
      <c r="C183" s="110">
        <v>0</v>
      </c>
      <c r="D183" s="110">
        <v>-18</v>
      </c>
      <c r="E183" s="110">
        <v>0</v>
      </c>
      <c r="F183" s="110">
        <v>0</v>
      </c>
      <c r="G183" s="110">
        <v>-35.64</v>
      </c>
      <c r="H183" s="110">
        <v>18</v>
      </c>
      <c r="I183" s="110">
        <v>0</v>
      </c>
      <c r="J183" s="110"/>
      <c r="K183" s="155">
        <v>35837</v>
      </c>
      <c r="L183" s="155">
        <v>39852</v>
      </c>
      <c r="M183" s="155"/>
      <c r="N183" s="312">
        <v>0.89070178332681904</v>
      </c>
      <c r="O183" s="312">
        <v>2.2075832243789599</v>
      </c>
      <c r="P183" s="312">
        <v>1.0217266711822</v>
      </c>
      <c r="Q183" s="312">
        <v>1.0070882202957701</v>
      </c>
      <c r="R183" s="312">
        <v>1.00194946579574</v>
      </c>
      <c r="S183" s="312">
        <v>1.00497789008212</v>
      </c>
      <c r="T183" s="313"/>
      <c r="U183" s="314">
        <v>38386</v>
      </c>
      <c r="V183" s="314">
        <v>39220</v>
      </c>
      <c r="W183" s="314">
        <v>39498</v>
      </c>
      <c r="X183" s="314">
        <v>39575</v>
      </c>
      <c r="Y183" s="314">
        <v>39772</v>
      </c>
      <c r="Z183" s="314">
        <v>40650</v>
      </c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ht="13.2" x14ac:dyDescent="0.25">
      <c r="A184" s="110" t="s">
        <v>499</v>
      </c>
      <c r="B184" s="110">
        <v>-79</v>
      </c>
      <c r="C184" s="110">
        <v>0</v>
      </c>
      <c r="D184" s="110">
        <v>-79</v>
      </c>
      <c r="E184" s="110">
        <v>0</v>
      </c>
      <c r="F184" s="110">
        <v>0</v>
      </c>
      <c r="G184" s="110">
        <v>0</v>
      </c>
      <c r="H184" s="110">
        <v>-79</v>
      </c>
      <c r="I184" s="110">
        <v>0</v>
      </c>
      <c r="J184" s="110"/>
      <c r="K184" s="155">
        <v>18281</v>
      </c>
      <c r="L184" s="155">
        <v>18755</v>
      </c>
      <c r="M184" s="155"/>
      <c r="N184" s="312">
        <v>-0.111598420143688</v>
      </c>
      <c r="O184" s="312">
        <v>-0.47961630695443597</v>
      </c>
      <c r="P184" s="312">
        <v>0.99925725502679197</v>
      </c>
      <c r="Q184" s="312">
        <v>0.99415980886647204</v>
      </c>
      <c r="R184" s="312">
        <v>1.00389853137517</v>
      </c>
      <c r="S184" s="312">
        <v>0.99824449409511695</v>
      </c>
      <c r="T184" s="313"/>
      <c r="U184" s="314">
        <v>18849</v>
      </c>
      <c r="V184" s="314">
        <v>18835</v>
      </c>
      <c r="W184" s="314">
        <v>18725</v>
      </c>
      <c r="X184" s="314">
        <v>18798</v>
      </c>
      <c r="Y184" s="314">
        <v>18765</v>
      </c>
      <c r="Z184" s="314">
        <v>18675</v>
      </c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ht="13.2" x14ac:dyDescent="0.25">
      <c r="A185" s="110" t="s">
        <v>500</v>
      </c>
      <c r="B185" s="110">
        <v>-79</v>
      </c>
      <c r="C185" s="110">
        <v>0</v>
      </c>
      <c r="D185" s="110">
        <v>-79</v>
      </c>
      <c r="E185" s="110">
        <v>0</v>
      </c>
      <c r="F185" s="110">
        <v>0</v>
      </c>
      <c r="G185" s="110">
        <v>0</v>
      </c>
      <c r="H185" s="110">
        <v>-79</v>
      </c>
      <c r="I185" s="110">
        <v>0</v>
      </c>
      <c r="J185" s="110"/>
      <c r="K185" s="155">
        <v>52212</v>
      </c>
      <c r="L185" s="155">
        <v>57463</v>
      </c>
      <c r="M185" s="155"/>
      <c r="N185" s="312">
        <v>0.75302545879585303</v>
      </c>
      <c r="O185" s="312">
        <v>0.63932826980698199</v>
      </c>
      <c r="P185" s="312">
        <v>1.0085088049975801</v>
      </c>
      <c r="Q185" s="312">
        <v>1.0110179598084801</v>
      </c>
      <c r="R185" s="312">
        <v>1.0041549295774601</v>
      </c>
      <c r="S185" s="312">
        <v>1.00645206536223</v>
      </c>
      <c r="T185" s="313"/>
      <c r="U185" s="314">
        <v>55707</v>
      </c>
      <c r="V185" s="314">
        <v>56181</v>
      </c>
      <c r="W185" s="314">
        <v>56800</v>
      </c>
      <c r="X185" s="314">
        <v>57036</v>
      </c>
      <c r="Y185" s="314">
        <v>57404</v>
      </c>
      <c r="Z185" s="314">
        <v>57771</v>
      </c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ht="13.2" x14ac:dyDescent="0.25">
      <c r="A186" s="110" t="s">
        <v>501</v>
      </c>
      <c r="B186" s="110">
        <v>-115</v>
      </c>
      <c r="C186" s="110">
        <v>0</v>
      </c>
      <c r="D186" s="110">
        <v>-115</v>
      </c>
      <c r="E186" s="110">
        <v>0</v>
      </c>
      <c r="F186" s="110">
        <v>0</v>
      </c>
      <c r="G186" s="110">
        <v>-35.64</v>
      </c>
      <c r="H186" s="110">
        <v>-79</v>
      </c>
      <c r="I186" s="110">
        <v>0</v>
      </c>
      <c r="J186" s="110"/>
      <c r="K186" s="155">
        <v>9004</v>
      </c>
      <c r="L186" s="155">
        <v>9160</v>
      </c>
      <c r="M186" s="155"/>
      <c r="N186" s="312">
        <v>0.29982044792971096</v>
      </c>
      <c r="O186" s="312">
        <v>-0.81904553893196508</v>
      </c>
      <c r="P186" s="312">
        <v>0.99955791335101696</v>
      </c>
      <c r="Q186" s="312">
        <v>1.0098407784166299</v>
      </c>
      <c r="R186" s="312">
        <v>0.99967152085842503</v>
      </c>
      <c r="S186" s="312">
        <v>1.0029572836801799</v>
      </c>
      <c r="T186" s="313"/>
      <c r="U186" s="314">
        <v>9048</v>
      </c>
      <c r="V186" s="314">
        <v>9044</v>
      </c>
      <c r="W186" s="314">
        <v>9133</v>
      </c>
      <c r="X186" s="314">
        <v>9130</v>
      </c>
      <c r="Y186" s="314">
        <v>9157</v>
      </c>
      <c r="Z186" s="314">
        <v>9082</v>
      </c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ht="13.2" x14ac:dyDescent="0.25">
      <c r="A187" s="110" t="s">
        <v>502</v>
      </c>
      <c r="B187" s="110">
        <v>-18</v>
      </c>
      <c r="C187" s="110">
        <v>0</v>
      </c>
      <c r="D187" s="110">
        <v>-18</v>
      </c>
      <c r="E187" s="110">
        <v>0</v>
      </c>
      <c r="F187" s="110">
        <v>0</v>
      </c>
      <c r="G187" s="110">
        <v>-35.64</v>
      </c>
      <c r="H187" s="110">
        <v>18</v>
      </c>
      <c r="I187" s="110">
        <v>0</v>
      </c>
      <c r="J187" s="110"/>
      <c r="K187" s="155">
        <v>24868</v>
      </c>
      <c r="L187" s="155">
        <v>27870</v>
      </c>
      <c r="M187" s="155"/>
      <c r="N187" s="312">
        <v>1.2407712332769298</v>
      </c>
      <c r="O187" s="312">
        <v>7.1833919977013208E-3</v>
      </c>
      <c r="P187" s="312">
        <v>1.0093200513168801</v>
      </c>
      <c r="Q187" s="312">
        <v>1.00852368312834</v>
      </c>
      <c r="R187" s="312">
        <v>1.0171256996700899</v>
      </c>
      <c r="S187" s="312">
        <v>1.01468712416633</v>
      </c>
      <c r="T187" s="313"/>
      <c r="U187" s="314">
        <v>26502</v>
      </c>
      <c r="V187" s="314">
        <v>26749</v>
      </c>
      <c r="W187" s="314">
        <v>26977</v>
      </c>
      <c r="X187" s="314">
        <v>27439</v>
      </c>
      <c r="Y187" s="314">
        <v>27842</v>
      </c>
      <c r="Z187" s="314">
        <v>27844</v>
      </c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ht="13.2" x14ac:dyDescent="0.25">
      <c r="A188" s="110" t="s">
        <v>503</v>
      </c>
      <c r="B188" s="110">
        <v>-115</v>
      </c>
      <c r="C188" s="110">
        <v>0</v>
      </c>
      <c r="D188" s="110">
        <v>-115</v>
      </c>
      <c r="E188" s="110">
        <v>0</v>
      </c>
      <c r="F188" s="110">
        <v>0</v>
      </c>
      <c r="G188" s="110">
        <v>-35.64</v>
      </c>
      <c r="H188" s="110">
        <v>-79</v>
      </c>
      <c r="I188" s="110">
        <v>0</v>
      </c>
      <c r="J188" s="110"/>
      <c r="K188" s="155">
        <v>12295</v>
      </c>
      <c r="L188" s="155">
        <v>13290</v>
      </c>
      <c r="M188" s="155"/>
      <c r="N188" s="312">
        <v>0.21100343379205599</v>
      </c>
      <c r="O188" s="312">
        <v>1.0344827586206899</v>
      </c>
      <c r="P188" s="312">
        <v>1</v>
      </c>
      <c r="Q188" s="312">
        <v>1.0031750831569399</v>
      </c>
      <c r="R188" s="312">
        <v>0.99939713639788996</v>
      </c>
      <c r="S188" s="312">
        <v>1.0058814658422599</v>
      </c>
      <c r="T188" s="313"/>
      <c r="U188" s="314">
        <v>13228</v>
      </c>
      <c r="V188" s="314">
        <v>13228</v>
      </c>
      <c r="W188" s="314">
        <v>13270</v>
      </c>
      <c r="X188" s="314">
        <v>13262</v>
      </c>
      <c r="Y188" s="314">
        <v>13340</v>
      </c>
      <c r="Z188" s="314">
        <v>13478</v>
      </c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ht="13.2" x14ac:dyDescent="0.25">
      <c r="A189" s="110" t="s">
        <v>504</v>
      </c>
      <c r="B189" s="110">
        <v>-79</v>
      </c>
      <c r="C189" s="110">
        <v>0</v>
      </c>
      <c r="D189" s="110">
        <v>-79</v>
      </c>
      <c r="E189" s="110">
        <v>0</v>
      </c>
      <c r="F189" s="110">
        <v>0</v>
      </c>
      <c r="G189" s="110">
        <v>0</v>
      </c>
      <c r="H189" s="110">
        <v>-79</v>
      </c>
      <c r="I189" s="110">
        <v>0</v>
      </c>
      <c r="J189" s="110"/>
      <c r="K189" s="155">
        <v>10239</v>
      </c>
      <c r="L189" s="155">
        <v>10816</v>
      </c>
      <c r="M189" s="155"/>
      <c r="N189" s="312">
        <v>0.459053669018883</v>
      </c>
      <c r="O189" s="312">
        <v>-0.84776999631404404</v>
      </c>
      <c r="P189" s="312">
        <v>1.01098076020648</v>
      </c>
      <c r="Q189" s="312">
        <v>0.99749350167099904</v>
      </c>
      <c r="R189" s="312">
        <v>1.00781758957655</v>
      </c>
      <c r="S189" s="312">
        <v>1.0021239264936701</v>
      </c>
      <c r="T189" s="313"/>
      <c r="U189" s="314">
        <v>10655</v>
      </c>
      <c r="V189" s="314">
        <v>10772</v>
      </c>
      <c r="W189" s="314">
        <v>10745</v>
      </c>
      <c r="X189" s="314">
        <v>10829</v>
      </c>
      <c r="Y189" s="314">
        <v>10852</v>
      </c>
      <c r="Z189" s="314">
        <v>10760</v>
      </c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ht="13.2" x14ac:dyDescent="0.25">
      <c r="A190" s="110" t="s">
        <v>505</v>
      </c>
      <c r="B190" s="110">
        <v>-115</v>
      </c>
      <c r="C190" s="110">
        <v>0</v>
      </c>
      <c r="D190" s="110">
        <v>-115</v>
      </c>
      <c r="E190" s="110">
        <v>0</v>
      </c>
      <c r="F190" s="110">
        <v>0</v>
      </c>
      <c r="G190" s="110">
        <v>-35.64</v>
      </c>
      <c r="H190" s="110">
        <v>-79</v>
      </c>
      <c r="I190" s="110">
        <v>0</v>
      </c>
      <c r="J190" s="110"/>
      <c r="K190" s="155">
        <v>12270</v>
      </c>
      <c r="L190" s="155">
        <v>13013</v>
      </c>
      <c r="M190" s="155"/>
      <c r="N190" s="312">
        <v>0.29053745070921599</v>
      </c>
      <c r="O190" s="312">
        <v>-1.00761479886163</v>
      </c>
      <c r="P190" s="312">
        <v>0.99953311026379299</v>
      </c>
      <c r="Q190" s="312">
        <v>1.0045932269365501</v>
      </c>
      <c r="R190" s="312">
        <v>1.00650960942343</v>
      </c>
      <c r="S190" s="312">
        <v>1.0010009239297799</v>
      </c>
      <c r="T190" s="313"/>
      <c r="U190" s="314">
        <v>12851</v>
      </c>
      <c r="V190" s="314">
        <v>12845</v>
      </c>
      <c r="W190" s="314">
        <v>12904</v>
      </c>
      <c r="X190" s="314">
        <v>12988</v>
      </c>
      <c r="Y190" s="314">
        <v>13001</v>
      </c>
      <c r="Z190" s="314">
        <v>12870</v>
      </c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ht="13.2" x14ac:dyDescent="0.25">
      <c r="A191" s="110" t="s">
        <v>506</v>
      </c>
      <c r="B191" s="110">
        <v>-79</v>
      </c>
      <c r="C191" s="110">
        <v>0</v>
      </c>
      <c r="D191" s="110">
        <v>-79</v>
      </c>
      <c r="E191" s="110">
        <v>0</v>
      </c>
      <c r="F191" s="110">
        <v>0</v>
      </c>
      <c r="G191" s="110">
        <v>0</v>
      </c>
      <c r="H191" s="110">
        <v>-79</v>
      </c>
      <c r="I191" s="110">
        <v>0</v>
      </c>
      <c r="J191" s="110"/>
      <c r="K191" s="155">
        <v>10673</v>
      </c>
      <c r="L191" s="155">
        <v>11399</v>
      </c>
      <c r="M191" s="155"/>
      <c r="N191" s="312">
        <v>0.58737063211737905</v>
      </c>
      <c r="O191" s="312">
        <v>-0.49991229608840598</v>
      </c>
      <c r="P191" s="312">
        <v>1.00996588256419</v>
      </c>
      <c r="Q191" s="312">
        <v>1.00062227753578</v>
      </c>
      <c r="R191" s="312">
        <v>1.0016879886282899</v>
      </c>
      <c r="S191" s="312">
        <v>1.0112638580931299</v>
      </c>
      <c r="T191" s="313"/>
      <c r="U191" s="314">
        <v>11138</v>
      </c>
      <c r="V191" s="314">
        <v>11249</v>
      </c>
      <c r="W191" s="314">
        <v>11256</v>
      </c>
      <c r="X191" s="314">
        <v>11275</v>
      </c>
      <c r="Y191" s="314">
        <v>11402</v>
      </c>
      <c r="Z191" s="314">
        <v>11345</v>
      </c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ht="13.2" x14ac:dyDescent="0.25">
      <c r="A192" s="110" t="s">
        <v>507</v>
      </c>
      <c r="B192" s="110">
        <v>-79</v>
      </c>
      <c r="C192" s="110">
        <v>0</v>
      </c>
      <c r="D192" s="110">
        <v>-79</v>
      </c>
      <c r="E192" s="110">
        <v>0</v>
      </c>
      <c r="F192" s="110">
        <v>0</v>
      </c>
      <c r="G192" s="110">
        <v>0</v>
      </c>
      <c r="H192" s="110">
        <v>-79</v>
      </c>
      <c r="I192" s="110">
        <v>0</v>
      </c>
      <c r="J192" s="110"/>
      <c r="K192" s="155">
        <v>12556</v>
      </c>
      <c r="L192" s="155">
        <v>12839</v>
      </c>
      <c r="M192" s="155"/>
      <c r="N192" s="312">
        <v>0.14240743037585699</v>
      </c>
      <c r="O192" s="312">
        <v>-0.163284348028925</v>
      </c>
      <c r="P192" s="312">
        <v>1.0052392868314</v>
      </c>
      <c r="Q192" s="312">
        <v>0.99828860365616501</v>
      </c>
      <c r="R192" s="312">
        <v>0.99851944206343002</v>
      </c>
      <c r="S192" s="312">
        <v>1.0036678632745399</v>
      </c>
      <c r="T192" s="313"/>
      <c r="U192" s="314">
        <v>12788</v>
      </c>
      <c r="V192" s="314">
        <v>12855</v>
      </c>
      <c r="W192" s="314">
        <v>12833</v>
      </c>
      <c r="X192" s="314">
        <v>12814</v>
      </c>
      <c r="Y192" s="314">
        <v>12861</v>
      </c>
      <c r="Z192" s="314">
        <v>12840</v>
      </c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ht="13.2" x14ac:dyDescent="0.25">
      <c r="A193" s="110" t="s">
        <v>508</v>
      </c>
      <c r="B193" s="110">
        <v>-18</v>
      </c>
      <c r="C193" s="110">
        <v>0</v>
      </c>
      <c r="D193" s="110">
        <v>-18</v>
      </c>
      <c r="E193" s="110">
        <v>0</v>
      </c>
      <c r="F193" s="110">
        <v>0</v>
      </c>
      <c r="G193" s="110">
        <v>-35.64</v>
      </c>
      <c r="H193" s="110">
        <v>18</v>
      </c>
      <c r="I193" s="110">
        <v>0</v>
      </c>
      <c r="J193" s="110"/>
      <c r="K193" s="155">
        <v>14974</v>
      </c>
      <c r="L193" s="155">
        <v>16275</v>
      </c>
      <c r="M193" s="155"/>
      <c r="N193" s="312">
        <v>0.58789829906973301</v>
      </c>
      <c r="O193" s="312">
        <v>-0.64543889845094693</v>
      </c>
      <c r="P193" s="312">
        <v>1.0083065886350799</v>
      </c>
      <c r="Q193" s="312">
        <v>1.00761405479623</v>
      </c>
      <c r="R193" s="312">
        <v>1.00978631155156</v>
      </c>
      <c r="S193" s="312">
        <v>0.99785315586088497</v>
      </c>
      <c r="T193" s="313"/>
      <c r="U193" s="314">
        <v>15891</v>
      </c>
      <c r="V193" s="314">
        <v>16023</v>
      </c>
      <c r="W193" s="314">
        <v>16145</v>
      </c>
      <c r="X193" s="314">
        <v>16303</v>
      </c>
      <c r="Y193" s="314">
        <v>16268</v>
      </c>
      <c r="Z193" s="314">
        <v>16163</v>
      </c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ht="13.2" x14ac:dyDescent="0.25">
      <c r="A194" s="110" t="s">
        <v>509</v>
      </c>
      <c r="B194" s="110">
        <v>-43</v>
      </c>
      <c r="C194" s="110">
        <v>0</v>
      </c>
      <c r="D194" s="110">
        <v>-43</v>
      </c>
      <c r="E194" s="110">
        <v>0</v>
      </c>
      <c r="F194" s="110">
        <v>0</v>
      </c>
      <c r="G194" s="110">
        <v>35.64</v>
      </c>
      <c r="H194" s="110">
        <v>-79</v>
      </c>
      <c r="I194" s="110">
        <v>0</v>
      </c>
      <c r="J194" s="110"/>
      <c r="K194" s="155">
        <v>11573</v>
      </c>
      <c r="L194" s="155">
        <v>11940</v>
      </c>
      <c r="M194" s="155"/>
      <c r="N194" s="312">
        <v>0.220304934403415</v>
      </c>
      <c r="O194" s="312">
        <v>-0.70111009097738097</v>
      </c>
      <c r="P194" s="312">
        <v>1.00286291680701</v>
      </c>
      <c r="Q194" s="312">
        <v>0.99647355163728002</v>
      </c>
      <c r="R194" s="312">
        <v>1.0023592854735399</v>
      </c>
      <c r="S194" s="312">
        <v>1.0071452589105601</v>
      </c>
      <c r="T194" s="313"/>
      <c r="U194" s="314">
        <v>11876</v>
      </c>
      <c r="V194" s="314">
        <v>11910</v>
      </c>
      <c r="W194" s="314">
        <v>11868</v>
      </c>
      <c r="X194" s="314">
        <v>11896</v>
      </c>
      <c r="Y194" s="314">
        <v>11981</v>
      </c>
      <c r="Z194" s="314">
        <v>11897</v>
      </c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ht="13.2" x14ac:dyDescent="0.25">
      <c r="A195" s="110" t="s">
        <v>510</v>
      </c>
      <c r="B195" s="110">
        <v>-79</v>
      </c>
      <c r="C195" s="110">
        <v>0</v>
      </c>
      <c r="D195" s="110">
        <v>-79</v>
      </c>
      <c r="E195" s="110">
        <v>0</v>
      </c>
      <c r="F195" s="110">
        <v>0</v>
      </c>
      <c r="G195" s="110">
        <v>0</v>
      </c>
      <c r="H195" s="110">
        <v>-79</v>
      </c>
      <c r="I195" s="110">
        <v>0</v>
      </c>
      <c r="J195" s="110"/>
      <c r="K195" s="155">
        <v>55749</v>
      </c>
      <c r="L195" s="155">
        <v>59274</v>
      </c>
      <c r="M195" s="155"/>
      <c r="N195" s="312">
        <v>0.28492555259087599</v>
      </c>
      <c r="O195" s="312">
        <v>-0.29850746268656697</v>
      </c>
      <c r="P195" s="312">
        <v>1.0065161026200899</v>
      </c>
      <c r="Q195" s="312">
        <v>1.0046774904247</v>
      </c>
      <c r="R195" s="312">
        <v>0.99849870112344397</v>
      </c>
      <c r="S195" s="312">
        <v>1.0017231767269801</v>
      </c>
      <c r="T195" s="313"/>
      <c r="U195" s="314">
        <v>58624</v>
      </c>
      <c r="V195" s="314">
        <v>59006</v>
      </c>
      <c r="W195" s="314">
        <v>59282</v>
      </c>
      <c r="X195" s="314">
        <v>59193</v>
      </c>
      <c r="Y195" s="314">
        <v>59295</v>
      </c>
      <c r="Z195" s="314">
        <v>59118</v>
      </c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  <row r="196" spans="1:36" ht="13.2" x14ac:dyDescent="0.25">
      <c r="A196" s="110" t="s">
        <v>511</v>
      </c>
      <c r="B196" s="110">
        <v>-79</v>
      </c>
      <c r="C196" s="110">
        <v>0</v>
      </c>
      <c r="D196" s="110">
        <v>-79</v>
      </c>
      <c r="E196" s="110">
        <v>0</v>
      </c>
      <c r="F196" s="110">
        <v>0</v>
      </c>
      <c r="G196" s="110">
        <v>0</v>
      </c>
      <c r="H196" s="110">
        <v>-79</v>
      </c>
      <c r="I196" s="110">
        <v>0</v>
      </c>
      <c r="J196" s="110"/>
      <c r="K196" s="155">
        <v>9009</v>
      </c>
      <c r="L196" s="155">
        <v>9186</v>
      </c>
      <c r="M196" s="155"/>
      <c r="N196" s="312">
        <v>-0.34716672318854103</v>
      </c>
      <c r="O196" s="312">
        <v>-0.55380605928982496</v>
      </c>
      <c r="P196" s="312">
        <v>0.99507389162561599</v>
      </c>
      <c r="Q196" s="312">
        <v>0.99612569952647401</v>
      </c>
      <c r="R196" s="312">
        <v>0.99492221261884195</v>
      </c>
      <c r="S196" s="312">
        <v>1</v>
      </c>
      <c r="T196" s="313"/>
      <c r="U196" s="314">
        <v>9338</v>
      </c>
      <c r="V196" s="314">
        <v>9292</v>
      </c>
      <c r="W196" s="314">
        <v>9256</v>
      </c>
      <c r="X196" s="314">
        <v>9209</v>
      </c>
      <c r="Y196" s="314">
        <v>9209</v>
      </c>
      <c r="Z196" s="314">
        <v>9158</v>
      </c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</row>
    <row r="197" spans="1:36" ht="13.2" x14ac:dyDescent="0.25">
      <c r="A197" s="110" t="s">
        <v>512</v>
      </c>
      <c r="B197" s="110">
        <v>-115</v>
      </c>
      <c r="C197" s="110">
        <v>0</v>
      </c>
      <c r="D197" s="110">
        <v>-115</v>
      </c>
      <c r="E197" s="110">
        <v>0</v>
      </c>
      <c r="F197" s="110">
        <v>0</v>
      </c>
      <c r="G197" s="110">
        <v>-35.64</v>
      </c>
      <c r="H197" s="110">
        <v>-79</v>
      </c>
      <c r="I197" s="110">
        <v>0</v>
      </c>
      <c r="J197" s="110"/>
      <c r="K197" s="155">
        <v>52530</v>
      </c>
      <c r="L197" s="155">
        <v>57282</v>
      </c>
      <c r="M197" s="155"/>
      <c r="N197" s="312">
        <v>0.475838895157987</v>
      </c>
      <c r="O197" s="312">
        <v>-0.23926369653678897</v>
      </c>
      <c r="P197" s="312">
        <v>1.0094336264283901</v>
      </c>
      <c r="Q197" s="312">
        <v>1.0021335872478501</v>
      </c>
      <c r="R197" s="312">
        <v>1.0036422501011699</v>
      </c>
      <c r="S197" s="312">
        <v>1.00383941093969</v>
      </c>
      <c r="T197" s="313"/>
      <c r="U197" s="314">
        <v>56182</v>
      </c>
      <c r="V197" s="314">
        <v>56712</v>
      </c>
      <c r="W197" s="314">
        <v>56833</v>
      </c>
      <c r="X197" s="314">
        <v>57040</v>
      </c>
      <c r="Y197" s="314">
        <v>57259</v>
      </c>
      <c r="Z197" s="314">
        <v>57122</v>
      </c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</row>
    <row r="198" spans="1:36" ht="13.2" x14ac:dyDescent="0.25">
      <c r="A198" s="110" t="s">
        <v>513</v>
      </c>
      <c r="B198" s="110">
        <v>-43</v>
      </c>
      <c r="C198" s="110">
        <v>0</v>
      </c>
      <c r="D198" s="110">
        <v>-43</v>
      </c>
      <c r="E198" s="110">
        <v>0</v>
      </c>
      <c r="F198" s="110">
        <v>0</v>
      </c>
      <c r="G198" s="110">
        <v>35.64</v>
      </c>
      <c r="H198" s="110">
        <v>-79</v>
      </c>
      <c r="I198" s="110">
        <v>0</v>
      </c>
      <c r="J198" s="110"/>
      <c r="K198" s="155">
        <v>23015</v>
      </c>
      <c r="L198" s="155">
        <v>25108</v>
      </c>
      <c r="M198" s="155"/>
      <c r="N198" s="312">
        <v>0.65654360559939096</v>
      </c>
      <c r="O198" s="312">
        <v>0.215302420158686</v>
      </c>
      <c r="P198" s="312">
        <v>1.00847214832399</v>
      </c>
      <c r="Q198" s="312">
        <v>1.0021915584415599</v>
      </c>
      <c r="R198" s="312">
        <v>1.0065602980481101</v>
      </c>
      <c r="S198" s="312">
        <v>1.0090521403282899</v>
      </c>
      <c r="T198" s="313"/>
      <c r="U198" s="314">
        <v>24433</v>
      </c>
      <c r="V198" s="314">
        <v>24640</v>
      </c>
      <c r="W198" s="314">
        <v>24694</v>
      </c>
      <c r="X198" s="314">
        <v>24856</v>
      </c>
      <c r="Y198" s="314">
        <v>25081</v>
      </c>
      <c r="Z198" s="314">
        <v>25135</v>
      </c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</row>
    <row r="199" spans="1:36" ht="13.2" x14ac:dyDescent="0.25">
      <c r="A199" s="110" t="s">
        <v>514</v>
      </c>
      <c r="B199" s="110">
        <v>-79</v>
      </c>
      <c r="C199" s="110">
        <v>0</v>
      </c>
      <c r="D199" s="110">
        <v>-79</v>
      </c>
      <c r="E199" s="110">
        <v>0</v>
      </c>
      <c r="F199" s="110">
        <v>0</v>
      </c>
      <c r="G199" s="110">
        <v>0</v>
      </c>
      <c r="H199" s="110">
        <v>-79</v>
      </c>
      <c r="I199" s="110">
        <v>0</v>
      </c>
      <c r="J199" s="110"/>
      <c r="K199" s="155">
        <v>15557</v>
      </c>
      <c r="L199" s="155">
        <v>16163</v>
      </c>
      <c r="M199" s="155"/>
      <c r="N199" s="312">
        <v>0.25108780547848902</v>
      </c>
      <c r="O199" s="312">
        <v>-9.298865538404319E-2</v>
      </c>
      <c r="P199" s="312">
        <v>1.0043832185347501</v>
      </c>
      <c r="Q199" s="312">
        <v>1.0003117206982499</v>
      </c>
      <c r="R199" s="312">
        <v>1.00722966656279</v>
      </c>
      <c r="S199" s="312">
        <v>0.99814367922777103</v>
      </c>
      <c r="T199" s="313"/>
      <c r="U199" s="314">
        <v>15970</v>
      </c>
      <c r="V199" s="314">
        <v>16040</v>
      </c>
      <c r="W199" s="314">
        <v>16045</v>
      </c>
      <c r="X199" s="314">
        <v>16161</v>
      </c>
      <c r="Y199" s="314">
        <v>16131</v>
      </c>
      <c r="Z199" s="314">
        <v>16116</v>
      </c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</row>
    <row r="200" spans="1:36" ht="13.2" x14ac:dyDescent="0.25">
      <c r="A200" s="110" t="s">
        <v>515</v>
      </c>
      <c r="B200" s="110">
        <v>-79</v>
      </c>
      <c r="C200" s="110">
        <v>0</v>
      </c>
      <c r="D200" s="110">
        <v>-79</v>
      </c>
      <c r="E200" s="110">
        <v>0</v>
      </c>
      <c r="F200" s="110">
        <v>0</v>
      </c>
      <c r="G200" s="110">
        <v>0</v>
      </c>
      <c r="H200" s="110">
        <v>-79</v>
      </c>
      <c r="I200" s="110">
        <v>0</v>
      </c>
      <c r="J200" s="110"/>
      <c r="K200" s="155">
        <v>11030</v>
      </c>
      <c r="L200" s="155">
        <v>12268</v>
      </c>
      <c r="M200" s="155"/>
      <c r="N200" s="312">
        <v>1.39185898006755</v>
      </c>
      <c r="O200" s="312">
        <v>0.71719641401793</v>
      </c>
      <c r="P200" s="312">
        <v>1.0161068044788999</v>
      </c>
      <c r="Q200" s="312">
        <v>1.0092396371959</v>
      </c>
      <c r="R200" s="312">
        <v>1.0226776415252801</v>
      </c>
      <c r="S200" s="312">
        <v>1.0077201051248399</v>
      </c>
      <c r="T200" s="313"/>
      <c r="U200" s="314">
        <v>11610</v>
      </c>
      <c r="V200" s="314">
        <v>11797</v>
      </c>
      <c r="W200" s="314">
        <v>11906</v>
      </c>
      <c r="X200" s="314">
        <v>12176</v>
      </c>
      <c r="Y200" s="314">
        <v>12270</v>
      </c>
      <c r="Z200" s="314">
        <v>12358</v>
      </c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</row>
    <row r="201" spans="1:36" ht="13.2" x14ac:dyDescent="0.25">
      <c r="A201" s="110" t="s">
        <v>516</v>
      </c>
      <c r="B201" s="110">
        <v>-79</v>
      </c>
      <c r="C201" s="110">
        <v>0</v>
      </c>
      <c r="D201" s="110">
        <v>-79</v>
      </c>
      <c r="E201" s="110">
        <v>0</v>
      </c>
      <c r="F201" s="110">
        <v>0</v>
      </c>
      <c r="G201" s="110">
        <v>0</v>
      </c>
      <c r="H201" s="110">
        <v>-79</v>
      </c>
      <c r="I201" s="110">
        <v>0</v>
      </c>
      <c r="J201" s="110"/>
      <c r="K201" s="155">
        <v>36968</v>
      </c>
      <c r="L201" s="155">
        <v>39904</v>
      </c>
      <c r="M201" s="155"/>
      <c r="N201" s="312">
        <v>0.27141240381862702</v>
      </c>
      <c r="O201" s="312">
        <v>0.56304041825859596</v>
      </c>
      <c r="P201" s="312">
        <v>1.0061999745902701</v>
      </c>
      <c r="Q201" s="312">
        <v>1.0003030379555</v>
      </c>
      <c r="R201" s="312">
        <v>0.99911640705864502</v>
      </c>
      <c r="S201" s="312">
        <v>1.00525571053164</v>
      </c>
      <c r="T201" s="313"/>
      <c r="U201" s="314">
        <v>39355</v>
      </c>
      <c r="V201" s="314">
        <v>39599</v>
      </c>
      <c r="W201" s="314">
        <v>39611</v>
      </c>
      <c r="X201" s="314">
        <v>39576</v>
      </c>
      <c r="Y201" s="314">
        <v>39784</v>
      </c>
      <c r="Z201" s="314">
        <v>40008</v>
      </c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</row>
    <row r="202" spans="1:36" ht="13.2" x14ac:dyDescent="0.25">
      <c r="A202" s="110" t="s">
        <v>517</v>
      </c>
      <c r="B202" s="110">
        <v>-79</v>
      </c>
      <c r="C202" s="110">
        <v>0</v>
      </c>
      <c r="D202" s="110">
        <v>-79</v>
      </c>
      <c r="E202" s="110">
        <v>0</v>
      </c>
      <c r="F202" s="110">
        <v>0</v>
      </c>
      <c r="G202" s="110">
        <v>0</v>
      </c>
      <c r="H202" s="110">
        <v>-79</v>
      </c>
      <c r="I202" s="110">
        <v>0</v>
      </c>
      <c r="J202" s="110"/>
      <c r="K202" s="155">
        <v>12211</v>
      </c>
      <c r="L202" s="155">
        <v>12216</v>
      </c>
      <c r="M202" s="155"/>
      <c r="N202" s="312">
        <v>-0.96816818628269208</v>
      </c>
      <c r="O202" s="312">
        <v>-1.44002618229422</v>
      </c>
      <c r="P202" s="312">
        <v>0.993074683245455</v>
      </c>
      <c r="Q202" s="312">
        <v>0.98581504081147497</v>
      </c>
      <c r="R202" s="312">
        <v>0.99332797427652697</v>
      </c>
      <c r="S202" s="312">
        <v>0.98907501820830301</v>
      </c>
      <c r="T202" s="313"/>
      <c r="U202" s="314">
        <v>12707</v>
      </c>
      <c r="V202" s="314">
        <v>12619</v>
      </c>
      <c r="W202" s="314">
        <v>12440</v>
      </c>
      <c r="X202" s="314">
        <v>12357</v>
      </c>
      <c r="Y202" s="314">
        <v>12222</v>
      </c>
      <c r="Z202" s="314">
        <v>12046</v>
      </c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</row>
    <row r="203" spans="1:36" ht="13.2" x14ac:dyDescent="0.25">
      <c r="A203" s="110" t="s">
        <v>518</v>
      </c>
      <c r="B203" s="110">
        <v>-18</v>
      </c>
      <c r="C203" s="110">
        <v>0</v>
      </c>
      <c r="D203" s="110">
        <v>-18</v>
      </c>
      <c r="E203" s="110">
        <v>0</v>
      </c>
      <c r="F203" s="110">
        <v>0</v>
      </c>
      <c r="G203" s="110">
        <v>-35.64</v>
      </c>
      <c r="H203" s="110">
        <v>18</v>
      </c>
      <c r="I203" s="110">
        <v>0</v>
      </c>
      <c r="J203" s="110"/>
      <c r="K203" s="155">
        <v>12539</v>
      </c>
      <c r="L203" s="155">
        <v>12800</v>
      </c>
      <c r="M203" s="155"/>
      <c r="N203" s="312">
        <v>-0.25374278368870395</v>
      </c>
      <c r="O203" s="312">
        <v>-0.10916179337231999</v>
      </c>
      <c r="P203" s="312">
        <v>0.99606359987650495</v>
      </c>
      <c r="Q203" s="312">
        <v>1.00333204184425</v>
      </c>
      <c r="R203" s="312">
        <v>0.99891875193080004</v>
      </c>
      <c r="S203" s="312">
        <v>0.99157259935054898</v>
      </c>
      <c r="T203" s="313"/>
      <c r="U203" s="314">
        <v>12956</v>
      </c>
      <c r="V203" s="314">
        <v>12905</v>
      </c>
      <c r="W203" s="314">
        <v>12948</v>
      </c>
      <c r="X203" s="314">
        <v>12934</v>
      </c>
      <c r="Y203" s="314">
        <v>12825</v>
      </c>
      <c r="Z203" s="314">
        <v>12811</v>
      </c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</row>
    <row r="204" spans="1:36" ht="13.2" x14ac:dyDescent="0.25">
      <c r="A204" s="18" t="s">
        <v>519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155"/>
      <c r="L204" s="155"/>
      <c r="M204" s="155"/>
      <c r="N204" s="312"/>
      <c r="O204" s="312"/>
      <c r="P204" s="312"/>
      <c r="Q204" s="312"/>
      <c r="R204" s="312"/>
      <c r="S204" s="312"/>
      <c r="T204" s="313"/>
      <c r="U204" s="314"/>
      <c r="V204" s="314"/>
      <c r="W204" s="314"/>
      <c r="X204" s="314"/>
      <c r="Y204" s="314"/>
      <c r="Z204" s="314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</row>
    <row r="205" spans="1:36" ht="13.2" x14ac:dyDescent="0.25">
      <c r="A205" s="110" t="s">
        <v>520</v>
      </c>
      <c r="B205" s="110">
        <v>-12</v>
      </c>
      <c r="C205" s="110">
        <v>0</v>
      </c>
      <c r="D205" s="110">
        <v>-12</v>
      </c>
      <c r="E205" s="110">
        <v>0</v>
      </c>
      <c r="F205" s="110">
        <v>0</v>
      </c>
      <c r="G205" s="110">
        <v>35.64</v>
      </c>
      <c r="H205" s="110">
        <v>-48</v>
      </c>
      <c r="I205" s="110">
        <v>0</v>
      </c>
      <c r="J205" s="110"/>
      <c r="K205" s="155">
        <v>25829</v>
      </c>
      <c r="L205" s="155">
        <v>25832</v>
      </c>
      <c r="M205" s="155"/>
      <c r="N205" s="312">
        <v>-0.226937631973578</v>
      </c>
      <c r="O205" s="312">
        <v>-0.572511701674984</v>
      </c>
      <c r="P205" s="312">
        <v>1.0005366657722199</v>
      </c>
      <c r="Q205" s="312">
        <v>0.99352515229301597</v>
      </c>
      <c r="R205" s="312">
        <v>0.99807188030232896</v>
      </c>
      <c r="S205" s="312">
        <v>0.99880225639440501</v>
      </c>
      <c r="T205" s="313"/>
      <c r="U205" s="314">
        <v>26087</v>
      </c>
      <c r="V205" s="314">
        <v>26101</v>
      </c>
      <c r="W205" s="314">
        <v>25932</v>
      </c>
      <c r="X205" s="314">
        <v>25882</v>
      </c>
      <c r="Y205" s="314">
        <v>25851</v>
      </c>
      <c r="Z205" s="314">
        <v>25703</v>
      </c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</row>
    <row r="206" spans="1:36" ht="13.2" x14ac:dyDescent="0.25">
      <c r="A206" s="110" t="s">
        <v>521</v>
      </c>
      <c r="B206" s="110">
        <v>-12</v>
      </c>
      <c r="C206" s="110">
        <v>0</v>
      </c>
      <c r="D206" s="110">
        <v>-12</v>
      </c>
      <c r="E206" s="110">
        <v>0</v>
      </c>
      <c r="F206" s="110">
        <v>0</v>
      </c>
      <c r="G206" s="110">
        <v>35.64</v>
      </c>
      <c r="H206" s="110">
        <v>-48</v>
      </c>
      <c r="I206" s="110">
        <v>0</v>
      </c>
      <c r="J206" s="110"/>
      <c r="K206" s="155">
        <v>8496</v>
      </c>
      <c r="L206" s="155">
        <v>8535</v>
      </c>
      <c r="M206" s="155"/>
      <c r="N206" s="312">
        <v>-9.9331099226285205E-2</v>
      </c>
      <c r="O206" s="312">
        <v>-7.0290534208060002E-2</v>
      </c>
      <c r="P206" s="312">
        <v>0.999883313885648</v>
      </c>
      <c r="Q206" s="312">
        <v>0.99743260590500604</v>
      </c>
      <c r="R206" s="312">
        <v>0.99110799110799097</v>
      </c>
      <c r="S206" s="312">
        <v>1.0076732381064799</v>
      </c>
      <c r="T206" s="313"/>
      <c r="U206" s="314">
        <v>8570</v>
      </c>
      <c r="V206" s="314">
        <v>8569</v>
      </c>
      <c r="W206" s="314">
        <v>8547</v>
      </c>
      <c r="X206" s="314">
        <v>8471</v>
      </c>
      <c r="Y206" s="314">
        <v>8536</v>
      </c>
      <c r="Z206" s="314">
        <v>8530</v>
      </c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</row>
    <row r="207" spans="1:36" ht="13.2" x14ac:dyDescent="0.25">
      <c r="A207" s="110" t="s">
        <v>522</v>
      </c>
      <c r="B207" s="110">
        <v>982</v>
      </c>
      <c r="C207" s="110">
        <v>44</v>
      </c>
      <c r="D207" s="110">
        <v>938</v>
      </c>
      <c r="E207" s="110">
        <v>43.6439472935824</v>
      </c>
      <c r="F207" s="110">
        <v>0</v>
      </c>
      <c r="G207" s="110">
        <v>35.64</v>
      </c>
      <c r="H207" s="110">
        <v>-48</v>
      </c>
      <c r="I207" s="110">
        <v>950</v>
      </c>
      <c r="J207" s="110"/>
      <c r="K207" s="155">
        <v>10549</v>
      </c>
      <c r="L207" s="155">
        <v>10315</v>
      </c>
      <c r="M207" s="155"/>
      <c r="N207" s="312">
        <v>-1.10430917869015</v>
      </c>
      <c r="O207" s="312">
        <v>-2.59539027697075</v>
      </c>
      <c r="P207" s="312">
        <v>0.98851320055581304</v>
      </c>
      <c r="Q207" s="312">
        <v>0.98734888951363498</v>
      </c>
      <c r="R207" s="312">
        <v>0.98794608959757002</v>
      </c>
      <c r="S207" s="312">
        <v>0.99202613123258698</v>
      </c>
      <c r="T207" s="313"/>
      <c r="U207" s="314">
        <v>10795</v>
      </c>
      <c r="V207" s="314">
        <v>10671</v>
      </c>
      <c r="W207" s="314">
        <v>10536</v>
      </c>
      <c r="X207" s="314">
        <v>10409</v>
      </c>
      <c r="Y207" s="314">
        <v>10326</v>
      </c>
      <c r="Z207" s="314">
        <v>10058</v>
      </c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</row>
    <row r="208" spans="1:36" ht="13.2" x14ac:dyDescent="0.25">
      <c r="A208" s="110" t="s">
        <v>523</v>
      </c>
      <c r="B208" s="110">
        <v>-12</v>
      </c>
      <c r="C208" s="110">
        <v>0</v>
      </c>
      <c r="D208" s="110">
        <v>-12</v>
      </c>
      <c r="E208" s="110">
        <v>0</v>
      </c>
      <c r="F208" s="110">
        <v>0</v>
      </c>
      <c r="G208" s="110">
        <v>35.64</v>
      </c>
      <c r="H208" s="110">
        <v>-48</v>
      </c>
      <c r="I208" s="110">
        <v>0</v>
      </c>
      <c r="J208" s="110"/>
      <c r="K208" s="155">
        <v>11311</v>
      </c>
      <c r="L208" s="155">
        <v>11578</v>
      </c>
      <c r="M208" s="155"/>
      <c r="N208" s="312">
        <v>0.21445172916525501</v>
      </c>
      <c r="O208" s="312">
        <v>-0.49987072308885599</v>
      </c>
      <c r="P208" s="312">
        <v>0.99982614742698195</v>
      </c>
      <c r="Q208" s="312">
        <v>0.999130585985046</v>
      </c>
      <c r="R208" s="312">
        <v>1.00844065436826</v>
      </c>
      <c r="S208" s="312">
        <v>1.0012080421089</v>
      </c>
      <c r="T208" s="313"/>
      <c r="U208" s="314">
        <v>11504</v>
      </c>
      <c r="V208" s="314">
        <v>11502</v>
      </c>
      <c r="W208" s="314">
        <v>11492</v>
      </c>
      <c r="X208" s="314">
        <v>11589</v>
      </c>
      <c r="Y208" s="314">
        <v>11603</v>
      </c>
      <c r="Z208" s="314">
        <v>11545</v>
      </c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</row>
    <row r="209" spans="1:36" ht="13.2" x14ac:dyDescent="0.25">
      <c r="A209" s="110" t="s">
        <v>524</v>
      </c>
      <c r="B209" s="110">
        <v>-48</v>
      </c>
      <c r="C209" s="110">
        <v>0</v>
      </c>
      <c r="D209" s="110">
        <v>-48</v>
      </c>
      <c r="E209" s="110">
        <v>0</v>
      </c>
      <c r="F209" s="110">
        <v>0</v>
      </c>
      <c r="G209" s="110">
        <v>0</v>
      </c>
      <c r="H209" s="110">
        <v>-48</v>
      </c>
      <c r="I209" s="110">
        <v>0</v>
      </c>
      <c r="J209" s="110"/>
      <c r="K209" s="155">
        <v>8939</v>
      </c>
      <c r="L209" s="155">
        <v>9105</v>
      </c>
      <c r="M209" s="155"/>
      <c r="N209" s="312">
        <v>0.160243641432634</v>
      </c>
      <c r="O209" s="312">
        <v>-0.49532195927352801</v>
      </c>
      <c r="P209" s="312">
        <v>1.00099700897308</v>
      </c>
      <c r="Q209" s="312">
        <v>0.99922532093846805</v>
      </c>
      <c r="R209" s="312">
        <v>1.0067560084173199</v>
      </c>
      <c r="S209" s="312">
        <v>0.99944994499449902</v>
      </c>
      <c r="T209" s="313"/>
      <c r="U209" s="314">
        <v>9027</v>
      </c>
      <c r="V209" s="314">
        <v>9036</v>
      </c>
      <c r="W209" s="314">
        <v>9029</v>
      </c>
      <c r="X209" s="314">
        <v>9090</v>
      </c>
      <c r="Y209" s="314">
        <v>9085</v>
      </c>
      <c r="Z209" s="314">
        <v>9040</v>
      </c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</row>
    <row r="210" spans="1:36" ht="13.2" x14ac:dyDescent="0.25">
      <c r="A210" s="110" t="s">
        <v>525</v>
      </c>
      <c r="B210" s="110">
        <v>1528</v>
      </c>
      <c r="C210" s="110">
        <v>555</v>
      </c>
      <c r="D210" s="110">
        <v>973</v>
      </c>
      <c r="E210" s="110">
        <v>554.80690221857003</v>
      </c>
      <c r="F210" s="110">
        <v>0</v>
      </c>
      <c r="G210" s="110">
        <v>71.28</v>
      </c>
      <c r="H210" s="110">
        <v>-48</v>
      </c>
      <c r="I210" s="110">
        <v>950</v>
      </c>
      <c r="J210" s="110"/>
      <c r="K210" s="155">
        <v>12170</v>
      </c>
      <c r="L210" s="155">
        <v>11589</v>
      </c>
      <c r="M210" s="155"/>
      <c r="N210" s="312">
        <v>-0.28080831921036803</v>
      </c>
      <c r="O210" s="312">
        <v>-0.28494948622744098</v>
      </c>
      <c r="P210" s="312">
        <v>0.99154713114754101</v>
      </c>
      <c r="Q210" s="312">
        <v>0.99181951261517298</v>
      </c>
      <c r="R210" s="312">
        <v>1.00442785205765</v>
      </c>
      <c r="S210" s="312">
        <v>1.00103725473247</v>
      </c>
      <c r="T210" s="313"/>
      <c r="U210" s="314">
        <v>11712</v>
      </c>
      <c r="V210" s="314">
        <v>11613</v>
      </c>
      <c r="W210" s="314">
        <v>11518</v>
      </c>
      <c r="X210" s="314">
        <v>11569</v>
      </c>
      <c r="Y210" s="314">
        <v>11581</v>
      </c>
      <c r="Z210" s="314">
        <v>11548</v>
      </c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</row>
    <row r="211" spans="1:36" ht="13.2" x14ac:dyDescent="0.25">
      <c r="A211" s="110" t="s">
        <v>526</v>
      </c>
      <c r="B211" s="110">
        <v>-12</v>
      </c>
      <c r="C211" s="110">
        <v>0</v>
      </c>
      <c r="D211" s="110">
        <v>-12</v>
      </c>
      <c r="E211" s="110">
        <v>0</v>
      </c>
      <c r="F211" s="110">
        <v>0</v>
      </c>
      <c r="G211" s="110">
        <v>35.64</v>
      </c>
      <c r="H211" s="110">
        <v>-48</v>
      </c>
      <c r="I211" s="110">
        <v>0</v>
      </c>
      <c r="J211" s="110"/>
      <c r="K211" s="155">
        <v>15061</v>
      </c>
      <c r="L211" s="155">
        <v>16820</v>
      </c>
      <c r="M211" s="155"/>
      <c r="N211" s="312">
        <v>0.48205783441359601</v>
      </c>
      <c r="O211" s="312">
        <v>0.8573469873779469</v>
      </c>
      <c r="P211" s="312">
        <v>1.0057659626122799</v>
      </c>
      <c r="Q211" s="312">
        <v>1.0057932532737901</v>
      </c>
      <c r="R211" s="312">
        <v>1.00689986200276</v>
      </c>
      <c r="S211" s="312">
        <v>1.0008342271481301</v>
      </c>
      <c r="T211" s="313"/>
      <c r="U211" s="314">
        <v>16476</v>
      </c>
      <c r="V211" s="314">
        <v>16571</v>
      </c>
      <c r="W211" s="314">
        <v>16667</v>
      </c>
      <c r="X211" s="314">
        <v>16782</v>
      </c>
      <c r="Y211" s="314">
        <v>16796</v>
      </c>
      <c r="Z211" s="314">
        <v>16940</v>
      </c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</row>
    <row r="212" spans="1:36" ht="13.2" x14ac:dyDescent="0.25">
      <c r="A212" s="110" t="s">
        <v>527</v>
      </c>
      <c r="B212" s="110">
        <v>-12</v>
      </c>
      <c r="C212" s="110">
        <v>0</v>
      </c>
      <c r="D212" s="110">
        <v>-12</v>
      </c>
      <c r="E212" s="110">
        <v>0</v>
      </c>
      <c r="F212" s="110">
        <v>0</v>
      </c>
      <c r="G212" s="110">
        <v>35.64</v>
      </c>
      <c r="H212" s="110">
        <v>-48</v>
      </c>
      <c r="I212" s="110">
        <v>0</v>
      </c>
      <c r="J212" s="110"/>
      <c r="K212" s="155">
        <v>86929</v>
      </c>
      <c r="L212" s="155">
        <v>96466</v>
      </c>
      <c r="M212" s="155"/>
      <c r="N212" s="312">
        <v>1.11092462174491</v>
      </c>
      <c r="O212" s="312">
        <v>0.78014773010208305</v>
      </c>
      <c r="P212" s="312">
        <v>1.0167958796421801</v>
      </c>
      <c r="Q212" s="312">
        <v>1.0111971335338199</v>
      </c>
      <c r="R212" s="312">
        <v>1.0048300008436699</v>
      </c>
      <c r="S212" s="312">
        <v>1.01164962952079</v>
      </c>
      <c r="T212" s="313"/>
      <c r="U212" s="314">
        <v>92225</v>
      </c>
      <c r="V212" s="314">
        <v>93774</v>
      </c>
      <c r="W212" s="314">
        <v>94824</v>
      </c>
      <c r="X212" s="314">
        <v>95282</v>
      </c>
      <c r="Y212" s="314">
        <v>96392</v>
      </c>
      <c r="Z212" s="314">
        <v>97144</v>
      </c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</row>
    <row r="213" spans="1:36" ht="13.2" x14ac:dyDescent="0.25">
      <c r="A213" s="110" t="s">
        <v>528</v>
      </c>
      <c r="B213" s="110">
        <v>-12</v>
      </c>
      <c r="C213" s="110">
        <v>0</v>
      </c>
      <c r="D213" s="110">
        <v>-12</v>
      </c>
      <c r="E213" s="110">
        <v>0</v>
      </c>
      <c r="F213" s="110">
        <v>0</v>
      </c>
      <c r="G213" s="110">
        <v>35.64</v>
      </c>
      <c r="H213" s="110">
        <v>-48</v>
      </c>
      <c r="I213" s="110">
        <v>0</v>
      </c>
      <c r="J213" s="110"/>
      <c r="K213" s="155">
        <v>11782</v>
      </c>
      <c r="L213" s="155">
        <v>12115</v>
      </c>
      <c r="M213" s="155"/>
      <c r="N213" s="312">
        <v>0.31993760731348103</v>
      </c>
      <c r="O213" s="312">
        <v>-0.305028854080791</v>
      </c>
      <c r="P213" s="312">
        <v>1.00768203072812</v>
      </c>
      <c r="Q213" s="312">
        <v>1.00174013921114</v>
      </c>
      <c r="R213" s="312">
        <v>1.00198527587063</v>
      </c>
      <c r="S213" s="312">
        <v>1.0014034508379399</v>
      </c>
      <c r="T213" s="313"/>
      <c r="U213" s="314">
        <v>11976</v>
      </c>
      <c r="V213" s="314">
        <v>12068</v>
      </c>
      <c r="W213" s="314">
        <v>12089</v>
      </c>
      <c r="X213" s="314">
        <v>12113</v>
      </c>
      <c r="Y213" s="314">
        <v>12130</v>
      </c>
      <c r="Z213" s="314">
        <v>12093</v>
      </c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</row>
    <row r="214" spans="1:36" ht="13.2" x14ac:dyDescent="0.25">
      <c r="A214" s="110" t="s">
        <v>529</v>
      </c>
      <c r="B214" s="110">
        <v>-12</v>
      </c>
      <c r="C214" s="110">
        <v>0</v>
      </c>
      <c r="D214" s="110">
        <v>-12</v>
      </c>
      <c r="E214" s="110">
        <v>0</v>
      </c>
      <c r="F214" s="110">
        <v>0</v>
      </c>
      <c r="G214" s="110">
        <v>35.64</v>
      </c>
      <c r="H214" s="110">
        <v>-48</v>
      </c>
      <c r="I214" s="110">
        <v>0</v>
      </c>
      <c r="J214" s="110"/>
      <c r="K214" s="155">
        <v>23729</v>
      </c>
      <c r="L214" s="155">
        <v>24053</v>
      </c>
      <c r="M214" s="155"/>
      <c r="N214" s="312">
        <v>-0.35239752112185002</v>
      </c>
      <c r="O214" s="312">
        <v>-0.79005364048401194</v>
      </c>
      <c r="P214" s="312">
        <v>0.99397318683120806</v>
      </c>
      <c r="Q214" s="312">
        <v>0.99901006434581796</v>
      </c>
      <c r="R214" s="312">
        <v>0.99616019818332002</v>
      </c>
      <c r="S214" s="312">
        <v>0.99676710739006102</v>
      </c>
      <c r="T214" s="313"/>
      <c r="U214" s="314">
        <v>24391</v>
      </c>
      <c r="V214" s="314">
        <v>24244</v>
      </c>
      <c r="W214" s="314">
        <v>24220</v>
      </c>
      <c r="X214" s="314">
        <v>24127</v>
      </c>
      <c r="Y214" s="314">
        <v>24049</v>
      </c>
      <c r="Z214" s="314">
        <v>23859</v>
      </c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</row>
    <row r="215" spans="1:36" ht="13.2" x14ac:dyDescent="0.25">
      <c r="A215" s="110" t="s">
        <v>530</v>
      </c>
      <c r="B215" s="110">
        <v>138</v>
      </c>
      <c r="C215" s="110">
        <v>0</v>
      </c>
      <c r="D215" s="110">
        <v>138</v>
      </c>
      <c r="E215" s="110">
        <v>0</v>
      </c>
      <c r="F215" s="110">
        <v>0</v>
      </c>
      <c r="G215" s="110">
        <v>35.64</v>
      </c>
      <c r="H215" s="110">
        <v>-48</v>
      </c>
      <c r="I215" s="110">
        <v>150</v>
      </c>
      <c r="J215" s="110"/>
      <c r="K215" s="155">
        <v>3642</v>
      </c>
      <c r="L215" s="155">
        <v>3701</v>
      </c>
      <c r="M215" s="155"/>
      <c r="N215" s="312">
        <v>-0.54650496310127994</v>
      </c>
      <c r="O215" s="312">
        <v>0.45945945945945904</v>
      </c>
      <c r="P215" s="312">
        <v>0.99418297197250105</v>
      </c>
      <c r="Q215" s="312">
        <v>0.98962765957446797</v>
      </c>
      <c r="R215" s="312">
        <v>0.984412792260145</v>
      </c>
      <c r="S215" s="312">
        <v>1.0101010101010099</v>
      </c>
      <c r="T215" s="313"/>
      <c r="U215" s="314">
        <v>3782</v>
      </c>
      <c r="V215" s="314">
        <v>3760</v>
      </c>
      <c r="W215" s="314">
        <v>3721</v>
      </c>
      <c r="X215" s="314">
        <v>3663</v>
      </c>
      <c r="Y215" s="314">
        <v>3700</v>
      </c>
      <c r="Z215" s="314">
        <v>3717</v>
      </c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</row>
    <row r="216" spans="1:36" ht="13.2" x14ac:dyDescent="0.25">
      <c r="A216" s="110" t="s">
        <v>531</v>
      </c>
      <c r="B216" s="110">
        <v>1030</v>
      </c>
      <c r="C216" s="110">
        <v>892</v>
      </c>
      <c r="D216" s="110">
        <v>138</v>
      </c>
      <c r="E216" s="110">
        <v>891.56626506024099</v>
      </c>
      <c r="F216" s="110">
        <v>0</v>
      </c>
      <c r="G216" s="110">
        <v>35.64</v>
      </c>
      <c r="H216" s="110">
        <v>-48</v>
      </c>
      <c r="I216" s="110">
        <v>150</v>
      </c>
      <c r="J216" s="110"/>
      <c r="K216" s="155">
        <v>4150</v>
      </c>
      <c r="L216" s="155">
        <v>3882</v>
      </c>
      <c r="M216" s="155"/>
      <c r="N216" s="312">
        <v>-1.2038739927909599</v>
      </c>
      <c r="O216" s="312">
        <v>-2.6491769547325101</v>
      </c>
      <c r="P216" s="312">
        <v>0.98162215143347198</v>
      </c>
      <c r="Q216" s="312">
        <v>1.00024962556166</v>
      </c>
      <c r="R216" s="312">
        <v>0.98128275517843799</v>
      </c>
      <c r="S216" s="312">
        <v>0.98880976602238002</v>
      </c>
      <c r="T216" s="313"/>
      <c r="U216" s="314">
        <v>4081</v>
      </c>
      <c r="V216" s="314">
        <v>4006</v>
      </c>
      <c r="W216" s="314">
        <v>4007</v>
      </c>
      <c r="X216" s="314">
        <v>3932</v>
      </c>
      <c r="Y216" s="314">
        <v>3888</v>
      </c>
      <c r="Z216" s="314">
        <v>3785</v>
      </c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</row>
    <row r="217" spans="1:36" ht="13.2" x14ac:dyDescent="0.25">
      <c r="A217" s="110" t="s">
        <v>532</v>
      </c>
      <c r="B217" s="110">
        <v>-12</v>
      </c>
      <c r="C217" s="110">
        <v>0</v>
      </c>
      <c r="D217" s="110">
        <v>-12</v>
      </c>
      <c r="E217" s="110">
        <v>0</v>
      </c>
      <c r="F217" s="110">
        <v>0</v>
      </c>
      <c r="G217" s="110">
        <v>35.64</v>
      </c>
      <c r="H217" s="110">
        <v>-48</v>
      </c>
      <c r="I217" s="110">
        <v>0</v>
      </c>
      <c r="J217" s="110"/>
      <c r="K217" s="155">
        <v>13102</v>
      </c>
      <c r="L217" s="155">
        <v>13418</v>
      </c>
      <c r="M217" s="155"/>
      <c r="N217" s="312">
        <v>0.26986752088500299</v>
      </c>
      <c r="O217" s="312">
        <v>-0.141474311243485</v>
      </c>
      <c r="P217" s="312">
        <v>0.999924732801445</v>
      </c>
      <c r="Q217" s="312">
        <v>1.0024840045163701</v>
      </c>
      <c r="R217" s="312">
        <v>1.0050307854032099</v>
      </c>
      <c r="S217" s="312">
        <v>1.0033619723571201</v>
      </c>
      <c r="T217" s="313"/>
      <c r="U217" s="314">
        <v>13286</v>
      </c>
      <c r="V217" s="314">
        <v>13285</v>
      </c>
      <c r="W217" s="314">
        <v>13318</v>
      </c>
      <c r="X217" s="314">
        <v>13385</v>
      </c>
      <c r="Y217" s="314">
        <v>13430</v>
      </c>
      <c r="Z217" s="314">
        <v>13411</v>
      </c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</row>
    <row r="218" spans="1:36" ht="13.2" x14ac:dyDescent="0.25">
      <c r="A218" s="110" t="s">
        <v>533</v>
      </c>
      <c r="B218" s="110">
        <v>-48</v>
      </c>
      <c r="C218" s="110">
        <v>0</v>
      </c>
      <c r="D218" s="110">
        <v>-48</v>
      </c>
      <c r="E218" s="110">
        <v>0</v>
      </c>
      <c r="F218" s="110">
        <v>0</v>
      </c>
      <c r="G218" s="110">
        <v>0</v>
      </c>
      <c r="H218" s="110">
        <v>-48</v>
      </c>
      <c r="I218" s="110">
        <v>0</v>
      </c>
      <c r="J218" s="110"/>
      <c r="K218" s="155">
        <v>15308</v>
      </c>
      <c r="L218" s="155">
        <v>15242</v>
      </c>
      <c r="M218" s="155"/>
      <c r="N218" s="312">
        <v>-0.71029853315394098</v>
      </c>
      <c r="O218" s="312">
        <v>-1.4232307995015399</v>
      </c>
      <c r="P218" s="312">
        <v>0.98387302396736398</v>
      </c>
      <c r="Q218" s="312">
        <v>1.0005830903790101</v>
      </c>
      <c r="R218" s="312">
        <v>1.0000647500647499</v>
      </c>
      <c r="S218" s="312">
        <v>0.98718031725477495</v>
      </c>
      <c r="T218" s="313"/>
      <c r="U218" s="314">
        <v>15688</v>
      </c>
      <c r="V218" s="314">
        <v>15435</v>
      </c>
      <c r="W218" s="314">
        <v>15444</v>
      </c>
      <c r="X218" s="314">
        <v>15445</v>
      </c>
      <c r="Y218" s="314">
        <v>15247</v>
      </c>
      <c r="Z218" s="314">
        <v>15030</v>
      </c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</row>
    <row r="219" spans="1:36" ht="13.2" x14ac:dyDescent="0.25">
      <c r="A219" s="110" t="s">
        <v>534</v>
      </c>
      <c r="B219" s="110">
        <v>1896</v>
      </c>
      <c r="C219" s="110">
        <v>923</v>
      </c>
      <c r="D219" s="110">
        <v>973</v>
      </c>
      <c r="E219" s="110">
        <v>922.530485309764</v>
      </c>
      <c r="F219" s="110">
        <v>0</v>
      </c>
      <c r="G219" s="110">
        <v>71.28</v>
      </c>
      <c r="H219" s="110">
        <v>-48</v>
      </c>
      <c r="I219" s="110">
        <v>950</v>
      </c>
      <c r="J219" s="110"/>
      <c r="K219" s="155">
        <v>12219</v>
      </c>
      <c r="L219" s="155">
        <v>11411</v>
      </c>
      <c r="M219" s="155"/>
      <c r="N219" s="312">
        <v>-0.65419245137702298</v>
      </c>
      <c r="O219" s="312">
        <v>-0.437521876093805</v>
      </c>
      <c r="P219" s="312">
        <v>0.99096488237299696</v>
      </c>
      <c r="Q219" s="312">
        <v>0.99303285738861202</v>
      </c>
      <c r="R219" s="312">
        <v>0.99575573841489795</v>
      </c>
      <c r="S219" s="312">
        <v>0.99408489909533704</v>
      </c>
      <c r="T219" s="313"/>
      <c r="U219" s="314">
        <v>11732</v>
      </c>
      <c r="V219" s="314">
        <v>11626</v>
      </c>
      <c r="W219" s="314">
        <v>11545</v>
      </c>
      <c r="X219" s="314">
        <v>11496</v>
      </c>
      <c r="Y219" s="314">
        <v>11428</v>
      </c>
      <c r="Z219" s="314">
        <v>11378</v>
      </c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</row>
    <row r="220" spans="1:36" ht="13.2" x14ac:dyDescent="0.25">
      <c r="A220" s="110" t="s">
        <v>535</v>
      </c>
      <c r="B220" s="110">
        <v>938</v>
      </c>
      <c r="C220" s="110">
        <v>0</v>
      </c>
      <c r="D220" s="110">
        <v>938</v>
      </c>
      <c r="E220" s="110">
        <v>0</v>
      </c>
      <c r="F220" s="110">
        <v>0</v>
      </c>
      <c r="G220" s="110">
        <v>35.64</v>
      </c>
      <c r="H220" s="110">
        <v>-48</v>
      </c>
      <c r="I220" s="110">
        <v>950</v>
      </c>
      <c r="J220" s="110"/>
      <c r="K220" s="155">
        <v>9864</v>
      </c>
      <c r="L220" s="155">
        <v>9914</v>
      </c>
      <c r="M220" s="155"/>
      <c r="N220" s="312">
        <v>-0.160820703268649</v>
      </c>
      <c r="O220" s="312">
        <v>-0.29266323544252704</v>
      </c>
      <c r="P220" s="312">
        <v>1.0108292389451501</v>
      </c>
      <c r="Q220" s="312">
        <v>0.99365142346989399</v>
      </c>
      <c r="R220" s="312">
        <v>0.99171408605370903</v>
      </c>
      <c r="S220" s="312">
        <v>0.99748339037648504</v>
      </c>
      <c r="T220" s="313"/>
      <c r="U220" s="314">
        <v>9973</v>
      </c>
      <c r="V220" s="314">
        <v>10081</v>
      </c>
      <c r="W220" s="314">
        <v>10017</v>
      </c>
      <c r="X220" s="314">
        <v>9934</v>
      </c>
      <c r="Y220" s="314">
        <v>9909</v>
      </c>
      <c r="Z220" s="314">
        <v>9880</v>
      </c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</row>
    <row r="221" spans="1:36" ht="13.2" x14ac:dyDescent="0.25">
      <c r="A221" s="18" t="s">
        <v>536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155"/>
      <c r="L221" s="155"/>
      <c r="M221" s="155"/>
      <c r="N221" s="312"/>
      <c r="O221" s="312"/>
      <c r="P221" s="312"/>
      <c r="Q221" s="312"/>
      <c r="R221" s="312"/>
      <c r="S221" s="312"/>
      <c r="T221" s="313"/>
      <c r="U221" s="314"/>
      <c r="V221" s="314"/>
      <c r="W221" s="314"/>
      <c r="X221" s="314"/>
      <c r="Y221" s="314"/>
      <c r="Z221" s="314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</row>
    <row r="222" spans="1:36" ht="13.2" x14ac:dyDescent="0.25">
      <c r="A222" s="110" t="s">
        <v>537</v>
      </c>
      <c r="B222" s="110">
        <v>64</v>
      </c>
      <c r="C222" s="110">
        <v>0</v>
      </c>
      <c r="D222" s="110">
        <v>64</v>
      </c>
      <c r="E222" s="110">
        <v>0</v>
      </c>
      <c r="F222" s="110">
        <v>0</v>
      </c>
      <c r="G222" s="110">
        <v>71.28</v>
      </c>
      <c r="H222" s="110">
        <v>-7</v>
      </c>
      <c r="I222" s="110">
        <v>0</v>
      </c>
      <c r="J222" s="110"/>
      <c r="K222" s="155">
        <v>11011</v>
      </c>
      <c r="L222" s="155">
        <v>11497</v>
      </c>
      <c r="M222" s="155"/>
      <c r="N222" s="312">
        <v>0.37341128887205</v>
      </c>
      <c r="O222" s="312">
        <v>-9.5752089136490207E-2</v>
      </c>
      <c r="P222" s="312">
        <v>1.0037992578193999</v>
      </c>
      <c r="Q222" s="312">
        <v>1.0061614294516299</v>
      </c>
      <c r="R222" s="312">
        <v>1.0083982153792299</v>
      </c>
      <c r="S222" s="312">
        <v>0.99661663919493404</v>
      </c>
      <c r="T222" s="313"/>
      <c r="U222" s="314">
        <v>11318</v>
      </c>
      <c r="V222" s="314">
        <v>11361</v>
      </c>
      <c r="W222" s="314">
        <v>11431</v>
      </c>
      <c r="X222" s="314">
        <v>11527</v>
      </c>
      <c r="Y222" s="314">
        <v>11488</v>
      </c>
      <c r="Z222" s="314">
        <v>11477</v>
      </c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</row>
    <row r="223" spans="1:36" ht="13.2" x14ac:dyDescent="0.25">
      <c r="A223" s="110" t="s">
        <v>538</v>
      </c>
      <c r="B223" s="110">
        <v>64</v>
      </c>
      <c r="C223" s="110">
        <v>0</v>
      </c>
      <c r="D223" s="110">
        <v>64</v>
      </c>
      <c r="E223" s="110">
        <v>0</v>
      </c>
      <c r="F223" s="110">
        <v>0</v>
      </c>
      <c r="G223" s="110">
        <v>71.28</v>
      </c>
      <c r="H223" s="110">
        <v>-7</v>
      </c>
      <c r="I223" s="110">
        <v>0</v>
      </c>
      <c r="J223" s="110"/>
      <c r="K223" s="155">
        <v>9477</v>
      </c>
      <c r="L223" s="155">
        <v>9530</v>
      </c>
      <c r="M223" s="155"/>
      <c r="N223" s="312">
        <v>-0.20619473627077101</v>
      </c>
      <c r="O223" s="312">
        <v>-1.2593136740476401</v>
      </c>
      <c r="P223" s="312">
        <v>1.00572439633639</v>
      </c>
      <c r="Q223" s="312">
        <v>0.99689537410742002</v>
      </c>
      <c r="R223" s="312">
        <v>0.99283712239177802</v>
      </c>
      <c r="S223" s="312">
        <v>0.99634044332915095</v>
      </c>
      <c r="T223" s="313"/>
      <c r="U223" s="314">
        <v>9608</v>
      </c>
      <c r="V223" s="314">
        <v>9663</v>
      </c>
      <c r="W223" s="314">
        <v>9633</v>
      </c>
      <c r="X223" s="314">
        <v>9564</v>
      </c>
      <c r="Y223" s="314">
        <v>9529</v>
      </c>
      <c r="Z223" s="314">
        <v>9409</v>
      </c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</row>
    <row r="224" spans="1:36" ht="13.2" x14ac:dyDescent="0.25">
      <c r="A224" s="110" t="s">
        <v>539</v>
      </c>
      <c r="B224" s="110">
        <v>-7</v>
      </c>
      <c r="C224" s="110">
        <v>0</v>
      </c>
      <c r="D224" s="110">
        <v>-7</v>
      </c>
      <c r="E224" s="110">
        <v>0</v>
      </c>
      <c r="F224" s="110">
        <v>0</v>
      </c>
      <c r="G224" s="110">
        <v>0</v>
      </c>
      <c r="H224" s="110">
        <v>-7</v>
      </c>
      <c r="I224" s="110">
        <v>0</v>
      </c>
      <c r="J224" s="110"/>
      <c r="K224" s="155">
        <v>15283</v>
      </c>
      <c r="L224" s="155">
        <v>16290</v>
      </c>
      <c r="M224" s="155"/>
      <c r="N224" s="312">
        <v>0.53591151011929106</v>
      </c>
      <c r="O224" s="312">
        <v>-3.0744635061181802E-2</v>
      </c>
      <c r="P224" s="312">
        <v>1.0019473585024199</v>
      </c>
      <c r="Q224" s="312">
        <v>1.00319749216301</v>
      </c>
      <c r="R224" s="312">
        <v>1.00981188675708</v>
      </c>
      <c r="S224" s="312">
        <v>1.00649832900111</v>
      </c>
      <c r="T224" s="313"/>
      <c r="U224" s="314">
        <v>15919</v>
      </c>
      <c r="V224" s="314">
        <v>15950</v>
      </c>
      <c r="W224" s="314">
        <v>16001</v>
      </c>
      <c r="X224" s="314">
        <v>16158</v>
      </c>
      <c r="Y224" s="314">
        <v>16263</v>
      </c>
      <c r="Z224" s="314">
        <v>16258</v>
      </c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</row>
    <row r="225" spans="1:36" ht="13.2" x14ac:dyDescent="0.25">
      <c r="A225" s="110" t="s">
        <v>540</v>
      </c>
      <c r="B225" s="110">
        <v>2514</v>
      </c>
      <c r="C225" s="110">
        <v>550</v>
      </c>
      <c r="D225" s="110">
        <v>1964</v>
      </c>
      <c r="E225" s="110">
        <v>550.20034344590704</v>
      </c>
      <c r="F225" s="110">
        <v>0</v>
      </c>
      <c r="G225" s="110">
        <v>71.28</v>
      </c>
      <c r="H225" s="110">
        <v>-7</v>
      </c>
      <c r="I225" s="110">
        <v>1900</v>
      </c>
      <c r="J225" s="110"/>
      <c r="K225" s="155">
        <v>6988</v>
      </c>
      <c r="L225" s="155">
        <v>6656</v>
      </c>
      <c r="M225" s="155"/>
      <c r="N225" s="312">
        <v>-1.26821780917004</v>
      </c>
      <c r="O225" s="312">
        <v>-2.1611886537595701</v>
      </c>
      <c r="P225" s="312">
        <v>0.99757558471192198</v>
      </c>
      <c r="Q225" s="312">
        <v>0.98384560400285903</v>
      </c>
      <c r="R225" s="312">
        <v>0.99970938680616095</v>
      </c>
      <c r="S225" s="312">
        <v>0.96845930232558097</v>
      </c>
      <c r="T225" s="313"/>
      <c r="U225" s="314">
        <v>7012</v>
      </c>
      <c r="V225" s="314">
        <v>6995</v>
      </c>
      <c r="W225" s="314">
        <v>6882</v>
      </c>
      <c r="X225" s="314">
        <v>6880</v>
      </c>
      <c r="Y225" s="314">
        <v>6663</v>
      </c>
      <c r="Z225" s="314">
        <v>6519</v>
      </c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</row>
    <row r="226" spans="1:36" ht="13.2" x14ac:dyDescent="0.25">
      <c r="A226" s="110" t="s">
        <v>541</v>
      </c>
      <c r="B226" s="110">
        <v>64</v>
      </c>
      <c r="C226" s="110">
        <v>0</v>
      </c>
      <c r="D226" s="110">
        <v>64</v>
      </c>
      <c r="E226" s="110">
        <v>0</v>
      </c>
      <c r="F226" s="110">
        <v>0</v>
      </c>
      <c r="G226" s="110">
        <v>71.28</v>
      </c>
      <c r="H226" s="110">
        <v>-7</v>
      </c>
      <c r="I226" s="110">
        <v>0</v>
      </c>
      <c r="J226" s="110"/>
      <c r="K226" s="155">
        <v>29631</v>
      </c>
      <c r="L226" s="155">
        <v>30278</v>
      </c>
      <c r="M226" s="155"/>
      <c r="N226" s="312">
        <v>-7.1634758336158705E-2</v>
      </c>
      <c r="O226" s="312">
        <v>-3.6294047776164698E-2</v>
      </c>
      <c r="P226" s="312">
        <v>0.99963809837144302</v>
      </c>
      <c r="Q226" s="312">
        <v>0.99614928909952605</v>
      </c>
      <c r="R226" s="312">
        <v>1.00376647834275</v>
      </c>
      <c r="S226" s="312">
        <v>0.99759718244955697</v>
      </c>
      <c r="T226" s="313"/>
      <c r="U226" s="314">
        <v>30395</v>
      </c>
      <c r="V226" s="314">
        <v>30384</v>
      </c>
      <c r="W226" s="314">
        <v>30267</v>
      </c>
      <c r="X226" s="314">
        <v>30381</v>
      </c>
      <c r="Y226" s="314">
        <v>30308</v>
      </c>
      <c r="Z226" s="314">
        <v>30297</v>
      </c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</row>
    <row r="227" spans="1:36" ht="13.2" x14ac:dyDescent="0.25">
      <c r="A227" s="110" t="s">
        <v>542</v>
      </c>
      <c r="B227" s="110">
        <v>-7</v>
      </c>
      <c r="C227" s="110">
        <v>0</v>
      </c>
      <c r="D227" s="110">
        <v>-7</v>
      </c>
      <c r="E227" s="110">
        <v>0</v>
      </c>
      <c r="F227" s="110">
        <v>0</v>
      </c>
      <c r="G227" s="110">
        <v>0</v>
      </c>
      <c r="H227" s="110">
        <v>-7</v>
      </c>
      <c r="I227" s="110">
        <v>0</v>
      </c>
      <c r="J227" s="110"/>
      <c r="K227" s="155">
        <v>20738</v>
      </c>
      <c r="L227" s="155">
        <v>22479</v>
      </c>
      <c r="M227" s="155"/>
      <c r="N227" s="312">
        <v>0.93359545823006296</v>
      </c>
      <c r="O227" s="312">
        <v>0.19579050416054802</v>
      </c>
      <c r="P227" s="312">
        <v>1.0014778552625501</v>
      </c>
      <c r="Q227" s="312">
        <v>1.0072400276689</v>
      </c>
      <c r="R227" s="312">
        <v>1.0114458382931999</v>
      </c>
      <c r="S227" s="312">
        <v>1.01724606192287</v>
      </c>
      <c r="T227" s="313"/>
      <c r="U227" s="314">
        <v>21653</v>
      </c>
      <c r="V227" s="314">
        <v>21685</v>
      </c>
      <c r="W227" s="314">
        <v>21842</v>
      </c>
      <c r="X227" s="314">
        <v>22092</v>
      </c>
      <c r="Y227" s="314">
        <v>22473</v>
      </c>
      <c r="Z227" s="314">
        <v>22517</v>
      </c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</row>
    <row r="228" spans="1:36" ht="13.2" x14ac:dyDescent="0.25">
      <c r="A228" s="110" t="s">
        <v>543</v>
      </c>
      <c r="B228" s="110">
        <v>143</v>
      </c>
      <c r="C228" s="110">
        <v>0</v>
      </c>
      <c r="D228" s="110">
        <v>143</v>
      </c>
      <c r="E228" s="110">
        <v>0</v>
      </c>
      <c r="F228" s="110">
        <v>0</v>
      </c>
      <c r="G228" s="110">
        <v>0</v>
      </c>
      <c r="H228" s="110">
        <v>-7</v>
      </c>
      <c r="I228" s="110">
        <v>150</v>
      </c>
      <c r="J228" s="110"/>
      <c r="K228" s="155">
        <v>5552</v>
      </c>
      <c r="L228" s="155">
        <v>5576</v>
      </c>
      <c r="M228" s="155"/>
      <c r="N228" s="312">
        <v>-0.36805271495844399</v>
      </c>
      <c r="O228" s="312">
        <v>-1.6648764769065498</v>
      </c>
      <c r="P228" s="312">
        <v>1.0028223672605401</v>
      </c>
      <c r="Q228" s="312">
        <v>0.99437115215479299</v>
      </c>
      <c r="R228" s="312">
        <v>0.98797098885547496</v>
      </c>
      <c r="S228" s="312">
        <v>1.0001790510295401</v>
      </c>
      <c r="T228" s="313"/>
      <c r="U228" s="314">
        <v>5669</v>
      </c>
      <c r="V228" s="314">
        <v>5685</v>
      </c>
      <c r="W228" s="314">
        <v>5653</v>
      </c>
      <c r="X228" s="314">
        <v>5585</v>
      </c>
      <c r="Y228" s="314">
        <v>5586</v>
      </c>
      <c r="Z228" s="314">
        <v>5493</v>
      </c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</row>
    <row r="229" spans="1:36" ht="13.2" x14ac:dyDescent="0.25">
      <c r="A229" s="110" t="s">
        <v>544</v>
      </c>
      <c r="B229" s="110">
        <v>143</v>
      </c>
      <c r="C229" s="110">
        <v>0</v>
      </c>
      <c r="D229" s="110">
        <v>143</v>
      </c>
      <c r="E229" s="110">
        <v>0</v>
      </c>
      <c r="F229" s="110">
        <v>0</v>
      </c>
      <c r="G229" s="110">
        <v>0</v>
      </c>
      <c r="H229" s="110">
        <v>-7</v>
      </c>
      <c r="I229" s="110">
        <v>150</v>
      </c>
      <c r="J229" s="110"/>
      <c r="K229" s="155">
        <v>7298</v>
      </c>
      <c r="L229" s="155">
        <v>8756</v>
      </c>
      <c r="M229" s="155"/>
      <c r="N229" s="312">
        <v>2.0054150929984997</v>
      </c>
      <c r="O229" s="312">
        <v>-1.2133699633699599</v>
      </c>
      <c r="P229" s="312">
        <v>1.02057256165572</v>
      </c>
      <c r="Q229" s="312">
        <v>1.0256223436551299</v>
      </c>
      <c r="R229" s="312">
        <v>1.0171678901254999</v>
      </c>
      <c r="S229" s="312">
        <v>1.01687812827377</v>
      </c>
      <c r="T229" s="313"/>
      <c r="U229" s="314">
        <v>8069</v>
      </c>
      <c r="V229" s="314">
        <v>8235</v>
      </c>
      <c r="W229" s="314">
        <v>8446</v>
      </c>
      <c r="X229" s="314">
        <v>8591</v>
      </c>
      <c r="Y229" s="314">
        <v>8736</v>
      </c>
      <c r="Z229" s="314">
        <v>8630</v>
      </c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</row>
    <row r="230" spans="1:36" ht="13.2" x14ac:dyDescent="0.25">
      <c r="A230" s="110" t="s">
        <v>545</v>
      </c>
      <c r="B230" s="110">
        <v>64</v>
      </c>
      <c r="C230" s="110">
        <v>0</v>
      </c>
      <c r="D230" s="110">
        <v>64</v>
      </c>
      <c r="E230" s="110">
        <v>0</v>
      </c>
      <c r="F230" s="110">
        <v>0</v>
      </c>
      <c r="G230" s="110">
        <v>71.28</v>
      </c>
      <c r="H230" s="110">
        <v>-7</v>
      </c>
      <c r="I230" s="110">
        <v>0</v>
      </c>
      <c r="J230" s="110"/>
      <c r="K230" s="155">
        <v>22979</v>
      </c>
      <c r="L230" s="155">
        <v>23435</v>
      </c>
      <c r="M230" s="155"/>
      <c r="N230" s="312">
        <v>-0.11464743587842299</v>
      </c>
      <c r="O230" s="312">
        <v>-0.69837754971681598</v>
      </c>
      <c r="P230" s="312">
        <v>1.00084778093341</v>
      </c>
      <c r="Q230" s="312">
        <v>1.0016941256194101</v>
      </c>
      <c r="R230" s="312">
        <v>0.99957718489704495</v>
      </c>
      <c r="S230" s="312">
        <v>0.99331669557125302</v>
      </c>
      <c r="T230" s="313"/>
      <c r="U230" s="314">
        <v>23591</v>
      </c>
      <c r="V230" s="314">
        <v>23611</v>
      </c>
      <c r="W230" s="314">
        <v>23651</v>
      </c>
      <c r="X230" s="314">
        <v>23641</v>
      </c>
      <c r="Y230" s="314">
        <v>23483</v>
      </c>
      <c r="Z230" s="314">
        <v>23319</v>
      </c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</row>
    <row r="231" spans="1:36" ht="13.2" x14ac:dyDescent="0.25">
      <c r="A231" s="110" t="s">
        <v>546</v>
      </c>
      <c r="B231" s="110">
        <v>2930</v>
      </c>
      <c r="C231" s="110">
        <v>966</v>
      </c>
      <c r="D231" s="110">
        <v>1964</v>
      </c>
      <c r="E231" s="110">
        <v>965.51155115511597</v>
      </c>
      <c r="F231" s="110">
        <v>0</v>
      </c>
      <c r="G231" s="110">
        <v>71.28</v>
      </c>
      <c r="H231" s="110">
        <v>-7</v>
      </c>
      <c r="I231" s="110">
        <v>1900</v>
      </c>
      <c r="J231" s="110"/>
      <c r="K231" s="155">
        <v>4848</v>
      </c>
      <c r="L231" s="155">
        <v>4517</v>
      </c>
      <c r="M231" s="155"/>
      <c r="N231" s="312">
        <v>-1.8690920322492599</v>
      </c>
      <c r="O231" s="312">
        <v>-1.6433488785254298</v>
      </c>
      <c r="P231" s="312">
        <v>0.97775947281713305</v>
      </c>
      <c r="Q231" s="312">
        <v>0.987573715248526</v>
      </c>
      <c r="R231" s="312">
        <v>0.98379185327361895</v>
      </c>
      <c r="S231" s="312">
        <v>0.97615434641231302</v>
      </c>
      <c r="T231" s="313"/>
      <c r="U231" s="314">
        <v>4856</v>
      </c>
      <c r="V231" s="314">
        <v>4748</v>
      </c>
      <c r="W231" s="314">
        <v>4689</v>
      </c>
      <c r="X231" s="314">
        <v>4613</v>
      </c>
      <c r="Y231" s="314">
        <v>4503</v>
      </c>
      <c r="Z231" s="314">
        <v>4429</v>
      </c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</row>
    <row r="232" spans="1:36" ht="13.2" x14ac:dyDescent="0.25">
      <c r="A232" s="110" t="s">
        <v>547</v>
      </c>
      <c r="B232" s="110">
        <v>64</v>
      </c>
      <c r="C232" s="110">
        <v>0</v>
      </c>
      <c r="D232" s="110">
        <v>64</v>
      </c>
      <c r="E232" s="110">
        <v>0</v>
      </c>
      <c r="F232" s="110">
        <v>0</v>
      </c>
      <c r="G232" s="110">
        <v>71.28</v>
      </c>
      <c r="H232" s="110">
        <v>-7</v>
      </c>
      <c r="I232" s="110">
        <v>0</v>
      </c>
      <c r="J232" s="110"/>
      <c r="K232" s="155">
        <v>10356</v>
      </c>
      <c r="L232" s="155">
        <v>10701</v>
      </c>
      <c r="M232" s="155"/>
      <c r="N232" s="312">
        <v>-1.6340823422611499E-2</v>
      </c>
      <c r="O232" s="312">
        <v>-0.71929005137786106</v>
      </c>
      <c r="P232" s="312">
        <v>1.0012135922330101</v>
      </c>
      <c r="Q232" s="312">
        <v>0.99794871794871798</v>
      </c>
      <c r="R232" s="312">
        <v>1.0006540222367599</v>
      </c>
      <c r="S232" s="312">
        <v>0.99953314659197001</v>
      </c>
      <c r="T232" s="313"/>
      <c r="U232" s="314">
        <v>10712</v>
      </c>
      <c r="V232" s="314">
        <v>10725</v>
      </c>
      <c r="W232" s="314">
        <v>10703</v>
      </c>
      <c r="X232" s="314">
        <v>10710</v>
      </c>
      <c r="Y232" s="314">
        <v>10705</v>
      </c>
      <c r="Z232" s="314">
        <v>10628</v>
      </c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</row>
    <row r="233" spans="1:36" ht="13.2" x14ac:dyDescent="0.25">
      <c r="A233" s="110" t="s">
        <v>536</v>
      </c>
      <c r="B233" s="110">
        <v>-7</v>
      </c>
      <c r="C233" s="110">
        <v>0</v>
      </c>
      <c r="D233" s="110">
        <v>-7</v>
      </c>
      <c r="E233" s="110">
        <v>0</v>
      </c>
      <c r="F233" s="110">
        <v>0</v>
      </c>
      <c r="G233" s="110">
        <v>0</v>
      </c>
      <c r="H233" s="110">
        <v>-7</v>
      </c>
      <c r="I233" s="110">
        <v>0</v>
      </c>
      <c r="J233" s="110"/>
      <c r="K233" s="155">
        <v>138952</v>
      </c>
      <c r="L233" s="155">
        <v>158057</v>
      </c>
      <c r="M233" s="155"/>
      <c r="N233" s="312">
        <v>0.77975749437195796</v>
      </c>
      <c r="O233" s="312">
        <v>0.96125228756514403</v>
      </c>
      <c r="P233" s="312">
        <v>1.0163566053511699</v>
      </c>
      <c r="Q233" s="312">
        <v>1.0059450357344899</v>
      </c>
      <c r="R233" s="312">
        <v>1.0027409163221901</v>
      </c>
      <c r="S233" s="312">
        <v>1.0061995845704901</v>
      </c>
      <c r="T233" s="313"/>
      <c r="U233" s="314">
        <v>153088</v>
      </c>
      <c r="V233" s="314">
        <v>155592</v>
      </c>
      <c r="W233" s="314">
        <v>156517</v>
      </c>
      <c r="X233" s="314">
        <v>156946</v>
      </c>
      <c r="Y233" s="314">
        <v>157919</v>
      </c>
      <c r="Z233" s="314">
        <v>159437</v>
      </c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</row>
    <row r="234" spans="1:36" ht="13.2" x14ac:dyDescent="0.25">
      <c r="A234" s="18" t="s">
        <v>548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155"/>
      <c r="L234" s="155"/>
      <c r="M234" s="155"/>
      <c r="N234" s="312"/>
      <c r="O234" s="312"/>
      <c r="P234" s="312"/>
      <c r="Q234" s="312"/>
      <c r="R234" s="312"/>
      <c r="S234" s="312"/>
      <c r="T234" s="313"/>
      <c r="U234" s="314"/>
      <c r="V234" s="314"/>
      <c r="W234" s="314"/>
      <c r="X234" s="314"/>
      <c r="Y234" s="314"/>
      <c r="Z234" s="314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</row>
    <row r="235" spans="1:36" ht="13.2" x14ac:dyDescent="0.25">
      <c r="A235" s="110" t="s">
        <v>549</v>
      </c>
      <c r="B235" s="110">
        <v>-7</v>
      </c>
      <c r="C235" s="110">
        <v>0</v>
      </c>
      <c r="D235" s="110">
        <v>-7</v>
      </c>
      <c r="E235" s="110">
        <v>0</v>
      </c>
      <c r="F235" s="110">
        <v>0</v>
      </c>
      <c r="G235" s="110">
        <v>0</v>
      </c>
      <c r="H235" s="110">
        <v>-7</v>
      </c>
      <c r="I235" s="110">
        <v>0</v>
      </c>
      <c r="J235" s="110"/>
      <c r="K235" s="155">
        <v>13353</v>
      </c>
      <c r="L235" s="155">
        <v>14083</v>
      </c>
      <c r="M235" s="155"/>
      <c r="N235" s="312">
        <v>-5.8474894096327598E-2</v>
      </c>
      <c r="O235" s="312">
        <v>-0.51107325383304902</v>
      </c>
      <c r="P235" s="312">
        <v>0.99957510091353297</v>
      </c>
      <c r="Q235" s="312">
        <v>0.99277364505844801</v>
      </c>
      <c r="R235" s="312">
        <v>1.00513808606294</v>
      </c>
      <c r="S235" s="312">
        <v>1.0002129925452601</v>
      </c>
      <c r="T235" s="313"/>
      <c r="U235" s="314">
        <v>14121</v>
      </c>
      <c r="V235" s="314">
        <v>14115</v>
      </c>
      <c r="W235" s="314">
        <v>14013</v>
      </c>
      <c r="X235" s="314">
        <v>14085</v>
      </c>
      <c r="Y235" s="314">
        <v>14088</v>
      </c>
      <c r="Z235" s="314">
        <v>14016</v>
      </c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</row>
    <row r="236" spans="1:36" ht="13.2" x14ac:dyDescent="0.25">
      <c r="A236" s="110" t="s">
        <v>550</v>
      </c>
      <c r="B236" s="110">
        <v>29</v>
      </c>
      <c r="C236" s="110">
        <v>0</v>
      </c>
      <c r="D236" s="110">
        <v>29</v>
      </c>
      <c r="E236" s="110">
        <v>0</v>
      </c>
      <c r="F236" s="110">
        <v>0</v>
      </c>
      <c r="G236" s="110">
        <v>35.64</v>
      </c>
      <c r="H236" s="110">
        <v>-7</v>
      </c>
      <c r="I236" s="110">
        <v>0</v>
      </c>
      <c r="J236" s="110"/>
      <c r="K236" s="155">
        <v>12634</v>
      </c>
      <c r="L236" s="155">
        <v>13341</v>
      </c>
      <c r="M236" s="155"/>
      <c r="N236" s="312">
        <v>-0.15840379200929799</v>
      </c>
      <c r="O236" s="312">
        <v>-0.68103577308786101</v>
      </c>
      <c r="P236" s="312">
        <v>0.99546367219454202</v>
      </c>
      <c r="Q236" s="312">
        <v>0.992529508441655</v>
      </c>
      <c r="R236" s="312">
        <v>1.0015053439710999</v>
      </c>
      <c r="S236" s="312">
        <v>1.0042086276867599</v>
      </c>
      <c r="T236" s="313"/>
      <c r="U236" s="314">
        <v>13447</v>
      </c>
      <c r="V236" s="314">
        <v>13386</v>
      </c>
      <c r="W236" s="314">
        <v>13286</v>
      </c>
      <c r="X236" s="314">
        <v>13306</v>
      </c>
      <c r="Y236" s="314">
        <v>13362</v>
      </c>
      <c r="Z236" s="314">
        <v>13271</v>
      </c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</row>
    <row r="237" spans="1:36" ht="13.2" x14ac:dyDescent="0.25">
      <c r="A237" s="110" t="s">
        <v>551</v>
      </c>
      <c r="B237" s="110">
        <v>-7</v>
      </c>
      <c r="C237" s="110">
        <v>0</v>
      </c>
      <c r="D237" s="110">
        <v>-7</v>
      </c>
      <c r="E237" s="110">
        <v>0</v>
      </c>
      <c r="F237" s="110">
        <v>0</v>
      </c>
      <c r="G237" s="110">
        <v>0</v>
      </c>
      <c r="H237" s="110">
        <v>-7</v>
      </c>
      <c r="I237" s="110">
        <v>0</v>
      </c>
      <c r="J237" s="110"/>
      <c r="K237" s="155">
        <v>15346</v>
      </c>
      <c r="L237" s="155">
        <v>16711</v>
      </c>
      <c r="M237" s="155"/>
      <c r="N237" s="312">
        <v>0.85468055476984905</v>
      </c>
      <c r="O237" s="312">
        <v>-0.227517662555383</v>
      </c>
      <c r="P237" s="312">
        <v>1.00978752400421</v>
      </c>
      <c r="Q237" s="312">
        <v>1.0066253604073401</v>
      </c>
      <c r="R237" s="312">
        <v>1.0092022670485701</v>
      </c>
      <c r="S237" s="312">
        <v>1.0085748792270499</v>
      </c>
      <c r="T237" s="313"/>
      <c r="U237" s="314">
        <v>16143</v>
      </c>
      <c r="V237" s="314">
        <v>16301</v>
      </c>
      <c r="W237" s="314">
        <v>16409</v>
      </c>
      <c r="X237" s="314">
        <v>16560</v>
      </c>
      <c r="Y237" s="314">
        <v>16702</v>
      </c>
      <c r="Z237" s="314">
        <v>16664</v>
      </c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</row>
    <row r="238" spans="1:36" ht="13.2" x14ac:dyDescent="0.25">
      <c r="A238" s="110" t="s">
        <v>552</v>
      </c>
      <c r="B238" s="110">
        <v>-7</v>
      </c>
      <c r="C238" s="110">
        <v>0</v>
      </c>
      <c r="D238" s="110">
        <v>-7</v>
      </c>
      <c r="E238" s="110">
        <v>0</v>
      </c>
      <c r="F238" s="110">
        <v>0</v>
      </c>
      <c r="G238" s="110">
        <v>0</v>
      </c>
      <c r="H238" s="110">
        <v>-7</v>
      </c>
      <c r="I238" s="110">
        <v>0</v>
      </c>
      <c r="J238" s="110"/>
      <c r="K238" s="155">
        <v>8030</v>
      </c>
      <c r="L238" s="155">
        <v>8762</v>
      </c>
      <c r="M238" s="155"/>
      <c r="N238" s="312">
        <v>0.26164309794625101</v>
      </c>
      <c r="O238" s="312">
        <v>-0.94835466179159</v>
      </c>
      <c r="P238" s="312">
        <v>0.99722895739521999</v>
      </c>
      <c r="Q238" s="312">
        <v>1.0106518467060299</v>
      </c>
      <c r="R238" s="312">
        <v>1.0092794134494201</v>
      </c>
      <c r="S238" s="312">
        <v>0.99341657207718503</v>
      </c>
      <c r="T238" s="313"/>
      <c r="U238" s="314">
        <v>8661</v>
      </c>
      <c r="V238" s="314">
        <v>8637</v>
      </c>
      <c r="W238" s="314">
        <v>8729</v>
      </c>
      <c r="X238" s="314">
        <v>8810</v>
      </c>
      <c r="Y238" s="314">
        <v>8752</v>
      </c>
      <c r="Z238" s="314">
        <v>8669</v>
      </c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</row>
    <row r="239" spans="1:36" ht="13.2" x14ac:dyDescent="0.25">
      <c r="A239" s="110" t="s">
        <v>553</v>
      </c>
      <c r="B239" s="110">
        <v>-7</v>
      </c>
      <c r="C239" s="110">
        <v>0</v>
      </c>
      <c r="D239" s="110">
        <v>-7</v>
      </c>
      <c r="E239" s="110">
        <v>0</v>
      </c>
      <c r="F239" s="110">
        <v>0</v>
      </c>
      <c r="G239" s="110">
        <v>0</v>
      </c>
      <c r="H239" s="110">
        <v>-7</v>
      </c>
      <c r="I239" s="110">
        <v>0</v>
      </c>
      <c r="J239" s="110"/>
      <c r="K239" s="155">
        <v>24854</v>
      </c>
      <c r="L239" s="155">
        <v>26120</v>
      </c>
      <c r="M239" s="155"/>
      <c r="N239" s="312">
        <v>-9.3560654238122903E-2</v>
      </c>
      <c r="O239" s="312">
        <v>-0.66602870813397097</v>
      </c>
      <c r="P239" s="312">
        <v>1.0001144033863401</v>
      </c>
      <c r="Q239" s="312">
        <v>0.99748341340654301</v>
      </c>
      <c r="R239" s="312">
        <v>0.99854740061162095</v>
      </c>
      <c r="S239" s="312">
        <v>1.00011484572391</v>
      </c>
      <c r="T239" s="313"/>
      <c r="U239" s="314">
        <v>26223</v>
      </c>
      <c r="V239" s="314">
        <v>26226</v>
      </c>
      <c r="W239" s="314">
        <v>26160</v>
      </c>
      <c r="X239" s="314">
        <v>26122</v>
      </c>
      <c r="Y239" s="314">
        <v>26125</v>
      </c>
      <c r="Z239" s="314">
        <v>25951</v>
      </c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</row>
    <row r="240" spans="1:36" ht="13.2" x14ac:dyDescent="0.25">
      <c r="A240" s="110" t="s">
        <v>554</v>
      </c>
      <c r="B240" s="110">
        <v>179</v>
      </c>
      <c r="C240" s="110">
        <v>0</v>
      </c>
      <c r="D240" s="110">
        <v>179</v>
      </c>
      <c r="E240" s="110">
        <v>0</v>
      </c>
      <c r="F240" s="110">
        <v>0</v>
      </c>
      <c r="G240" s="110">
        <v>35.64</v>
      </c>
      <c r="H240" s="110">
        <v>-7</v>
      </c>
      <c r="I240" s="110">
        <v>150</v>
      </c>
      <c r="J240" s="110"/>
      <c r="K240" s="155">
        <v>5630</v>
      </c>
      <c r="L240" s="155">
        <v>5627</v>
      </c>
      <c r="M240" s="155"/>
      <c r="N240" s="312">
        <v>-0.758588271850413</v>
      </c>
      <c r="O240" s="312">
        <v>-1.7063633131887701</v>
      </c>
      <c r="P240" s="312">
        <v>0.98568965517241403</v>
      </c>
      <c r="Q240" s="312">
        <v>1.00139933531573</v>
      </c>
      <c r="R240" s="312">
        <v>0.99668122270742399</v>
      </c>
      <c r="S240" s="312">
        <v>0.98597967052225699</v>
      </c>
      <c r="T240" s="313"/>
      <c r="U240" s="314">
        <v>5800</v>
      </c>
      <c r="V240" s="314">
        <v>5717</v>
      </c>
      <c r="W240" s="314">
        <v>5725</v>
      </c>
      <c r="X240" s="314">
        <v>5706</v>
      </c>
      <c r="Y240" s="314">
        <v>5626</v>
      </c>
      <c r="Z240" s="314">
        <v>5530</v>
      </c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</row>
    <row r="241" spans="1:36" ht="13.2" x14ac:dyDescent="0.25">
      <c r="A241" s="110" t="s">
        <v>555</v>
      </c>
      <c r="B241" s="110">
        <v>29</v>
      </c>
      <c r="C241" s="110">
        <v>0</v>
      </c>
      <c r="D241" s="110">
        <v>29</v>
      </c>
      <c r="E241" s="110">
        <v>0</v>
      </c>
      <c r="F241" s="110">
        <v>0</v>
      </c>
      <c r="G241" s="110">
        <v>35.64</v>
      </c>
      <c r="H241" s="110">
        <v>-7</v>
      </c>
      <c r="I241" s="110">
        <v>0</v>
      </c>
      <c r="J241" s="110"/>
      <c r="K241" s="155">
        <v>21596</v>
      </c>
      <c r="L241" s="155">
        <v>22981</v>
      </c>
      <c r="M241" s="155"/>
      <c r="N241" s="312">
        <v>0.215340624999105</v>
      </c>
      <c r="O241" s="312">
        <v>-0.38705749325911099</v>
      </c>
      <c r="P241" s="312">
        <v>1.0036846953546501</v>
      </c>
      <c r="Q241" s="312">
        <v>0.99903850356190704</v>
      </c>
      <c r="R241" s="312">
        <v>1.00494334835295</v>
      </c>
      <c r="S241" s="312">
        <v>1.0009576876197099</v>
      </c>
      <c r="T241" s="313"/>
      <c r="U241" s="314">
        <v>22797</v>
      </c>
      <c r="V241" s="314">
        <v>22881</v>
      </c>
      <c r="W241" s="314">
        <v>22859</v>
      </c>
      <c r="X241" s="314">
        <v>22972</v>
      </c>
      <c r="Y241" s="314">
        <v>22994</v>
      </c>
      <c r="Z241" s="314">
        <v>22905</v>
      </c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</row>
    <row r="242" spans="1:36" ht="13.2" x14ac:dyDescent="0.25">
      <c r="A242" s="110" t="s">
        <v>556</v>
      </c>
      <c r="B242" s="110">
        <v>1893</v>
      </c>
      <c r="C242" s="110">
        <v>0</v>
      </c>
      <c r="D242" s="110">
        <v>1893</v>
      </c>
      <c r="E242" s="110">
        <v>0</v>
      </c>
      <c r="F242" s="110">
        <v>0</v>
      </c>
      <c r="G242" s="110">
        <v>0</v>
      </c>
      <c r="H242" s="110">
        <v>-7</v>
      </c>
      <c r="I242" s="110">
        <v>1900</v>
      </c>
      <c r="J242" s="110"/>
      <c r="K242" s="155">
        <v>4392</v>
      </c>
      <c r="L242" s="155">
        <v>4402</v>
      </c>
      <c r="M242" s="155"/>
      <c r="N242" s="312">
        <v>-2.2683453880567601E-2</v>
      </c>
      <c r="O242" s="312">
        <v>-1.2709940989559698</v>
      </c>
      <c r="P242" s="312">
        <v>0.99115646258503398</v>
      </c>
      <c r="Q242" s="312">
        <v>1.00045756119881</v>
      </c>
      <c r="R242" s="312">
        <v>1.0006860278984699</v>
      </c>
      <c r="S242" s="312">
        <v>1.0068555758683699</v>
      </c>
      <c r="T242" s="313"/>
      <c r="U242" s="314">
        <v>4410</v>
      </c>
      <c r="V242" s="314">
        <v>4371</v>
      </c>
      <c r="W242" s="314">
        <v>4373</v>
      </c>
      <c r="X242" s="314">
        <v>4376</v>
      </c>
      <c r="Y242" s="314">
        <v>4406</v>
      </c>
      <c r="Z242" s="314">
        <v>4350</v>
      </c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</row>
    <row r="243" spans="1:36" ht="13.2" x14ac:dyDescent="0.25">
      <c r="A243" s="110" t="s">
        <v>557</v>
      </c>
      <c r="B243" s="110">
        <v>-7</v>
      </c>
      <c r="C243" s="110">
        <v>0</v>
      </c>
      <c r="D243" s="110">
        <v>-7</v>
      </c>
      <c r="E243" s="110">
        <v>0</v>
      </c>
      <c r="F243" s="110">
        <v>0</v>
      </c>
      <c r="G243" s="110">
        <v>0</v>
      </c>
      <c r="H243" s="110">
        <v>-7</v>
      </c>
      <c r="I243" s="110">
        <v>0</v>
      </c>
      <c r="J243" s="110"/>
      <c r="K243" s="155">
        <v>9890</v>
      </c>
      <c r="L243" s="155">
        <v>10033</v>
      </c>
      <c r="M243" s="155"/>
      <c r="N243" s="312">
        <v>-2.24223639789023E-2</v>
      </c>
      <c r="O243" s="312">
        <v>-0.82759996011566495</v>
      </c>
      <c r="P243" s="312">
        <v>1.0026897788404101</v>
      </c>
      <c r="Q243" s="312">
        <v>1.0034773969200199</v>
      </c>
      <c r="R243" s="312">
        <v>1</v>
      </c>
      <c r="S243" s="312">
        <v>0.99297029702970296</v>
      </c>
      <c r="T243" s="313"/>
      <c r="U243" s="314">
        <v>10038</v>
      </c>
      <c r="V243" s="314">
        <v>10065</v>
      </c>
      <c r="W243" s="314">
        <v>10100</v>
      </c>
      <c r="X243" s="314">
        <v>10100</v>
      </c>
      <c r="Y243" s="314">
        <v>10029</v>
      </c>
      <c r="Z243" s="314">
        <v>9946</v>
      </c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</row>
    <row r="244" spans="1:36" ht="13.2" x14ac:dyDescent="0.25">
      <c r="A244" s="110" t="s">
        <v>558</v>
      </c>
      <c r="B244" s="110">
        <v>-7</v>
      </c>
      <c r="C244" s="110">
        <v>0</v>
      </c>
      <c r="D244" s="110">
        <v>-7</v>
      </c>
      <c r="E244" s="110">
        <v>0</v>
      </c>
      <c r="F244" s="110">
        <v>0</v>
      </c>
      <c r="G244" s="110">
        <v>0</v>
      </c>
      <c r="H244" s="110">
        <v>-7</v>
      </c>
      <c r="I244" s="110">
        <v>0</v>
      </c>
      <c r="J244" s="110"/>
      <c r="K244" s="155">
        <v>140499</v>
      </c>
      <c r="L244" s="155">
        <v>158653</v>
      </c>
      <c r="M244" s="155"/>
      <c r="N244" s="312">
        <v>1.07646451109553</v>
      </c>
      <c r="O244" s="312">
        <v>0.73375394321766596</v>
      </c>
      <c r="P244" s="312">
        <v>1.01369727700767</v>
      </c>
      <c r="Q244" s="312">
        <v>1.01064735115471</v>
      </c>
      <c r="R244" s="312">
        <v>1.0071348682941901</v>
      </c>
      <c r="S244" s="312">
        <v>1.01159020704092</v>
      </c>
      <c r="T244" s="313"/>
      <c r="U244" s="314">
        <v>151855</v>
      </c>
      <c r="V244" s="314">
        <v>153935</v>
      </c>
      <c r="W244" s="314">
        <v>155574</v>
      </c>
      <c r="X244" s="314">
        <v>156684</v>
      </c>
      <c r="Y244" s="314">
        <v>158500</v>
      </c>
      <c r="Z244" s="314">
        <v>159663</v>
      </c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</row>
    <row r="245" spans="1:36" ht="13.2" x14ac:dyDescent="0.25">
      <c r="A245" s="18" t="s">
        <v>559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155"/>
      <c r="L245" s="155"/>
      <c r="M245" s="155"/>
      <c r="N245" s="312"/>
      <c r="O245" s="312"/>
      <c r="P245" s="312"/>
      <c r="Q245" s="312"/>
      <c r="R245" s="312"/>
      <c r="S245" s="312"/>
      <c r="T245" s="313"/>
      <c r="U245" s="314"/>
      <c r="V245" s="314"/>
      <c r="W245" s="314"/>
      <c r="X245" s="314"/>
      <c r="Y245" s="314"/>
      <c r="Z245" s="314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</row>
    <row r="246" spans="1:36" ht="13.2" x14ac:dyDescent="0.25">
      <c r="A246" s="110" t="s">
        <v>560</v>
      </c>
      <c r="B246" s="110">
        <v>-12</v>
      </c>
      <c r="C246" s="110">
        <v>0</v>
      </c>
      <c r="D246" s="110">
        <v>-12</v>
      </c>
      <c r="E246" s="110">
        <v>0</v>
      </c>
      <c r="F246" s="110">
        <v>0</v>
      </c>
      <c r="G246" s="110">
        <v>35.64</v>
      </c>
      <c r="H246" s="110">
        <v>-48</v>
      </c>
      <c r="I246" s="110">
        <v>0</v>
      </c>
      <c r="J246" s="110"/>
      <c r="K246" s="155">
        <v>21467</v>
      </c>
      <c r="L246" s="155">
        <v>22932</v>
      </c>
      <c r="M246" s="155"/>
      <c r="N246" s="312">
        <v>-0.45495417503105295</v>
      </c>
      <c r="O246" s="312">
        <v>-0.49289016836779204</v>
      </c>
      <c r="P246" s="312">
        <v>0.99301867397635801</v>
      </c>
      <c r="Q246" s="312">
        <v>0.99633383653224095</v>
      </c>
      <c r="R246" s="312">
        <v>0.99259740259740303</v>
      </c>
      <c r="S246" s="312">
        <v>0.99986916132408699</v>
      </c>
      <c r="T246" s="313"/>
      <c r="U246" s="314">
        <v>23348</v>
      </c>
      <c r="V246" s="314">
        <v>23185</v>
      </c>
      <c r="W246" s="314">
        <v>23100</v>
      </c>
      <c r="X246" s="314">
        <v>22929</v>
      </c>
      <c r="Y246" s="314">
        <v>22926</v>
      </c>
      <c r="Z246" s="314">
        <v>22813</v>
      </c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</row>
    <row r="247" spans="1:36" ht="13.2" x14ac:dyDescent="0.25">
      <c r="A247" s="110" t="s">
        <v>561</v>
      </c>
      <c r="B247" s="110">
        <v>23</v>
      </c>
      <c r="C247" s="110">
        <v>0</v>
      </c>
      <c r="D247" s="110">
        <v>23</v>
      </c>
      <c r="E247" s="110">
        <v>0</v>
      </c>
      <c r="F247" s="110">
        <v>0</v>
      </c>
      <c r="G247" s="110">
        <v>71.28</v>
      </c>
      <c r="H247" s="110">
        <v>-48</v>
      </c>
      <c r="I247" s="110">
        <v>0</v>
      </c>
      <c r="J247" s="110"/>
      <c r="K247" s="155">
        <v>49482</v>
      </c>
      <c r="L247" s="155">
        <v>52178</v>
      </c>
      <c r="M247" s="155"/>
      <c r="N247" s="312">
        <v>2.6354314452170503E-2</v>
      </c>
      <c r="O247" s="312">
        <v>-0.8312902237205031</v>
      </c>
      <c r="P247" s="312">
        <v>1.0067493720399601</v>
      </c>
      <c r="Q247" s="312">
        <v>0.99874297685934699</v>
      </c>
      <c r="R247" s="312">
        <v>0.99658651004023702</v>
      </c>
      <c r="S247" s="312">
        <v>0.99900497512437803</v>
      </c>
      <c r="T247" s="313"/>
      <c r="U247" s="314">
        <v>52153</v>
      </c>
      <c r="V247" s="314">
        <v>52505</v>
      </c>
      <c r="W247" s="314">
        <v>52439</v>
      </c>
      <c r="X247" s="314">
        <v>52260</v>
      </c>
      <c r="Y247" s="314">
        <v>52208</v>
      </c>
      <c r="Z247" s="314">
        <v>51774</v>
      </c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</row>
    <row r="248" spans="1:36" ht="13.2" x14ac:dyDescent="0.25">
      <c r="A248" s="110" t="s">
        <v>562</v>
      </c>
      <c r="B248" s="110">
        <v>23</v>
      </c>
      <c r="C248" s="110">
        <v>0</v>
      </c>
      <c r="D248" s="110">
        <v>23</v>
      </c>
      <c r="E248" s="110">
        <v>0</v>
      </c>
      <c r="F248" s="110">
        <v>0</v>
      </c>
      <c r="G248" s="110">
        <v>71.28</v>
      </c>
      <c r="H248" s="110">
        <v>-48</v>
      </c>
      <c r="I248" s="110">
        <v>0</v>
      </c>
      <c r="J248" s="110"/>
      <c r="K248" s="155">
        <v>56432</v>
      </c>
      <c r="L248" s="155">
        <v>59818</v>
      </c>
      <c r="M248" s="155"/>
      <c r="N248" s="312">
        <v>0.40802104719364102</v>
      </c>
      <c r="O248" s="312">
        <v>0.18878957480578101</v>
      </c>
      <c r="P248" s="312">
        <v>1.00838880586877</v>
      </c>
      <c r="Q248" s="312">
        <v>1.0026102185847601</v>
      </c>
      <c r="R248" s="312">
        <v>1.00421586576415</v>
      </c>
      <c r="S248" s="312">
        <v>1.00112062621262</v>
      </c>
      <c r="T248" s="313"/>
      <c r="U248" s="314">
        <v>58888</v>
      </c>
      <c r="V248" s="314">
        <v>59382</v>
      </c>
      <c r="W248" s="314">
        <v>59537</v>
      </c>
      <c r="X248" s="314">
        <v>59788</v>
      </c>
      <c r="Y248" s="314">
        <v>59855</v>
      </c>
      <c r="Z248" s="314">
        <v>59968</v>
      </c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</row>
    <row r="249" spans="1:36" ht="13.2" x14ac:dyDescent="0.25">
      <c r="A249" s="110" t="s">
        <v>563</v>
      </c>
      <c r="B249" s="110">
        <v>23</v>
      </c>
      <c r="C249" s="110">
        <v>0</v>
      </c>
      <c r="D249" s="110">
        <v>23</v>
      </c>
      <c r="E249" s="110">
        <v>0</v>
      </c>
      <c r="F249" s="110">
        <v>0</v>
      </c>
      <c r="G249" s="110">
        <v>71.28</v>
      </c>
      <c r="H249" s="110">
        <v>-48</v>
      </c>
      <c r="I249" s="110">
        <v>0</v>
      </c>
      <c r="J249" s="110"/>
      <c r="K249" s="155">
        <v>10012</v>
      </c>
      <c r="L249" s="155">
        <v>10499</v>
      </c>
      <c r="M249" s="155"/>
      <c r="N249" s="312">
        <v>0.57065036762105104</v>
      </c>
      <c r="O249" s="312">
        <v>-0.46724516067512201</v>
      </c>
      <c r="P249" s="312">
        <v>1.00585308750366</v>
      </c>
      <c r="Q249" s="312">
        <v>1.00630394724081</v>
      </c>
      <c r="R249" s="312">
        <v>1.0116615265998501</v>
      </c>
      <c r="S249" s="312">
        <v>0.99904734686100805</v>
      </c>
      <c r="T249" s="313"/>
      <c r="U249" s="314">
        <v>10251</v>
      </c>
      <c r="V249" s="314">
        <v>10311</v>
      </c>
      <c r="W249" s="314">
        <v>10376</v>
      </c>
      <c r="X249" s="314">
        <v>10497</v>
      </c>
      <c r="Y249" s="314">
        <v>10487</v>
      </c>
      <c r="Z249" s="314">
        <v>10438</v>
      </c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</row>
    <row r="250" spans="1:36" ht="13.2" x14ac:dyDescent="0.25">
      <c r="A250" s="110" t="s">
        <v>564</v>
      </c>
      <c r="B250" s="110">
        <v>-12</v>
      </c>
      <c r="C250" s="110">
        <v>0</v>
      </c>
      <c r="D250" s="110">
        <v>-12</v>
      </c>
      <c r="E250" s="110">
        <v>0</v>
      </c>
      <c r="F250" s="110">
        <v>0</v>
      </c>
      <c r="G250" s="110">
        <v>35.64</v>
      </c>
      <c r="H250" s="110">
        <v>-48</v>
      </c>
      <c r="I250" s="110">
        <v>0</v>
      </c>
      <c r="J250" s="110"/>
      <c r="K250" s="155">
        <v>15064</v>
      </c>
      <c r="L250" s="155">
        <v>15443</v>
      </c>
      <c r="M250" s="155"/>
      <c r="N250" s="312">
        <v>9.7167566613265387E-3</v>
      </c>
      <c r="O250" s="312">
        <v>-0.680007771517389</v>
      </c>
      <c r="P250" s="312">
        <v>1.0022027858762601</v>
      </c>
      <c r="Q250" s="312">
        <v>0.99702631068588798</v>
      </c>
      <c r="R250" s="312">
        <v>1.00149127925825</v>
      </c>
      <c r="S250" s="312">
        <v>0.99967629159653004</v>
      </c>
      <c r="T250" s="313"/>
      <c r="U250" s="314">
        <v>15435</v>
      </c>
      <c r="V250" s="314">
        <v>15469</v>
      </c>
      <c r="W250" s="314">
        <v>15423</v>
      </c>
      <c r="X250" s="314">
        <v>15446</v>
      </c>
      <c r="Y250" s="314">
        <v>15441</v>
      </c>
      <c r="Z250" s="314">
        <v>15336</v>
      </c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</row>
    <row r="251" spans="1:36" ht="13.2" x14ac:dyDescent="0.25">
      <c r="A251" s="110" t="s">
        <v>565</v>
      </c>
      <c r="B251" s="110">
        <v>23</v>
      </c>
      <c r="C251" s="110">
        <v>0</v>
      </c>
      <c r="D251" s="110">
        <v>23</v>
      </c>
      <c r="E251" s="110">
        <v>0</v>
      </c>
      <c r="F251" s="110">
        <v>0</v>
      </c>
      <c r="G251" s="110">
        <v>71.28</v>
      </c>
      <c r="H251" s="110">
        <v>-48</v>
      </c>
      <c r="I251" s="110">
        <v>0</v>
      </c>
      <c r="J251" s="110"/>
      <c r="K251" s="155">
        <v>15146</v>
      </c>
      <c r="L251" s="155">
        <v>16113</v>
      </c>
      <c r="M251" s="155"/>
      <c r="N251" s="312">
        <v>0.54395114390259902</v>
      </c>
      <c r="O251" s="312">
        <v>-0.23574663440660099</v>
      </c>
      <c r="P251" s="312">
        <v>1.00285297660559</v>
      </c>
      <c r="Q251" s="312">
        <v>0.99772411177139997</v>
      </c>
      <c r="R251" s="312">
        <v>1.0147002914712999</v>
      </c>
      <c r="S251" s="312">
        <v>1.00655676283252</v>
      </c>
      <c r="T251" s="313"/>
      <c r="U251" s="314">
        <v>15773</v>
      </c>
      <c r="V251" s="314">
        <v>15818</v>
      </c>
      <c r="W251" s="314">
        <v>15782</v>
      </c>
      <c r="X251" s="314">
        <v>16014</v>
      </c>
      <c r="Y251" s="314">
        <v>16119</v>
      </c>
      <c r="Z251" s="314">
        <v>16081</v>
      </c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</row>
    <row r="252" spans="1:36" ht="13.2" x14ac:dyDescent="0.25">
      <c r="A252" s="110" t="s">
        <v>566</v>
      </c>
      <c r="B252" s="110">
        <v>23</v>
      </c>
      <c r="C252" s="110">
        <v>0</v>
      </c>
      <c r="D252" s="110">
        <v>23</v>
      </c>
      <c r="E252" s="110">
        <v>0</v>
      </c>
      <c r="F252" s="110">
        <v>0</v>
      </c>
      <c r="G252" s="110">
        <v>71.28</v>
      </c>
      <c r="H252" s="110">
        <v>-48</v>
      </c>
      <c r="I252" s="110">
        <v>0</v>
      </c>
      <c r="J252" s="110"/>
      <c r="K252" s="155">
        <v>25639</v>
      </c>
      <c r="L252" s="155">
        <v>26353</v>
      </c>
      <c r="M252" s="155"/>
      <c r="N252" s="312">
        <v>-0.59186644790811793</v>
      </c>
      <c r="O252" s="312">
        <v>0.26952131496033099</v>
      </c>
      <c r="P252" s="312">
        <v>0.99796115065243196</v>
      </c>
      <c r="Q252" s="312">
        <v>0.99052784071914102</v>
      </c>
      <c r="R252" s="312">
        <v>0.99369984249606202</v>
      </c>
      <c r="S252" s="312">
        <v>0.99415050192467402</v>
      </c>
      <c r="T252" s="313"/>
      <c r="U252" s="314">
        <v>26976</v>
      </c>
      <c r="V252" s="314">
        <v>26921</v>
      </c>
      <c r="W252" s="314">
        <v>26666</v>
      </c>
      <c r="X252" s="314">
        <v>26498</v>
      </c>
      <c r="Y252" s="314">
        <v>26343</v>
      </c>
      <c r="Z252" s="314">
        <v>26414</v>
      </c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</row>
    <row r="253" spans="1:36" ht="13.2" x14ac:dyDescent="0.25">
      <c r="A253" s="110" t="s">
        <v>567</v>
      </c>
      <c r="B253" s="110">
        <v>1045</v>
      </c>
      <c r="C253" s="110">
        <v>0</v>
      </c>
      <c r="D253" s="110">
        <v>1045</v>
      </c>
      <c r="E253" s="110">
        <v>0</v>
      </c>
      <c r="F253" s="110">
        <v>0</v>
      </c>
      <c r="G253" s="110">
        <v>142.56</v>
      </c>
      <c r="H253" s="110">
        <v>-48</v>
      </c>
      <c r="I253" s="110">
        <v>950</v>
      </c>
      <c r="J253" s="110"/>
      <c r="K253" s="155">
        <v>10178</v>
      </c>
      <c r="L253" s="155">
        <v>10258</v>
      </c>
      <c r="M253" s="155"/>
      <c r="N253" s="312">
        <v>0.2561597338405</v>
      </c>
      <c r="O253" s="312">
        <v>-0.18600097895252102</v>
      </c>
      <c r="P253" s="312">
        <v>0.99762634754228097</v>
      </c>
      <c r="Q253" s="312">
        <v>1.0024784375929401</v>
      </c>
      <c r="R253" s="312">
        <v>1.00464794303797</v>
      </c>
      <c r="S253" s="312">
        <v>1.0055123535781101</v>
      </c>
      <c r="T253" s="313"/>
      <c r="U253" s="314">
        <v>10111</v>
      </c>
      <c r="V253" s="314">
        <v>10087</v>
      </c>
      <c r="W253" s="314">
        <v>10112</v>
      </c>
      <c r="X253" s="314">
        <v>10159</v>
      </c>
      <c r="Y253" s="314">
        <v>10215</v>
      </c>
      <c r="Z253" s="314">
        <v>10196</v>
      </c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</row>
    <row r="254" spans="1:36" ht="13.2" x14ac:dyDescent="0.25">
      <c r="A254" s="110" t="s">
        <v>568</v>
      </c>
      <c r="B254" s="110">
        <v>973</v>
      </c>
      <c r="C254" s="110">
        <v>0</v>
      </c>
      <c r="D254" s="110">
        <v>973</v>
      </c>
      <c r="E254" s="110">
        <v>0</v>
      </c>
      <c r="F254" s="110">
        <v>0</v>
      </c>
      <c r="G254" s="110">
        <v>71.28</v>
      </c>
      <c r="H254" s="110">
        <v>-48</v>
      </c>
      <c r="I254" s="110">
        <v>950</v>
      </c>
      <c r="J254" s="110"/>
      <c r="K254" s="155">
        <v>20082</v>
      </c>
      <c r="L254" s="155">
        <v>20679</v>
      </c>
      <c r="M254" s="155"/>
      <c r="N254" s="312">
        <v>0.379745166740864</v>
      </c>
      <c r="O254" s="312">
        <v>-0.52735981421452405</v>
      </c>
      <c r="P254" s="312">
        <v>1.0027507613714499</v>
      </c>
      <c r="Q254" s="312">
        <v>1.0037229352405199</v>
      </c>
      <c r="R254" s="312">
        <v>1.0055148853099101</v>
      </c>
      <c r="S254" s="312">
        <v>1.0032034169781101</v>
      </c>
      <c r="T254" s="313"/>
      <c r="U254" s="314">
        <v>20358</v>
      </c>
      <c r="V254" s="314">
        <v>20414</v>
      </c>
      <c r="W254" s="314">
        <v>20490</v>
      </c>
      <c r="X254" s="314">
        <v>20603</v>
      </c>
      <c r="Y254" s="314">
        <v>20669</v>
      </c>
      <c r="Z254" s="314">
        <v>20560</v>
      </c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</row>
    <row r="255" spans="1:36" ht="13.2" x14ac:dyDescent="0.25">
      <c r="A255" s="110" t="s">
        <v>569</v>
      </c>
      <c r="B255" s="110">
        <v>1923</v>
      </c>
      <c r="C255" s="110">
        <v>0</v>
      </c>
      <c r="D255" s="110">
        <v>1923</v>
      </c>
      <c r="E255" s="110">
        <v>0</v>
      </c>
      <c r="F255" s="110">
        <v>0</v>
      </c>
      <c r="G255" s="110">
        <v>71.28</v>
      </c>
      <c r="H255" s="110">
        <v>-48</v>
      </c>
      <c r="I255" s="110">
        <v>1900</v>
      </c>
      <c r="J255" s="110"/>
      <c r="K255" s="155">
        <v>6835</v>
      </c>
      <c r="L255" s="155">
        <v>6934</v>
      </c>
      <c r="M255" s="155"/>
      <c r="N255" s="312">
        <v>0.10495282524933801</v>
      </c>
      <c r="O255" s="312">
        <v>-8.663008951775919E-2</v>
      </c>
      <c r="P255" s="312">
        <v>1.00333478323909</v>
      </c>
      <c r="Q255" s="312">
        <v>0.99682080924855498</v>
      </c>
      <c r="R255" s="312">
        <v>1.0040591475790099</v>
      </c>
      <c r="S255" s="312">
        <v>1</v>
      </c>
      <c r="T255" s="313"/>
      <c r="U255" s="314">
        <v>6897</v>
      </c>
      <c r="V255" s="314">
        <v>6920</v>
      </c>
      <c r="W255" s="314">
        <v>6898</v>
      </c>
      <c r="X255" s="314">
        <v>6926</v>
      </c>
      <c r="Y255" s="314">
        <v>6926</v>
      </c>
      <c r="Z255" s="314">
        <v>6920</v>
      </c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</row>
    <row r="256" spans="1:36" ht="13.2" x14ac:dyDescent="0.25">
      <c r="A256" s="110" t="s">
        <v>570</v>
      </c>
      <c r="B256" s="110">
        <v>973</v>
      </c>
      <c r="C256" s="110">
        <v>0</v>
      </c>
      <c r="D256" s="110">
        <v>973</v>
      </c>
      <c r="E256" s="110">
        <v>0</v>
      </c>
      <c r="F256" s="110">
        <v>0</v>
      </c>
      <c r="G256" s="110">
        <v>71.28</v>
      </c>
      <c r="H256" s="110">
        <v>-48</v>
      </c>
      <c r="I256" s="110">
        <v>950</v>
      </c>
      <c r="J256" s="110"/>
      <c r="K256" s="155">
        <v>10799</v>
      </c>
      <c r="L256" s="155">
        <v>11092</v>
      </c>
      <c r="M256" s="155"/>
      <c r="N256" s="312">
        <v>0.54837719266629403</v>
      </c>
      <c r="O256" s="312">
        <v>-0.50278326449990995</v>
      </c>
      <c r="P256" s="312">
        <v>1.0061484812333701</v>
      </c>
      <c r="Q256" s="312">
        <v>1.00583728566217</v>
      </c>
      <c r="R256" s="312">
        <v>1.00553137468263</v>
      </c>
      <c r="S256" s="312">
        <v>1.00441879339886</v>
      </c>
      <c r="T256" s="313"/>
      <c r="U256" s="314">
        <v>10897</v>
      </c>
      <c r="V256" s="314">
        <v>10964</v>
      </c>
      <c r="W256" s="314">
        <v>11028</v>
      </c>
      <c r="X256" s="314">
        <v>11089</v>
      </c>
      <c r="Y256" s="314">
        <v>11138</v>
      </c>
      <c r="Z256" s="314">
        <v>11082</v>
      </c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</row>
    <row r="257" spans="1:36" ht="13.2" x14ac:dyDescent="0.25">
      <c r="A257" s="110" t="s">
        <v>571</v>
      </c>
      <c r="B257" s="110">
        <v>23</v>
      </c>
      <c r="C257" s="110">
        <v>0</v>
      </c>
      <c r="D257" s="110">
        <v>23</v>
      </c>
      <c r="E257" s="110">
        <v>0</v>
      </c>
      <c r="F257" s="110">
        <v>0</v>
      </c>
      <c r="G257" s="110">
        <v>71.28</v>
      </c>
      <c r="H257" s="110">
        <v>-48</v>
      </c>
      <c r="I257" s="110">
        <v>0</v>
      </c>
      <c r="J257" s="110"/>
      <c r="K257" s="155">
        <v>10650</v>
      </c>
      <c r="L257" s="155">
        <v>10922</v>
      </c>
      <c r="M257" s="155"/>
      <c r="N257" s="312">
        <v>0.165017062874728</v>
      </c>
      <c r="O257" s="312">
        <v>2.7389756231169498E-2</v>
      </c>
      <c r="P257" s="312">
        <v>1.0004595165885499</v>
      </c>
      <c r="Q257" s="312">
        <v>0.99595811133566003</v>
      </c>
      <c r="R257" s="312">
        <v>1.0085777531820701</v>
      </c>
      <c r="S257" s="312">
        <v>1.00164609053498</v>
      </c>
      <c r="T257" s="313"/>
      <c r="U257" s="314">
        <v>10881</v>
      </c>
      <c r="V257" s="314">
        <v>10886</v>
      </c>
      <c r="W257" s="314">
        <v>10842</v>
      </c>
      <c r="X257" s="314">
        <v>10935</v>
      </c>
      <c r="Y257" s="314">
        <v>10953</v>
      </c>
      <c r="Z257" s="314">
        <v>10956</v>
      </c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</row>
    <row r="258" spans="1:36" ht="13.2" x14ac:dyDescent="0.25">
      <c r="A258" s="110" t="s">
        <v>572</v>
      </c>
      <c r="B258" s="110">
        <v>-12</v>
      </c>
      <c r="C258" s="110">
        <v>0</v>
      </c>
      <c r="D258" s="110">
        <v>-12</v>
      </c>
      <c r="E258" s="110">
        <v>0</v>
      </c>
      <c r="F258" s="110">
        <v>0</v>
      </c>
      <c r="G258" s="110">
        <v>35.64</v>
      </c>
      <c r="H258" s="110">
        <v>-48</v>
      </c>
      <c r="I258" s="110">
        <v>0</v>
      </c>
      <c r="J258" s="110"/>
      <c r="K258" s="155">
        <v>10851</v>
      </c>
      <c r="L258" s="155">
        <v>11271</v>
      </c>
      <c r="M258" s="155"/>
      <c r="N258" s="312">
        <v>0.26814684728131399</v>
      </c>
      <c r="O258" s="312">
        <v>-6.2150403977625904E-2</v>
      </c>
      <c r="P258" s="312">
        <v>0.99721798438481601</v>
      </c>
      <c r="Q258" s="312">
        <v>1.0031497480201601</v>
      </c>
      <c r="R258" s="312">
        <v>1.0071768188750301</v>
      </c>
      <c r="S258" s="312">
        <v>1.00320655562483</v>
      </c>
      <c r="T258" s="313"/>
      <c r="U258" s="314">
        <v>11143</v>
      </c>
      <c r="V258" s="314">
        <v>11112</v>
      </c>
      <c r="W258" s="314">
        <v>11147</v>
      </c>
      <c r="X258" s="314">
        <v>11227</v>
      </c>
      <c r="Y258" s="314">
        <v>11263</v>
      </c>
      <c r="Z258" s="314">
        <v>11256</v>
      </c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</row>
    <row r="259" spans="1:36" ht="13.2" x14ac:dyDescent="0.25">
      <c r="A259" s="110" t="s">
        <v>573</v>
      </c>
      <c r="B259" s="110">
        <v>1923</v>
      </c>
      <c r="C259" s="110">
        <v>0</v>
      </c>
      <c r="D259" s="110">
        <v>1923</v>
      </c>
      <c r="E259" s="110">
        <v>0</v>
      </c>
      <c r="F259" s="110">
        <v>0</v>
      </c>
      <c r="G259" s="110">
        <v>71.28</v>
      </c>
      <c r="H259" s="110">
        <v>-48</v>
      </c>
      <c r="I259" s="110">
        <v>1900</v>
      </c>
      <c r="J259" s="110"/>
      <c r="K259" s="155">
        <v>6779</v>
      </c>
      <c r="L259" s="155">
        <v>6800</v>
      </c>
      <c r="M259" s="155"/>
      <c r="N259" s="312">
        <v>-3.6826308777326805E-3</v>
      </c>
      <c r="O259" s="312">
        <v>-0.79552150854448989</v>
      </c>
      <c r="P259" s="312">
        <v>1.0004418912947399</v>
      </c>
      <c r="Q259" s="312">
        <v>1.0022084805653699</v>
      </c>
      <c r="R259" s="312">
        <v>0.993682973409725</v>
      </c>
      <c r="S259" s="312">
        <v>1.00354819633353</v>
      </c>
      <c r="T259" s="313"/>
      <c r="U259" s="314">
        <v>6789</v>
      </c>
      <c r="V259" s="314">
        <v>6792</v>
      </c>
      <c r="W259" s="314">
        <v>6807</v>
      </c>
      <c r="X259" s="314">
        <v>6764</v>
      </c>
      <c r="Y259" s="314">
        <v>6788</v>
      </c>
      <c r="Z259" s="314">
        <v>6734</v>
      </c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</row>
    <row r="260" spans="1:36" ht="13.2" x14ac:dyDescent="0.25">
      <c r="A260" s="110" t="s">
        <v>574</v>
      </c>
      <c r="B260" s="110">
        <v>1995</v>
      </c>
      <c r="C260" s="110">
        <v>0</v>
      </c>
      <c r="D260" s="110">
        <v>1995</v>
      </c>
      <c r="E260" s="110">
        <v>0</v>
      </c>
      <c r="F260" s="110">
        <v>0</v>
      </c>
      <c r="G260" s="110">
        <v>142.56</v>
      </c>
      <c r="H260" s="110">
        <v>-48</v>
      </c>
      <c r="I260" s="110">
        <v>1900</v>
      </c>
      <c r="J260" s="110"/>
      <c r="K260" s="155">
        <v>7139</v>
      </c>
      <c r="L260" s="155">
        <v>7018</v>
      </c>
      <c r="M260" s="155"/>
      <c r="N260" s="312">
        <v>-0.36039168633267299</v>
      </c>
      <c r="O260" s="312">
        <v>-1.2692527096406199</v>
      </c>
      <c r="P260" s="312">
        <v>0.98805172898509996</v>
      </c>
      <c r="Q260" s="312">
        <v>1.0007113387395099</v>
      </c>
      <c r="R260" s="312">
        <v>0.99928916690361103</v>
      </c>
      <c r="S260" s="312">
        <v>0.99758144828567397</v>
      </c>
      <c r="T260" s="313"/>
      <c r="U260" s="314">
        <v>7114</v>
      </c>
      <c r="V260" s="314">
        <v>7029</v>
      </c>
      <c r="W260" s="314">
        <v>7034</v>
      </c>
      <c r="X260" s="314">
        <v>7029</v>
      </c>
      <c r="Y260" s="314">
        <v>7012</v>
      </c>
      <c r="Z260" s="314">
        <v>6923</v>
      </c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</row>
    <row r="261" spans="1:36" ht="13.2" x14ac:dyDescent="0.25">
      <c r="A261" s="18" t="s">
        <v>575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155"/>
      <c r="L261" s="155"/>
      <c r="M261" s="155"/>
      <c r="N261" s="312"/>
      <c r="O261" s="312"/>
      <c r="P261" s="312"/>
      <c r="Q261" s="312"/>
      <c r="R261" s="312"/>
      <c r="S261" s="312"/>
      <c r="T261" s="313"/>
      <c r="U261" s="314"/>
      <c r="V261" s="314"/>
      <c r="W261" s="314"/>
      <c r="X261" s="314"/>
      <c r="Y261" s="314"/>
      <c r="Z261" s="314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</row>
    <row r="262" spans="1:36" ht="13.2" x14ac:dyDescent="0.25">
      <c r="A262" s="110" t="s">
        <v>576</v>
      </c>
      <c r="B262" s="110">
        <v>84</v>
      </c>
      <c r="C262" s="110">
        <v>0</v>
      </c>
      <c r="D262" s="110">
        <v>84</v>
      </c>
      <c r="E262" s="110">
        <v>0</v>
      </c>
      <c r="F262" s="110">
        <v>0</v>
      </c>
      <c r="G262" s="110">
        <v>71.28</v>
      </c>
      <c r="H262" s="110">
        <v>13</v>
      </c>
      <c r="I262" s="110">
        <v>0</v>
      </c>
      <c r="J262" s="110"/>
      <c r="K262" s="155">
        <v>26158</v>
      </c>
      <c r="L262" s="155">
        <v>26624</v>
      </c>
      <c r="M262" s="155"/>
      <c r="N262" s="312">
        <v>-0.38712805530737299</v>
      </c>
      <c r="O262" s="312">
        <v>-0.53749295245254691</v>
      </c>
      <c r="P262" s="312">
        <v>0.99511491062506896</v>
      </c>
      <c r="Q262" s="312">
        <v>0.99709918554055599</v>
      </c>
      <c r="R262" s="312">
        <v>0.99750102569840704</v>
      </c>
      <c r="S262" s="312">
        <v>0.994802572539635</v>
      </c>
      <c r="T262" s="313"/>
      <c r="U262" s="314">
        <v>27021</v>
      </c>
      <c r="V262" s="314">
        <v>26889</v>
      </c>
      <c r="W262" s="314">
        <v>26811</v>
      </c>
      <c r="X262" s="314">
        <v>26744</v>
      </c>
      <c r="Y262" s="314">
        <v>26605</v>
      </c>
      <c r="Z262" s="314">
        <v>26462</v>
      </c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</row>
    <row r="263" spans="1:36" ht="13.2" x14ac:dyDescent="0.25">
      <c r="A263" s="110" t="s">
        <v>577</v>
      </c>
      <c r="B263" s="110">
        <v>49</v>
      </c>
      <c r="C263" s="110">
        <v>0</v>
      </c>
      <c r="D263" s="110">
        <v>49</v>
      </c>
      <c r="E263" s="110">
        <v>0</v>
      </c>
      <c r="F263" s="110">
        <v>0</v>
      </c>
      <c r="G263" s="110">
        <v>35.64</v>
      </c>
      <c r="H263" s="110">
        <v>13</v>
      </c>
      <c r="I263" s="110">
        <v>0</v>
      </c>
      <c r="J263" s="110"/>
      <c r="K263" s="155">
        <v>96170</v>
      </c>
      <c r="L263" s="155">
        <v>103493</v>
      </c>
      <c r="M263" s="155"/>
      <c r="N263" s="312">
        <v>0.50654861278602903</v>
      </c>
      <c r="O263" s="312">
        <v>0.16632981655368501</v>
      </c>
      <c r="P263" s="312">
        <v>1.0100157884349701</v>
      </c>
      <c r="Q263" s="312">
        <v>1.0046114014948</v>
      </c>
      <c r="R263" s="312">
        <v>1.0034621257062799</v>
      </c>
      <c r="S263" s="312">
        <v>1.0021902832831</v>
      </c>
      <c r="T263" s="313"/>
      <c r="U263" s="314">
        <v>101340</v>
      </c>
      <c r="V263" s="314">
        <v>102355</v>
      </c>
      <c r="W263" s="314">
        <v>102827</v>
      </c>
      <c r="X263" s="314">
        <v>103183</v>
      </c>
      <c r="Y263" s="314">
        <v>103409</v>
      </c>
      <c r="Z263" s="314">
        <v>103581</v>
      </c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</row>
    <row r="264" spans="1:36" ht="13.2" x14ac:dyDescent="0.25">
      <c r="A264" s="110" t="s">
        <v>578</v>
      </c>
      <c r="B264" s="110">
        <v>84</v>
      </c>
      <c r="C264" s="110">
        <v>0</v>
      </c>
      <c r="D264" s="110">
        <v>84</v>
      </c>
      <c r="E264" s="110">
        <v>0</v>
      </c>
      <c r="F264" s="110">
        <v>0</v>
      </c>
      <c r="G264" s="110">
        <v>71.28</v>
      </c>
      <c r="H264" s="110">
        <v>13</v>
      </c>
      <c r="I264" s="110">
        <v>0</v>
      </c>
      <c r="J264" s="110"/>
      <c r="K264" s="155">
        <v>9521</v>
      </c>
      <c r="L264" s="155">
        <v>9472</v>
      </c>
      <c r="M264" s="155"/>
      <c r="N264" s="312">
        <v>-0.25678189116945499</v>
      </c>
      <c r="O264" s="312">
        <v>-1.10759493670886</v>
      </c>
      <c r="P264" s="312">
        <v>1.00156608895385</v>
      </c>
      <c r="Q264" s="312">
        <v>0.99728969039924897</v>
      </c>
      <c r="R264" s="312">
        <v>1.0016724155952801</v>
      </c>
      <c r="S264" s="312">
        <v>0.98925180006261104</v>
      </c>
      <c r="T264" s="313"/>
      <c r="U264" s="314">
        <v>9578</v>
      </c>
      <c r="V264" s="314">
        <v>9593</v>
      </c>
      <c r="W264" s="314">
        <v>9567</v>
      </c>
      <c r="X264" s="314">
        <v>9583</v>
      </c>
      <c r="Y264" s="314">
        <v>9480</v>
      </c>
      <c r="Z264" s="314">
        <v>9375</v>
      </c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</row>
    <row r="265" spans="1:36" ht="13.2" x14ac:dyDescent="0.25">
      <c r="A265" s="110" t="s">
        <v>579</v>
      </c>
      <c r="B265" s="110">
        <v>84</v>
      </c>
      <c r="C265" s="110">
        <v>0</v>
      </c>
      <c r="D265" s="110">
        <v>84</v>
      </c>
      <c r="E265" s="110">
        <v>0</v>
      </c>
      <c r="F265" s="110">
        <v>0</v>
      </c>
      <c r="G265" s="110">
        <v>71.28</v>
      </c>
      <c r="H265" s="110">
        <v>13</v>
      </c>
      <c r="I265" s="110">
        <v>0</v>
      </c>
      <c r="J265" s="110"/>
      <c r="K265" s="155">
        <v>36821</v>
      </c>
      <c r="L265" s="155">
        <v>37688</v>
      </c>
      <c r="M265" s="155"/>
      <c r="N265" s="312">
        <v>0.17715569166936199</v>
      </c>
      <c r="O265" s="312">
        <v>-2.9174623382134501E-2</v>
      </c>
      <c r="P265" s="312">
        <v>1.00293819114269</v>
      </c>
      <c r="Q265" s="312">
        <v>1.00151805688718</v>
      </c>
      <c r="R265" s="312">
        <v>1.0025262598058799</v>
      </c>
      <c r="S265" s="312">
        <v>1.0001061007957599</v>
      </c>
      <c r="T265" s="313"/>
      <c r="U265" s="314">
        <v>37438</v>
      </c>
      <c r="V265" s="314">
        <v>37548</v>
      </c>
      <c r="W265" s="314">
        <v>37605</v>
      </c>
      <c r="X265" s="314">
        <v>37700</v>
      </c>
      <c r="Y265" s="314">
        <v>37704</v>
      </c>
      <c r="Z265" s="314">
        <v>37693</v>
      </c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</row>
    <row r="266" spans="1:36" ht="13.2" x14ac:dyDescent="0.25">
      <c r="A266" s="110" t="s">
        <v>580</v>
      </c>
      <c r="B266" s="110">
        <v>1070</v>
      </c>
      <c r="C266" s="110">
        <v>0</v>
      </c>
      <c r="D266" s="110">
        <v>1070</v>
      </c>
      <c r="E266" s="110">
        <v>0</v>
      </c>
      <c r="F266" s="110">
        <v>0</v>
      </c>
      <c r="G266" s="110">
        <v>106.92</v>
      </c>
      <c r="H266" s="110">
        <v>13</v>
      </c>
      <c r="I266" s="110">
        <v>950</v>
      </c>
      <c r="J266" s="110"/>
      <c r="K266" s="155">
        <v>18880</v>
      </c>
      <c r="L266" s="155">
        <v>18771</v>
      </c>
      <c r="M266" s="155"/>
      <c r="N266" s="312">
        <v>-0.33549098491951801</v>
      </c>
      <c r="O266" s="312">
        <v>-1.0016516596515499</v>
      </c>
      <c r="P266" s="312">
        <v>0.99542658886610902</v>
      </c>
      <c r="Q266" s="312">
        <v>0.99720109843684002</v>
      </c>
      <c r="R266" s="312">
        <v>0.99671662341788902</v>
      </c>
      <c r="S266" s="312">
        <v>0.99723712873917403</v>
      </c>
      <c r="T266" s="313"/>
      <c r="U266" s="314">
        <v>19023</v>
      </c>
      <c r="V266" s="314">
        <v>18936</v>
      </c>
      <c r="W266" s="314">
        <v>18883</v>
      </c>
      <c r="X266" s="314">
        <v>18821</v>
      </c>
      <c r="Y266" s="314">
        <v>18769</v>
      </c>
      <c r="Z266" s="314">
        <v>18581</v>
      </c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</row>
    <row r="267" spans="1:36" ht="13.2" x14ac:dyDescent="0.25">
      <c r="A267" s="110" t="s">
        <v>581</v>
      </c>
      <c r="B267" s="110">
        <v>1034</v>
      </c>
      <c r="C267" s="110">
        <v>0</v>
      </c>
      <c r="D267" s="110">
        <v>1034</v>
      </c>
      <c r="E267" s="110">
        <v>0</v>
      </c>
      <c r="F267" s="110">
        <v>0</v>
      </c>
      <c r="G267" s="110">
        <v>71.28</v>
      </c>
      <c r="H267" s="110">
        <v>13</v>
      </c>
      <c r="I267" s="110">
        <v>950</v>
      </c>
      <c r="J267" s="110"/>
      <c r="K267" s="155">
        <v>9533</v>
      </c>
      <c r="L267" s="155">
        <v>9487</v>
      </c>
      <c r="M267" s="155"/>
      <c r="N267" s="312">
        <v>-8.9349154978746209E-2</v>
      </c>
      <c r="O267" s="312">
        <v>-1.1694058154235101</v>
      </c>
      <c r="P267" s="312">
        <v>0.99475120722233901</v>
      </c>
      <c r="Q267" s="312">
        <v>1.0013718868721</v>
      </c>
      <c r="R267" s="312">
        <v>1.0002107703656899</v>
      </c>
      <c r="S267" s="312">
        <v>1.0001053629754499</v>
      </c>
      <c r="T267" s="313"/>
      <c r="U267" s="314">
        <v>9526</v>
      </c>
      <c r="V267" s="314">
        <v>9476</v>
      </c>
      <c r="W267" s="314">
        <v>9489</v>
      </c>
      <c r="X267" s="314">
        <v>9491</v>
      </c>
      <c r="Y267" s="314">
        <v>9492</v>
      </c>
      <c r="Z267" s="314">
        <v>9381</v>
      </c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</row>
    <row r="268" spans="1:36" ht="13.2" x14ac:dyDescent="0.25">
      <c r="A268" s="110" t="s">
        <v>582</v>
      </c>
      <c r="B268" s="110">
        <v>1949</v>
      </c>
      <c r="C268" s="110">
        <v>0</v>
      </c>
      <c r="D268" s="110">
        <v>1949</v>
      </c>
      <c r="E268" s="110">
        <v>0</v>
      </c>
      <c r="F268" s="110">
        <v>0</v>
      </c>
      <c r="G268" s="110">
        <v>35.64</v>
      </c>
      <c r="H268" s="110">
        <v>13</v>
      </c>
      <c r="I268" s="110">
        <v>1900</v>
      </c>
      <c r="J268" s="110"/>
      <c r="K268" s="155">
        <v>5850</v>
      </c>
      <c r="L268" s="155">
        <v>5821</v>
      </c>
      <c r="M268" s="155"/>
      <c r="N268" s="312">
        <v>-0.37339416377953899</v>
      </c>
      <c r="O268" s="312">
        <v>-1.0964536577008699</v>
      </c>
      <c r="P268" s="312">
        <v>0.99932489451476803</v>
      </c>
      <c r="Q268" s="312">
        <v>0.993244384394528</v>
      </c>
      <c r="R268" s="312">
        <v>1.0003400782179901</v>
      </c>
      <c r="S268" s="312">
        <v>0.99218086010538797</v>
      </c>
      <c r="T268" s="313"/>
      <c r="U268" s="314">
        <v>5925</v>
      </c>
      <c r="V268" s="314">
        <v>5921</v>
      </c>
      <c r="W268" s="314">
        <v>5881</v>
      </c>
      <c r="X268" s="314">
        <v>5883</v>
      </c>
      <c r="Y268" s="314">
        <v>5837</v>
      </c>
      <c r="Z268" s="314">
        <v>5773</v>
      </c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</row>
    <row r="269" spans="1:36" ht="13.2" x14ac:dyDescent="0.25">
      <c r="A269" s="110" t="s">
        <v>583</v>
      </c>
      <c r="B269" s="110">
        <v>1070</v>
      </c>
      <c r="C269" s="110">
        <v>0</v>
      </c>
      <c r="D269" s="110">
        <v>1070</v>
      </c>
      <c r="E269" s="110">
        <v>0</v>
      </c>
      <c r="F269" s="110">
        <v>0</v>
      </c>
      <c r="G269" s="110">
        <v>106.92</v>
      </c>
      <c r="H269" s="110">
        <v>13</v>
      </c>
      <c r="I269" s="110">
        <v>950</v>
      </c>
      <c r="J269" s="110"/>
      <c r="K269" s="155">
        <v>11392</v>
      </c>
      <c r="L269" s="155">
        <v>11622</v>
      </c>
      <c r="M269" s="155"/>
      <c r="N269" s="312">
        <v>1.5019364675250601E-2</v>
      </c>
      <c r="O269" s="312">
        <v>-0.79787234042553201</v>
      </c>
      <c r="P269" s="312">
        <v>1.0019744184050099</v>
      </c>
      <c r="Q269" s="312">
        <v>1.0004283755997301</v>
      </c>
      <c r="R269" s="312">
        <v>1.0037680911192901</v>
      </c>
      <c r="S269" s="312">
        <v>0.99445439808890002</v>
      </c>
      <c r="T269" s="313"/>
      <c r="U269" s="314">
        <v>11649</v>
      </c>
      <c r="V269" s="314">
        <v>11672</v>
      </c>
      <c r="W269" s="314">
        <v>11677</v>
      </c>
      <c r="X269" s="314">
        <v>11721</v>
      </c>
      <c r="Y269" s="314">
        <v>11656</v>
      </c>
      <c r="Z269" s="314">
        <v>11563</v>
      </c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</row>
    <row r="270" spans="1:36" ht="13.2" x14ac:dyDescent="0.25">
      <c r="A270" s="110" t="s">
        <v>584</v>
      </c>
      <c r="B270" s="110">
        <v>49</v>
      </c>
      <c r="C270" s="110">
        <v>0</v>
      </c>
      <c r="D270" s="110">
        <v>49</v>
      </c>
      <c r="E270" s="110">
        <v>0</v>
      </c>
      <c r="F270" s="110">
        <v>0</v>
      </c>
      <c r="G270" s="110">
        <v>35.64</v>
      </c>
      <c r="H270" s="110">
        <v>13</v>
      </c>
      <c r="I270" s="110">
        <v>0</v>
      </c>
      <c r="J270" s="110"/>
      <c r="K270" s="155">
        <v>37089</v>
      </c>
      <c r="L270" s="155">
        <v>39098</v>
      </c>
      <c r="M270" s="155"/>
      <c r="N270" s="312">
        <v>-2.93631422122798E-2</v>
      </c>
      <c r="O270" s="312">
        <v>-1.06551512673753</v>
      </c>
      <c r="P270" s="312">
        <v>1.00191414424991</v>
      </c>
      <c r="Q270" s="312">
        <v>1.00132460452913</v>
      </c>
      <c r="R270" s="312">
        <v>0.99926225546312597</v>
      </c>
      <c r="S270" s="312">
        <v>0.99633401221995899</v>
      </c>
      <c r="T270" s="313"/>
      <c r="U270" s="314">
        <v>39182</v>
      </c>
      <c r="V270" s="314">
        <v>39257</v>
      </c>
      <c r="W270" s="314">
        <v>39309</v>
      </c>
      <c r="X270" s="314">
        <v>39280</v>
      </c>
      <c r="Y270" s="314">
        <v>39136</v>
      </c>
      <c r="Z270" s="314">
        <v>38719</v>
      </c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</row>
    <row r="271" spans="1:36" ht="13.2" x14ac:dyDescent="0.25">
      <c r="A271" s="110" t="s">
        <v>585</v>
      </c>
      <c r="B271" s="110">
        <v>84</v>
      </c>
      <c r="C271" s="110">
        <v>0</v>
      </c>
      <c r="D271" s="110">
        <v>84</v>
      </c>
      <c r="E271" s="110">
        <v>0</v>
      </c>
      <c r="F271" s="110">
        <v>0</v>
      </c>
      <c r="G271" s="110">
        <v>71.28</v>
      </c>
      <c r="H271" s="110">
        <v>13</v>
      </c>
      <c r="I271" s="110">
        <v>0</v>
      </c>
      <c r="J271" s="110"/>
      <c r="K271" s="155">
        <v>25223</v>
      </c>
      <c r="L271" s="155">
        <v>25258</v>
      </c>
      <c r="M271" s="155"/>
      <c r="N271" s="312">
        <v>-0.36557250163371496</v>
      </c>
      <c r="O271" s="312">
        <v>-1.52310302647674</v>
      </c>
      <c r="P271" s="312">
        <v>0.99879457168410002</v>
      </c>
      <c r="Q271" s="312">
        <v>0.99595110176750001</v>
      </c>
      <c r="R271" s="312">
        <v>0.99550465170823199</v>
      </c>
      <c r="S271" s="312">
        <v>0.99513095378332705</v>
      </c>
      <c r="T271" s="313"/>
      <c r="U271" s="314">
        <v>25717</v>
      </c>
      <c r="V271" s="314">
        <v>25686</v>
      </c>
      <c r="W271" s="314">
        <v>25582</v>
      </c>
      <c r="X271" s="314">
        <v>25467</v>
      </c>
      <c r="Y271" s="314">
        <v>25343</v>
      </c>
      <c r="Z271" s="314">
        <v>24957</v>
      </c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</row>
    <row r="272" spans="1:36" ht="13.2" x14ac:dyDescent="0.25">
      <c r="A272" s="18" t="s">
        <v>586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155"/>
      <c r="L272" s="155"/>
      <c r="M272" s="155"/>
      <c r="N272" s="312"/>
      <c r="O272" s="312"/>
      <c r="P272" s="312"/>
      <c r="Q272" s="312"/>
      <c r="R272" s="312"/>
      <c r="S272" s="312"/>
      <c r="T272" s="313"/>
      <c r="U272" s="314"/>
      <c r="V272" s="314"/>
      <c r="W272" s="314"/>
      <c r="X272" s="314"/>
      <c r="Y272" s="314"/>
      <c r="Z272" s="314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</row>
    <row r="273" spans="1:36" ht="13.2" x14ac:dyDescent="0.25">
      <c r="A273" s="110" t="s">
        <v>587</v>
      </c>
      <c r="B273" s="110">
        <v>118</v>
      </c>
      <c r="C273" s="110">
        <v>0</v>
      </c>
      <c r="D273" s="110">
        <v>118</v>
      </c>
      <c r="E273" s="110">
        <v>0</v>
      </c>
      <c r="F273" s="110">
        <v>0</v>
      </c>
      <c r="G273" s="110">
        <v>106.92</v>
      </c>
      <c r="H273" s="110">
        <v>11</v>
      </c>
      <c r="I273" s="110">
        <v>0</v>
      </c>
      <c r="J273" s="110"/>
      <c r="K273" s="155">
        <v>24398</v>
      </c>
      <c r="L273" s="155">
        <v>24879</v>
      </c>
      <c r="M273" s="155"/>
      <c r="N273" s="312">
        <v>-0.26162811644035999</v>
      </c>
      <c r="O273" s="312">
        <v>-0.832261177227404</v>
      </c>
      <c r="P273" s="312">
        <v>1.00123338903477</v>
      </c>
      <c r="Q273" s="312">
        <v>0.99785416252731995</v>
      </c>
      <c r="R273" s="312">
        <v>0.99526104097805701</v>
      </c>
      <c r="S273" s="312">
        <v>0.99519846350832297</v>
      </c>
      <c r="T273" s="313"/>
      <c r="U273" s="314">
        <v>25134</v>
      </c>
      <c r="V273" s="314">
        <v>25165</v>
      </c>
      <c r="W273" s="314">
        <v>25111</v>
      </c>
      <c r="X273" s="314">
        <v>24992</v>
      </c>
      <c r="Y273" s="314">
        <v>24872</v>
      </c>
      <c r="Z273" s="314">
        <v>24665</v>
      </c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</row>
    <row r="274" spans="1:36" ht="13.2" x14ac:dyDescent="0.25">
      <c r="A274" s="110" t="s">
        <v>588</v>
      </c>
      <c r="B274" s="110">
        <v>379</v>
      </c>
      <c r="C274" s="110">
        <v>261</v>
      </c>
      <c r="D274" s="110">
        <v>118</v>
      </c>
      <c r="E274" s="110">
        <v>261.049902786779</v>
      </c>
      <c r="F274" s="110">
        <v>0</v>
      </c>
      <c r="G274" s="110">
        <v>106.92</v>
      </c>
      <c r="H274" s="110">
        <v>11</v>
      </c>
      <c r="I274" s="110">
        <v>0</v>
      </c>
      <c r="J274" s="110"/>
      <c r="K274" s="155">
        <v>18516</v>
      </c>
      <c r="L274" s="155">
        <v>17904</v>
      </c>
      <c r="M274" s="155"/>
      <c r="N274" s="312">
        <v>-0.649732162517347</v>
      </c>
      <c r="O274" s="312">
        <v>-1.6218023741849201</v>
      </c>
      <c r="P274" s="312">
        <v>0.994570234022914</v>
      </c>
      <c r="Q274" s="312">
        <v>0.98880821095157501</v>
      </c>
      <c r="R274" s="312">
        <v>0.996576855123675</v>
      </c>
      <c r="S274" s="312">
        <v>0.99407202216066504</v>
      </c>
      <c r="T274" s="313"/>
      <c r="U274" s="314">
        <v>18417</v>
      </c>
      <c r="V274" s="314">
        <v>18317</v>
      </c>
      <c r="W274" s="314">
        <v>18112</v>
      </c>
      <c r="X274" s="314">
        <v>18050</v>
      </c>
      <c r="Y274" s="314">
        <v>17943</v>
      </c>
      <c r="Z274" s="314">
        <v>17652</v>
      </c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</row>
    <row r="275" spans="1:36" ht="13.2" x14ac:dyDescent="0.25">
      <c r="A275" s="110" t="s">
        <v>589</v>
      </c>
      <c r="B275" s="110">
        <v>1787</v>
      </c>
      <c r="C275" s="110">
        <v>683</v>
      </c>
      <c r="D275" s="110">
        <v>1104</v>
      </c>
      <c r="E275" s="110">
        <v>683.29955411430899</v>
      </c>
      <c r="F275" s="110">
        <v>0</v>
      </c>
      <c r="G275" s="110">
        <v>142.56</v>
      </c>
      <c r="H275" s="110">
        <v>11</v>
      </c>
      <c r="I275" s="110">
        <v>950</v>
      </c>
      <c r="J275" s="110"/>
      <c r="K275" s="155">
        <v>19736</v>
      </c>
      <c r="L275" s="155">
        <v>18667</v>
      </c>
      <c r="M275" s="155"/>
      <c r="N275" s="312">
        <v>-1.06993740366085</v>
      </c>
      <c r="O275" s="312">
        <v>-0.66941573394741105</v>
      </c>
      <c r="P275" s="312">
        <v>0.98527752128860202</v>
      </c>
      <c r="Q275" s="312">
        <v>0.98401624407767996</v>
      </c>
      <c r="R275" s="312">
        <v>0.99518518518518495</v>
      </c>
      <c r="S275" s="312">
        <v>0.99276941889520998</v>
      </c>
      <c r="T275" s="313"/>
      <c r="U275" s="314">
        <v>19494</v>
      </c>
      <c r="V275" s="314">
        <v>19207</v>
      </c>
      <c r="W275" s="314">
        <v>18900</v>
      </c>
      <c r="X275" s="314">
        <v>18809</v>
      </c>
      <c r="Y275" s="314">
        <v>18673</v>
      </c>
      <c r="Z275" s="314">
        <v>18548</v>
      </c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</row>
    <row r="276" spans="1:36" ht="13.2" x14ac:dyDescent="0.25">
      <c r="A276" s="110" t="s">
        <v>590</v>
      </c>
      <c r="B276" s="110">
        <v>118</v>
      </c>
      <c r="C276" s="110">
        <v>0</v>
      </c>
      <c r="D276" s="110">
        <v>118</v>
      </c>
      <c r="E276" s="110">
        <v>0</v>
      </c>
      <c r="F276" s="110">
        <v>0</v>
      </c>
      <c r="G276" s="110">
        <v>106.92</v>
      </c>
      <c r="H276" s="110">
        <v>11</v>
      </c>
      <c r="I276" s="110">
        <v>0</v>
      </c>
      <c r="J276" s="110"/>
      <c r="K276" s="155">
        <v>96687</v>
      </c>
      <c r="L276" s="155">
        <v>99361</v>
      </c>
      <c r="M276" s="155"/>
      <c r="N276" s="312">
        <v>0.13027764581676801</v>
      </c>
      <c r="O276" s="312">
        <v>2.0132471663546099E-2</v>
      </c>
      <c r="P276" s="312">
        <v>1.0057171189767899</v>
      </c>
      <c r="Q276" s="312">
        <v>1.0004628185650599</v>
      </c>
      <c r="R276" s="312">
        <v>0.99930609330530895</v>
      </c>
      <c r="S276" s="312">
        <v>0.999738346348925</v>
      </c>
      <c r="T276" s="313"/>
      <c r="U276" s="314">
        <v>98826</v>
      </c>
      <c r="V276" s="314">
        <v>99391</v>
      </c>
      <c r="W276" s="314">
        <v>99437</v>
      </c>
      <c r="X276" s="314">
        <v>99368</v>
      </c>
      <c r="Y276" s="314">
        <v>99342</v>
      </c>
      <c r="Z276" s="314">
        <v>99362</v>
      </c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</row>
    <row r="277" spans="1:36" ht="13.2" x14ac:dyDescent="0.25">
      <c r="A277" s="110" t="s">
        <v>591</v>
      </c>
      <c r="B277" s="110">
        <v>118</v>
      </c>
      <c r="C277" s="110">
        <v>0</v>
      </c>
      <c r="D277" s="110">
        <v>118</v>
      </c>
      <c r="E277" s="110">
        <v>0</v>
      </c>
      <c r="F277" s="110">
        <v>0</v>
      </c>
      <c r="G277" s="110">
        <v>106.92</v>
      </c>
      <c r="H277" s="110">
        <v>11</v>
      </c>
      <c r="I277" s="110">
        <v>0</v>
      </c>
      <c r="J277" s="110"/>
      <c r="K277" s="155">
        <v>17997</v>
      </c>
      <c r="L277" s="155">
        <v>17754</v>
      </c>
      <c r="M277" s="155"/>
      <c r="N277" s="312">
        <v>-0.41859436940825401</v>
      </c>
      <c r="O277" s="312">
        <v>-1.12803158488438</v>
      </c>
      <c r="P277" s="312">
        <v>0.996006655574043</v>
      </c>
      <c r="Q277" s="312">
        <v>1.0008352823254301</v>
      </c>
      <c r="R277" s="312">
        <v>0.99710677126801295</v>
      </c>
      <c r="S277" s="312">
        <v>0.98934211260532301</v>
      </c>
      <c r="T277" s="313"/>
      <c r="U277" s="314">
        <v>18030</v>
      </c>
      <c r="V277" s="314">
        <v>17958</v>
      </c>
      <c r="W277" s="314">
        <v>17973</v>
      </c>
      <c r="X277" s="314">
        <v>17921</v>
      </c>
      <c r="Y277" s="314">
        <v>17730</v>
      </c>
      <c r="Z277" s="314">
        <v>17530</v>
      </c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</row>
    <row r="278" spans="1:36" ht="13.2" x14ac:dyDescent="0.25">
      <c r="A278" s="110" t="s">
        <v>592</v>
      </c>
      <c r="B278" s="110">
        <v>1733</v>
      </c>
      <c r="C278" s="110">
        <v>629</v>
      </c>
      <c r="D278" s="110">
        <v>1104</v>
      </c>
      <c r="E278" s="110">
        <v>629.15240170142101</v>
      </c>
      <c r="F278" s="110">
        <v>0</v>
      </c>
      <c r="G278" s="110">
        <v>142.56</v>
      </c>
      <c r="H278" s="110">
        <v>11</v>
      </c>
      <c r="I278" s="110">
        <v>950</v>
      </c>
      <c r="J278" s="110"/>
      <c r="K278" s="155">
        <v>9639</v>
      </c>
      <c r="L278" s="155">
        <v>9143</v>
      </c>
      <c r="M278" s="155"/>
      <c r="N278" s="312">
        <v>-0.59630387777645</v>
      </c>
      <c r="O278" s="312">
        <v>-0.71981677391209509</v>
      </c>
      <c r="P278" s="312">
        <v>0.99414332871898603</v>
      </c>
      <c r="Q278" s="312">
        <v>0.99271636675235597</v>
      </c>
      <c r="R278" s="312">
        <v>0.99848942598187296</v>
      </c>
      <c r="S278" s="312">
        <v>0.99081478279662805</v>
      </c>
      <c r="T278" s="313"/>
      <c r="U278" s="314">
        <v>9391</v>
      </c>
      <c r="V278" s="314">
        <v>9336</v>
      </c>
      <c r="W278" s="314">
        <v>9268</v>
      </c>
      <c r="X278" s="314">
        <v>9254</v>
      </c>
      <c r="Y278" s="314">
        <v>9169</v>
      </c>
      <c r="Z278" s="314">
        <v>9103</v>
      </c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</row>
    <row r="279" spans="1:36" ht="13.2" x14ac:dyDescent="0.25">
      <c r="A279" s="110" t="s">
        <v>593</v>
      </c>
      <c r="B279" s="110">
        <v>118</v>
      </c>
      <c r="C279" s="110">
        <v>0</v>
      </c>
      <c r="D279" s="110">
        <v>118</v>
      </c>
      <c r="E279" s="110">
        <v>0</v>
      </c>
      <c r="F279" s="110">
        <v>0</v>
      </c>
      <c r="G279" s="110">
        <v>106.92</v>
      </c>
      <c r="H279" s="110">
        <v>11</v>
      </c>
      <c r="I279" s="110">
        <v>0</v>
      </c>
      <c r="J279" s="110"/>
      <c r="K279" s="155">
        <v>55008</v>
      </c>
      <c r="L279" s="155">
        <v>55557</v>
      </c>
      <c r="M279" s="155"/>
      <c r="N279" s="312">
        <v>-0.21420628987787199</v>
      </c>
      <c r="O279" s="312">
        <v>-0.21940472979048598</v>
      </c>
      <c r="P279" s="312">
        <v>0.99860922901362204</v>
      </c>
      <c r="Q279" s="312">
        <v>0.99742884690926004</v>
      </c>
      <c r="R279" s="312">
        <v>0.999409258529949</v>
      </c>
      <c r="S279" s="312">
        <v>0.99598774830285297</v>
      </c>
      <c r="T279" s="313"/>
      <c r="U279" s="314">
        <v>56084</v>
      </c>
      <c r="V279" s="314">
        <v>56006</v>
      </c>
      <c r="W279" s="314">
        <v>55862</v>
      </c>
      <c r="X279" s="314">
        <v>55829</v>
      </c>
      <c r="Y279" s="314">
        <v>55605</v>
      </c>
      <c r="Z279" s="314">
        <v>55483</v>
      </c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</row>
    <row r="280" spans="1:36" ht="13.2" x14ac:dyDescent="0.25">
      <c r="A280" s="18" t="s">
        <v>594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155"/>
      <c r="L280" s="155"/>
      <c r="M280" s="155"/>
      <c r="N280" s="312"/>
      <c r="O280" s="312"/>
      <c r="P280" s="312"/>
      <c r="Q280" s="312"/>
      <c r="R280" s="312"/>
      <c r="S280" s="312"/>
      <c r="T280" s="313"/>
      <c r="U280" s="314"/>
      <c r="V280" s="314"/>
      <c r="W280" s="314"/>
      <c r="X280" s="314"/>
      <c r="Y280" s="314"/>
      <c r="Z280" s="314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</row>
    <row r="281" spans="1:36" ht="13.2" x14ac:dyDescent="0.25">
      <c r="A281" s="110" t="s">
        <v>595</v>
      </c>
      <c r="B281" s="110">
        <v>2054</v>
      </c>
      <c r="C281" s="110">
        <v>0</v>
      </c>
      <c r="D281" s="110">
        <v>2054</v>
      </c>
      <c r="E281" s="110">
        <v>0</v>
      </c>
      <c r="F281" s="110">
        <v>0</v>
      </c>
      <c r="G281" s="110">
        <v>142.56</v>
      </c>
      <c r="H281" s="110">
        <v>11</v>
      </c>
      <c r="I281" s="110">
        <v>1900</v>
      </c>
      <c r="J281" s="110"/>
      <c r="K281" s="155">
        <v>7215</v>
      </c>
      <c r="L281" s="155">
        <v>7176</v>
      </c>
      <c r="M281" s="155"/>
      <c r="N281" s="312">
        <v>0.20724771744204998</v>
      </c>
      <c r="O281" s="312">
        <v>-0.55912776069331804</v>
      </c>
      <c r="P281" s="312">
        <v>0.99224806201550397</v>
      </c>
      <c r="Q281" s="312">
        <v>1.0103693181818201</v>
      </c>
      <c r="R281" s="312">
        <v>1.0008435259384201</v>
      </c>
      <c r="S281" s="312">
        <v>1.0049164208456201</v>
      </c>
      <c r="T281" s="313"/>
      <c r="U281" s="314">
        <v>7095</v>
      </c>
      <c r="V281" s="314">
        <v>7040</v>
      </c>
      <c r="W281" s="314">
        <v>7113</v>
      </c>
      <c r="X281" s="314">
        <v>7119</v>
      </c>
      <c r="Y281" s="314">
        <v>7154</v>
      </c>
      <c r="Z281" s="314">
        <v>7114</v>
      </c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</row>
    <row r="282" spans="1:36" ht="13.2" x14ac:dyDescent="0.25">
      <c r="A282" s="110" t="s">
        <v>596</v>
      </c>
      <c r="B282" s="110">
        <v>3136</v>
      </c>
      <c r="C282" s="110">
        <v>1082</v>
      </c>
      <c r="D282" s="110">
        <v>2054</v>
      </c>
      <c r="E282" s="110">
        <v>1081.5927873779101</v>
      </c>
      <c r="F282" s="110">
        <v>0</v>
      </c>
      <c r="G282" s="110">
        <v>142.56</v>
      </c>
      <c r="H282" s="110">
        <v>11</v>
      </c>
      <c r="I282" s="110">
        <v>1900</v>
      </c>
      <c r="J282" s="110"/>
      <c r="K282" s="155">
        <v>6655</v>
      </c>
      <c r="L282" s="155">
        <v>6162</v>
      </c>
      <c r="M282" s="155"/>
      <c r="N282" s="312">
        <v>-0.85080280596300206</v>
      </c>
      <c r="O282" s="312">
        <v>-1.0398050365556502</v>
      </c>
      <c r="P282" s="312">
        <v>0.99214947401475895</v>
      </c>
      <c r="Q282" s="312">
        <v>0.98227567653109704</v>
      </c>
      <c r="R282" s="312">
        <v>0.99291122925729003</v>
      </c>
      <c r="S282" s="312">
        <v>0.998701930877819</v>
      </c>
      <c r="T282" s="313"/>
      <c r="U282" s="314">
        <v>6369</v>
      </c>
      <c r="V282" s="314">
        <v>6319</v>
      </c>
      <c r="W282" s="314">
        <v>6207</v>
      </c>
      <c r="X282" s="314">
        <v>6163</v>
      </c>
      <c r="Y282" s="314">
        <v>6155</v>
      </c>
      <c r="Z282" s="314">
        <v>6091</v>
      </c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</row>
    <row r="283" spans="1:36" ht="13.2" x14ac:dyDescent="0.25">
      <c r="A283" s="110" t="s">
        <v>597</v>
      </c>
      <c r="B283" s="110">
        <v>1139</v>
      </c>
      <c r="C283" s="110">
        <v>0</v>
      </c>
      <c r="D283" s="110">
        <v>1139</v>
      </c>
      <c r="E283" s="110">
        <v>0</v>
      </c>
      <c r="F283" s="110">
        <v>0</v>
      </c>
      <c r="G283" s="110">
        <v>178.2</v>
      </c>
      <c r="H283" s="110">
        <v>11</v>
      </c>
      <c r="I283" s="110">
        <v>950</v>
      </c>
      <c r="J283" s="110"/>
      <c r="K283" s="155">
        <v>10246</v>
      </c>
      <c r="L283" s="155">
        <v>10185</v>
      </c>
      <c r="M283" s="155"/>
      <c r="N283" s="312">
        <v>0.155071663138728</v>
      </c>
      <c r="O283" s="312">
        <v>-0.58846606512357791</v>
      </c>
      <c r="P283" s="312">
        <v>0.99565775189973305</v>
      </c>
      <c r="Q283" s="312">
        <v>0.99563881455050096</v>
      </c>
      <c r="R283" s="312">
        <v>1.0019910403185699</v>
      </c>
      <c r="S283" s="312">
        <v>1.0130153999006499</v>
      </c>
      <c r="T283" s="313"/>
      <c r="U283" s="314">
        <v>10133</v>
      </c>
      <c r="V283" s="314">
        <v>10089</v>
      </c>
      <c r="W283" s="314">
        <v>10045</v>
      </c>
      <c r="X283" s="314">
        <v>10065</v>
      </c>
      <c r="Y283" s="314">
        <v>10196</v>
      </c>
      <c r="Z283" s="314">
        <v>10136</v>
      </c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</row>
    <row r="284" spans="1:36" ht="13.2" x14ac:dyDescent="0.25">
      <c r="A284" s="110" t="s">
        <v>598</v>
      </c>
      <c r="B284" s="110">
        <v>1139</v>
      </c>
      <c r="C284" s="110">
        <v>0</v>
      </c>
      <c r="D284" s="110">
        <v>1139</v>
      </c>
      <c r="E284" s="110">
        <v>0</v>
      </c>
      <c r="F284" s="110">
        <v>0</v>
      </c>
      <c r="G284" s="110">
        <v>178.2</v>
      </c>
      <c r="H284" s="110">
        <v>11</v>
      </c>
      <c r="I284" s="110">
        <v>950</v>
      </c>
      <c r="J284" s="110"/>
      <c r="K284" s="155">
        <v>14590</v>
      </c>
      <c r="L284" s="155">
        <v>15532</v>
      </c>
      <c r="M284" s="155"/>
      <c r="N284" s="312">
        <v>1.01517360487327</v>
      </c>
      <c r="O284" s="312">
        <v>0.79452231767973591</v>
      </c>
      <c r="P284" s="312">
        <v>1.0055824589722899</v>
      </c>
      <c r="Q284" s="312">
        <v>1.00508327202194</v>
      </c>
      <c r="R284" s="312">
        <v>1.0212950023291401</v>
      </c>
      <c r="S284" s="312">
        <v>1.0087313481462199</v>
      </c>
      <c r="T284" s="313"/>
      <c r="U284" s="314">
        <v>14868</v>
      </c>
      <c r="V284" s="314">
        <v>14951</v>
      </c>
      <c r="W284" s="314">
        <v>15027</v>
      </c>
      <c r="X284" s="314">
        <v>15347</v>
      </c>
      <c r="Y284" s="314">
        <v>15481</v>
      </c>
      <c r="Z284" s="314">
        <v>15604</v>
      </c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</row>
    <row r="285" spans="1:36" ht="13.2" x14ac:dyDescent="0.25">
      <c r="A285" s="110" t="s">
        <v>599</v>
      </c>
      <c r="B285" s="110">
        <v>2722</v>
      </c>
      <c r="C285" s="110">
        <v>668</v>
      </c>
      <c r="D285" s="110">
        <v>2054</v>
      </c>
      <c r="E285" s="110">
        <v>668.42297841200104</v>
      </c>
      <c r="F285" s="110">
        <v>0</v>
      </c>
      <c r="G285" s="110">
        <v>142.56</v>
      </c>
      <c r="H285" s="110">
        <v>11</v>
      </c>
      <c r="I285" s="110">
        <v>1900</v>
      </c>
      <c r="J285" s="110"/>
      <c r="K285" s="155">
        <v>5466</v>
      </c>
      <c r="L285" s="155">
        <v>5174</v>
      </c>
      <c r="M285" s="155"/>
      <c r="N285" s="312">
        <v>-0.78430015576827994</v>
      </c>
      <c r="O285" s="312">
        <v>-1.0215882806476499</v>
      </c>
      <c r="P285" s="312">
        <v>0.98711243929772097</v>
      </c>
      <c r="Q285" s="312">
        <v>0.98561967833491004</v>
      </c>
      <c r="R285" s="312">
        <v>1.00230370512574</v>
      </c>
      <c r="S285" s="312">
        <v>0.99367937176786103</v>
      </c>
      <c r="T285" s="313"/>
      <c r="U285" s="314">
        <v>5354</v>
      </c>
      <c r="V285" s="314">
        <v>5285</v>
      </c>
      <c r="W285" s="314">
        <v>5209</v>
      </c>
      <c r="X285" s="314">
        <v>5221</v>
      </c>
      <c r="Y285" s="314">
        <v>5188</v>
      </c>
      <c r="Z285" s="314">
        <v>5135</v>
      </c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</row>
    <row r="286" spans="1:36" ht="13.2" x14ac:dyDescent="0.25">
      <c r="A286" s="110" t="s">
        <v>600</v>
      </c>
      <c r="B286" s="110">
        <v>1960</v>
      </c>
      <c r="C286" s="110">
        <v>821</v>
      </c>
      <c r="D286" s="110">
        <v>1139</v>
      </c>
      <c r="E286" s="110">
        <v>820.95897182402405</v>
      </c>
      <c r="F286" s="110">
        <v>0</v>
      </c>
      <c r="G286" s="110">
        <v>178.2</v>
      </c>
      <c r="H286" s="110">
        <v>11</v>
      </c>
      <c r="I286" s="110">
        <v>950</v>
      </c>
      <c r="J286" s="110"/>
      <c r="K286" s="155">
        <v>12138</v>
      </c>
      <c r="L286" s="155">
        <v>11397</v>
      </c>
      <c r="M286" s="155"/>
      <c r="N286" s="312">
        <v>-0.63503502719152194</v>
      </c>
      <c r="O286" s="312">
        <v>-2.2122728469844599</v>
      </c>
      <c r="P286" s="312">
        <v>0.99640564826700895</v>
      </c>
      <c r="Q286" s="312">
        <v>0.98728849952761299</v>
      </c>
      <c r="R286" s="312">
        <v>0.999739016963897</v>
      </c>
      <c r="S286" s="312">
        <v>0.99121127741037196</v>
      </c>
      <c r="T286" s="313"/>
      <c r="U286" s="314">
        <v>11685</v>
      </c>
      <c r="V286" s="314">
        <v>11643</v>
      </c>
      <c r="W286" s="314">
        <v>11495</v>
      </c>
      <c r="X286" s="314">
        <v>11492</v>
      </c>
      <c r="Y286" s="314">
        <v>11391</v>
      </c>
      <c r="Z286" s="314">
        <v>11139</v>
      </c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</row>
    <row r="287" spans="1:36" ht="13.2" x14ac:dyDescent="0.25">
      <c r="A287" s="110" t="s">
        <v>601</v>
      </c>
      <c r="B287" s="110">
        <v>1175</v>
      </c>
      <c r="C287" s="110">
        <v>0</v>
      </c>
      <c r="D287" s="110">
        <v>1175</v>
      </c>
      <c r="E287" s="110">
        <v>0</v>
      </c>
      <c r="F287" s="110">
        <v>0</v>
      </c>
      <c r="G287" s="110">
        <v>213.84</v>
      </c>
      <c r="H287" s="110">
        <v>11</v>
      </c>
      <c r="I287" s="110">
        <v>950</v>
      </c>
      <c r="J287" s="110"/>
      <c r="K287" s="155">
        <v>10406</v>
      </c>
      <c r="L287" s="155">
        <v>12330</v>
      </c>
      <c r="M287" s="155"/>
      <c r="N287" s="312">
        <v>1.7143456388460501</v>
      </c>
      <c r="O287" s="312">
        <v>0.8063859249002201</v>
      </c>
      <c r="P287" s="312">
        <v>1.01360069747167</v>
      </c>
      <c r="Q287" s="312">
        <v>1.03053500774127</v>
      </c>
      <c r="R287" s="312">
        <v>1.0177781487355</v>
      </c>
      <c r="S287" s="312">
        <v>1.00680662620961</v>
      </c>
      <c r="T287" s="313"/>
      <c r="U287" s="314">
        <v>11470</v>
      </c>
      <c r="V287" s="314">
        <v>11626</v>
      </c>
      <c r="W287" s="314">
        <v>11981</v>
      </c>
      <c r="X287" s="314">
        <v>12194</v>
      </c>
      <c r="Y287" s="314">
        <v>12277</v>
      </c>
      <c r="Z287" s="314">
        <v>12376</v>
      </c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</row>
    <row r="288" spans="1:36" ht="13.2" x14ac:dyDescent="0.25">
      <c r="A288" s="110" t="s">
        <v>602</v>
      </c>
      <c r="B288" s="110">
        <v>154</v>
      </c>
      <c r="C288" s="110">
        <v>0</v>
      </c>
      <c r="D288" s="110">
        <v>154</v>
      </c>
      <c r="E288" s="110">
        <v>0</v>
      </c>
      <c r="F288" s="110">
        <v>0</v>
      </c>
      <c r="G288" s="110">
        <v>142.56</v>
      </c>
      <c r="H288" s="110">
        <v>11</v>
      </c>
      <c r="I288" s="110">
        <v>0</v>
      </c>
      <c r="J288" s="110"/>
      <c r="K288" s="155">
        <v>59485</v>
      </c>
      <c r="L288" s="155">
        <v>64714</v>
      </c>
      <c r="M288" s="155"/>
      <c r="N288" s="312">
        <v>0.61657865260307299</v>
      </c>
      <c r="O288" s="312">
        <v>0.35425884100120703</v>
      </c>
      <c r="P288" s="312">
        <v>1.01065449010654</v>
      </c>
      <c r="Q288" s="312">
        <v>1.0038121234939801</v>
      </c>
      <c r="R288" s="312">
        <v>1.0050947848781799</v>
      </c>
      <c r="S288" s="312">
        <v>1.0051156064870199</v>
      </c>
      <c r="T288" s="313"/>
      <c r="U288" s="314">
        <v>63072</v>
      </c>
      <c r="V288" s="314">
        <v>63744</v>
      </c>
      <c r="W288" s="314">
        <v>63987</v>
      </c>
      <c r="X288" s="314">
        <v>64313</v>
      </c>
      <c r="Y288" s="314">
        <v>64642</v>
      </c>
      <c r="Z288" s="314">
        <v>64871</v>
      </c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</row>
    <row r="289" spans="1:36" ht="13.2" x14ac:dyDescent="0.25">
      <c r="A289" s="18" t="s">
        <v>603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155"/>
      <c r="L289" s="155"/>
      <c r="M289" s="155"/>
      <c r="N289" s="312"/>
      <c r="O289" s="312"/>
      <c r="P289" s="312"/>
      <c r="Q289" s="312"/>
      <c r="R289" s="312"/>
      <c r="S289" s="312"/>
      <c r="T289" s="313"/>
      <c r="U289" s="314"/>
      <c r="V289" s="314"/>
      <c r="W289" s="314"/>
      <c r="X289" s="314"/>
      <c r="Y289" s="314"/>
      <c r="Z289" s="314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</row>
    <row r="290" spans="1:36" ht="13.2" x14ac:dyDescent="0.25">
      <c r="A290" s="110" t="s">
        <v>604</v>
      </c>
      <c r="B290" s="110">
        <v>2100</v>
      </c>
      <c r="C290" s="110">
        <v>5</v>
      </c>
      <c r="D290" s="110">
        <v>2095</v>
      </c>
      <c r="E290" s="110">
        <v>4.7914085088806697</v>
      </c>
      <c r="F290" s="110">
        <v>0</v>
      </c>
      <c r="G290" s="110">
        <v>142.56</v>
      </c>
      <c r="H290" s="110">
        <v>52</v>
      </c>
      <c r="I290" s="110">
        <v>1900</v>
      </c>
      <c r="J290" s="110"/>
      <c r="K290" s="155">
        <v>2421</v>
      </c>
      <c r="L290" s="155">
        <v>2372</v>
      </c>
      <c r="M290" s="155"/>
      <c r="N290" s="312">
        <v>-1.0257766179110501</v>
      </c>
      <c r="O290" s="312">
        <v>-1.0105263157894702</v>
      </c>
      <c r="P290" s="312">
        <v>0.97575757575757605</v>
      </c>
      <c r="Q290" s="312">
        <v>0.98716356107660497</v>
      </c>
      <c r="R290" s="312">
        <v>1.00377516778523</v>
      </c>
      <c r="S290" s="312">
        <v>0.992478061011283</v>
      </c>
      <c r="T290" s="313"/>
      <c r="U290" s="314">
        <v>2475</v>
      </c>
      <c r="V290" s="314">
        <v>2415</v>
      </c>
      <c r="W290" s="314">
        <v>2384</v>
      </c>
      <c r="X290" s="314">
        <v>2393</v>
      </c>
      <c r="Y290" s="314">
        <v>2375</v>
      </c>
      <c r="Z290" s="314">
        <v>2351</v>
      </c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</row>
    <row r="291" spans="1:36" ht="13.2" x14ac:dyDescent="0.25">
      <c r="A291" s="110" t="s">
        <v>605</v>
      </c>
      <c r="B291" s="110">
        <v>4457</v>
      </c>
      <c r="C291" s="110">
        <v>2327</v>
      </c>
      <c r="D291" s="110">
        <v>2130</v>
      </c>
      <c r="E291" s="110">
        <v>2327.2727272727302</v>
      </c>
      <c r="F291" s="110">
        <v>0</v>
      </c>
      <c r="G291" s="110">
        <v>178.2</v>
      </c>
      <c r="H291" s="110">
        <v>52</v>
      </c>
      <c r="I291" s="110">
        <v>1900</v>
      </c>
      <c r="J291" s="110"/>
      <c r="K291" s="155">
        <v>2794</v>
      </c>
      <c r="L291" s="155">
        <v>2413</v>
      </c>
      <c r="M291" s="155"/>
      <c r="N291" s="312">
        <v>-1.6259131309491199</v>
      </c>
      <c r="O291" s="312">
        <v>-2.93388429752066</v>
      </c>
      <c r="P291" s="312">
        <v>0.98645510835913297</v>
      </c>
      <c r="Q291" s="312">
        <v>0.98273832875637501</v>
      </c>
      <c r="R291" s="312">
        <v>0.97764471057884195</v>
      </c>
      <c r="S291" s="312">
        <v>0.98815843201306697</v>
      </c>
      <c r="T291" s="313"/>
      <c r="U291" s="314">
        <v>2584</v>
      </c>
      <c r="V291" s="314">
        <v>2549</v>
      </c>
      <c r="W291" s="314">
        <v>2505</v>
      </c>
      <c r="X291" s="314">
        <v>2449</v>
      </c>
      <c r="Y291" s="314">
        <v>2420</v>
      </c>
      <c r="Z291" s="314">
        <v>2349</v>
      </c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</row>
    <row r="292" spans="1:36" ht="13.2" x14ac:dyDescent="0.25">
      <c r="A292" s="110" t="s">
        <v>606</v>
      </c>
      <c r="B292" s="110">
        <v>1180</v>
      </c>
      <c r="C292" s="110">
        <v>0</v>
      </c>
      <c r="D292" s="110">
        <v>1180</v>
      </c>
      <c r="E292" s="110">
        <v>0</v>
      </c>
      <c r="F292" s="110">
        <v>0</v>
      </c>
      <c r="G292" s="110">
        <v>178.2</v>
      </c>
      <c r="H292" s="110">
        <v>52</v>
      </c>
      <c r="I292" s="110">
        <v>950</v>
      </c>
      <c r="J292" s="110"/>
      <c r="K292" s="155">
        <v>12351</v>
      </c>
      <c r="L292" s="155">
        <v>12243</v>
      </c>
      <c r="M292" s="155"/>
      <c r="N292" s="312">
        <v>3.8794122841867597E-2</v>
      </c>
      <c r="O292" s="312">
        <v>-0.42428198433420405</v>
      </c>
      <c r="P292" s="312">
        <v>1.00187954564027</v>
      </c>
      <c r="Q292" s="312">
        <v>1.00546492659054</v>
      </c>
      <c r="R292" s="312">
        <v>0.99602498580352095</v>
      </c>
      <c r="S292" s="312">
        <v>0.99820817722756106</v>
      </c>
      <c r="T292" s="313"/>
      <c r="U292" s="314">
        <v>12237</v>
      </c>
      <c r="V292" s="314">
        <v>12260</v>
      </c>
      <c r="W292" s="314">
        <v>12327</v>
      </c>
      <c r="X292" s="314">
        <v>12278</v>
      </c>
      <c r="Y292" s="314">
        <v>12256</v>
      </c>
      <c r="Z292" s="314">
        <v>12204</v>
      </c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</row>
    <row r="293" spans="1:36" ht="13.2" x14ac:dyDescent="0.25">
      <c r="A293" s="110" t="s">
        <v>607</v>
      </c>
      <c r="B293" s="110">
        <v>2786</v>
      </c>
      <c r="C293" s="110">
        <v>620</v>
      </c>
      <c r="D293" s="110">
        <v>2166</v>
      </c>
      <c r="E293" s="110">
        <v>620.02503128911098</v>
      </c>
      <c r="F293" s="110">
        <v>0</v>
      </c>
      <c r="G293" s="110">
        <v>213.84</v>
      </c>
      <c r="H293" s="110">
        <v>52</v>
      </c>
      <c r="I293" s="110">
        <v>1900</v>
      </c>
      <c r="J293" s="110"/>
      <c r="K293" s="155">
        <v>3196</v>
      </c>
      <c r="L293" s="155">
        <v>3033</v>
      </c>
      <c r="M293" s="155"/>
      <c r="N293" s="312">
        <v>-0.56769789933331904</v>
      </c>
      <c r="O293" s="312">
        <v>-1.18460019743337</v>
      </c>
      <c r="P293" s="312">
        <v>0.99002894821485998</v>
      </c>
      <c r="Q293" s="312">
        <v>0.983105912930474</v>
      </c>
      <c r="R293" s="312">
        <v>1.00429610046266</v>
      </c>
      <c r="S293" s="312">
        <v>1</v>
      </c>
      <c r="T293" s="313"/>
      <c r="U293" s="314">
        <v>3109</v>
      </c>
      <c r="V293" s="314">
        <v>3078</v>
      </c>
      <c r="W293" s="314">
        <v>3026</v>
      </c>
      <c r="X293" s="314">
        <v>3039</v>
      </c>
      <c r="Y293" s="314">
        <v>3039</v>
      </c>
      <c r="Z293" s="314">
        <v>3003</v>
      </c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</row>
    <row r="294" spans="1:36" ht="13.2" x14ac:dyDescent="0.25">
      <c r="A294" s="110" t="s">
        <v>608</v>
      </c>
      <c r="B294" s="110">
        <v>2059</v>
      </c>
      <c r="C294" s="110">
        <v>0</v>
      </c>
      <c r="D294" s="110">
        <v>2059</v>
      </c>
      <c r="E294" s="110">
        <v>0</v>
      </c>
      <c r="F294" s="110">
        <v>0</v>
      </c>
      <c r="G294" s="110">
        <v>106.92</v>
      </c>
      <c r="H294" s="110">
        <v>52</v>
      </c>
      <c r="I294" s="110">
        <v>1900</v>
      </c>
      <c r="J294" s="110"/>
      <c r="K294" s="155">
        <v>7039</v>
      </c>
      <c r="L294" s="155">
        <v>7066</v>
      </c>
      <c r="M294" s="155"/>
      <c r="N294" s="312">
        <v>-6.3530191240168704E-2</v>
      </c>
      <c r="O294" s="312">
        <v>-0.31108597285067902</v>
      </c>
      <c r="P294" s="312">
        <v>1.0084626234132601</v>
      </c>
      <c r="Q294" s="312">
        <v>0.99286713286713302</v>
      </c>
      <c r="R294" s="312">
        <v>1.00070432455275</v>
      </c>
      <c r="S294" s="312">
        <v>0.99549549549549599</v>
      </c>
      <c r="T294" s="313"/>
      <c r="U294" s="314">
        <v>7090</v>
      </c>
      <c r="V294" s="314">
        <v>7150</v>
      </c>
      <c r="W294" s="314">
        <v>7099</v>
      </c>
      <c r="X294" s="314">
        <v>7104</v>
      </c>
      <c r="Y294" s="314">
        <v>7072</v>
      </c>
      <c r="Z294" s="314">
        <v>7050</v>
      </c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</row>
    <row r="295" spans="1:36" ht="13.2" x14ac:dyDescent="0.25">
      <c r="A295" s="110" t="s">
        <v>609</v>
      </c>
      <c r="B295" s="110">
        <v>2845</v>
      </c>
      <c r="C295" s="110">
        <v>679</v>
      </c>
      <c r="D295" s="110">
        <v>2166</v>
      </c>
      <c r="E295" s="110">
        <v>678.61936720997096</v>
      </c>
      <c r="F295" s="110">
        <v>0</v>
      </c>
      <c r="G295" s="110">
        <v>213.84</v>
      </c>
      <c r="H295" s="110">
        <v>52</v>
      </c>
      <c r="I295" s="110">
        <v>1900</v>
      </c>
      <c r="J295" s="110"/>
      <c r="K295" s="155">
        <v>4172</v>
      </c>
      <c r="L295" s="155">
        <v>3947</v>
      </c>
      <c r="M295" s="155"/>
      <c r="N295" s="312">
        <v>-0.84666972384519501</v>
      </c>
      <c r="O295" s="312">
        <v>-1.0858585858585901</v>
      </c>
      <c r="P295" s="312">
        <v>0.975103734439834</v>
      </c>
      <c r="Q295" s="312">
        <v>0.98773466833541901</v>
      </c>
      <c r="R295" s="312">
        <v>1.0043081601621899</v>
      </c>
      <c r="S295" s="312">
        <v>0.99924299772899305</v>
      </c>
      <c r="T295" s="313"/>
      <c r="U295" s="314">
        <v>4097</v>
      </c>
      <c r="V295" s="314">
        <v>3995</v>
      </c>
      <c r="W295" s="314">
        <v>3946</v>
      </c>
      <c r="X295" s="314">
        <v>3963</v>
      </c>
      <c r="Y295" s="314">
        <v>3960</v>
      </c>
      <c r="Z295" s="314">
        <v>3917</v>
      </c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</row>
    <row r="296" spans="1:36" ht="13.2" x14ac:dyDescent="0.25">
      <c r="A296" s="110" t="s">
        <v>610</v>
      </c>
      <c r="B296" s="110">
        <v>2095</v>
      </c>
      <c r="C296" s="110">
        <v>0</v>
      </c>
      <c r="D296" s="110">
        <v>2095</v>
      </c>
      <c r="E296" s="110">
        <v>0</v>
      </c>
      <c r="F296" s="110">
        <v>0</v>
      </c>
      <c r="G296" s="110">
        <v>142.56</v>
      </c>
      <c r="H296" s="110">
        <v>52</v>
      </c>
      <c r="I296" s="110">
        <v>1900</v>
      </c>
      <c r="J296" s="110"/>
      <c r="K296" s="155">
        <v>6717</v>
      </c>
      <c r="L296" s="155">
        <v>6759</v>
      </c>
      <c r="M296" s="155"/>
      <c r="N296" s="312">
        <v>-8.12318360357112E-2</v>
      </c>
      <c r="O296" s="312">
        <v>-0.162794139410981</v>
      </c>
      <c r="P296" s="312">
        <v>0.99631214043369198</v>
      </c>
      <c r="Q296" s="312">
        <v>1.0007403020432299</v>
      </c>
      <c r="R296" s="312">
        <v>1.001923361444</v>
      </c>
      <c r="S296" s="312">
        <v>0.99778499704666301</v>
      </c>
      <c r="T296" s="313"/>
      <c r="U296" s="314">
        <v>6779</v>
      </c>
      <c r="V296" s="314">
        <v>6754</v>
      </c>
      <c r="W296" s="314">
        <v>6759</v>
      </c>
      <c r="X296" s="314">
        <v>6772</v>
      </c>
      <c r="Y296" s="314">
        <v>6757</v>
      </c>
      <c r="Z296" s="314">
        <v>6746</v>
      </c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</row>
    <row r="297" spans="1:36" ht="13.2" x14ac:dyDescent="0.25">
      <c r="A297" s="110" t="s">
        <v>611</v>
      </c>
      <c r="B297" s="110">
        <v>195</v>
      </c>
      <c r="C297" s="110">
        <v>0</v>
      </c>
      <c r="D297" s="110">
        <v>195</v>
      </c>
      <c r="E297" s="110">
        <v>0</v>
      </c>
      <c r="F297" s="110">
        <v>0</v>
      </c>
      <c r="G297" s="110">
        <v>142.56</v>
      </c>
      <c r="H297" s="110">
        <v>52</v>
      </c>
      <c r="I297" s="110">
        <v>0</v>
      </c>
      <c r="J297" s="110"/>
      <c r="K297" s="155">
        <v>71774</v>
      </c>
      <c r="L297" s="155">
        <v>74402</v>
      </c>
      <c r="M297" s="155"/>
      <c r="N297" s="312">
        <v>0.60681047729231907</v>
      </c>
      <c r="O297" s="312">
        <v>2.6642960089438401</v>
      </c>
      <c r="P297" s="312">
        <v>1.00133855877239</v>
      </c>
      <c r="Q297" s="312">
        <v>1.0039000592588501</v>
      </c>
      <c r="R297" s="312">
        <v>1.0065068775224399</v>
      </c>
      <c r="S297" s="312">
        <v>1.0125613747954201</v>
      </c>
      <c r="T297" s="313"/>
      <c r="U297" s="314">
        <v>72466</v>
      </c>
      <c r="V297" s="314">
        <v>72563</v>
      </c>
      <c r="W297" s="314">
        <v>72846</v>
      </c>
      <c r="X297" s="314">
        <v>73320</v>
      </c>
      <c r="Y297" s="314">
        <v>74241</v>
      </c>
      <c r="Z297" s="314">
        <v>76219</v>
      </c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</row>
    <row r="298" spans="1:36" ht="13.2" x14ac:dyDescent="0.25">
      <c r="A298" s="110" t="s">
        <v>612</v>
      </c>
      <c r="B298" s="110">
        <v>3574</v>
      </c>
      <c r="C298" s="110">
        <v>1373</v>
      </c>
      <c r="D298" s="110">
        <v>2201</v>
      </c>
      <c r="E298" s="110">
        <v>1373.2884399551101</v>
      </c>
      <c r="F298" s="110">
        <v>0</v>
      </c>
      <c r="G298" s="110">
        <v>249.48</v>
      </c>
      <c r="H298" s="110">
        <v>52</v>
      </c>
      <c r="I298" s="110">
        <v>1900</v>
      </c>
      <c r="J298" s="110"/>
      <c r="K298" s="155">
        <v>2673</v>
      </c>
      <c r="L298" s="155">
        <v>2436</v>
      </c>
      <c r="M298" s="155"/>
      <c r="N298" s="312">
        <v>-0.97142640181338002</v>
      </c>
      <c r="O298" s="312">
        <v>-1.6009852216748801</v>
      </c>
      <c r="P298" s="312">
        <v>0.98499802605606002</v>
      </c>
      <c r="Q298" s="312">
        <v>0.97955911823647301</v>
      </c>
      <c r="R298" s="312">
        <v>1.0057283142389499</v>
      </c>
      <c r="S298" s="312">
        <v>0.99104963384865696</v>
      </c>
      <c r="T298" s="313"/>
      <c r="U298" s="314">
        <v>2533</v>
      </c>
      <c r="V298" s="314">
        <v>2495</v>
      </c>
      <c r="W298" s="314">
        <v>2444</v>
      </c>
      <c r="X298" s="314">
        <v>2458</v>
      </c>
      <c r="Y298" s="314">
        <v>2436</v>
      </c>
      <c r="Z298" s="314">
        <v>2397</v>
      </c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</row>
    <row r="299" spans="1:36" ht="13.2" x14ac:dyDescent="0.25">
      <c r="A299" s="110" t="s">
        <v>613</v>
      </c>
      <c r="B299" s="110">
        <v>2699</v>
      </c>
      <c r="C299" s="110">
        <v>462</v>
      </c>
      <c r="D299" s="110">
        <v>2237</v>
      </c>
      <c r="E299" s="110">
        <v>462.47086247086202</v>
      </c>
      <c r="F299" s="110">
        <v>0</v>
      </c>
      <c r="G299" s="110">
        <v>285.12</v>
      </c>
      <c r="H299" s="110">
        <v>52</v>
      </c>
      <c r="I299" s="110">
        <v>1900</v>
      </c>
      <c r="J299" s="110"/>
      <c r="K299" s="155">
        <v>6006</v>
      </c>
      <c r="L299" s="155">
        <v>5747</v>
      </c>
      <c r="M299" s="155"/>
      <c r="N299" s="312">
        <v>-0.72454560314598704</v>
      </c>
      <c r="O299" s="312">
        <v>-1.60670625218302</v>
      </c>
      <c r="P299" s="312">
        <v>0.99457167090754905</v>
      </c>
      <c r="Q299" s="312">
        <v>0.99471260446870202</v>
      </c>
      <c r="R299" s="312">
        <v>0.99537037037037002</v>
      </c>
      <c r="S299" s="312">
        <v>0.98639104220499596</v>
      </c>
      <c r="T299" s="313"/>
      <c r="U299" s="314">
        <v>5895</v>
      </c>
      <c r="V299" s="314">
        <v>5863</v>
      </c>
      <c r="W299" s="314">
        <v>5832</v>
      </c>
      <c r="X299" s="314">
        <v>5805</v>
      </c>
      <c r="Y299" s="314">
        <v>5726</v>
      </c>
      <c r="Z299" s="314">
        <v>5634</v>
      </c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</row>
    <row r="300" spans="1:36" ht="13.2" x14ac:dyDescent="0.25">
      <c r="A300" s="110" t="s">
        <v>614</v>
      </c>
      <c r="B300" s="110">
        <v>159</v>
      </c>
      <c r="C300" s="110">
        <v>0</v>
      </c>
      <c r="D300" s="110">
        <v>159</v>
      </c>
      <c r="E300" s="110">
        <v>0</v>
      </c>
      <c r="F300" s="110">
        <v>0</v>
      </c>
      <c r="G300" s="110">
        <v>106.92</v>
      </c>
      <c r="H300" s="110">
        <v>52</v>
      </c>
      <c r="I300" s="110">
        <v>0</v>
      </c>
      <c r="J300" s="110"/>
      <c r="K300" s="155">
        <v>117294</v>
      </c>
      <c r="L300" s="155">
        <v>132235</v>
      </c>
      <c r="M300" s="155"/>
      <c r="N300" s="312">
        <v>1.02378488014527</v>
      </c>
      <c r="O300" s="312">
        <v>0.70890864384338903</v>
      </c>
      <c r="P300" s="312">
        <v>1.01504357830699</v>
      </c>
      <c r="Q300" s="312">
        <v>1.0111872801944</v>
      </c>
      <c r="R300" s="312">
        <v>1.0062649714391001</v>
      </c>
      <c r="S300" s="312">
        <v>1.0084767747054899</v>
      </c>
      <c r="T300" s="313"/>
      <c r="U300" s="314">
        <v>126898</v>
      </c>
      <c r="V300" s="314">
        <v>128807</v>
      </c>
      <c r="W300" s="314">
        <v>130248</v>
      </c>
      <c r="X300" s="314">
        <v>131064</v>
      </c>
      <c r="Y300" s="314">
        <v>132175</v>
      </c>
      <c r="Z300" s="314">
        <v>133112</v>
      </c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</row>
    <row r="301" spans="1:36" ht="13.2" x14ac:dyDescent="0.25">
      <c r="A301" s="110" t="s">
        <v>615</v>
      </c>
      <c r="B301" s="110">
        <v>3345</v>
      </c>
      <c r="C301" s="110">
        <v>1179</v>
      </c>
      <c r="D301" s="110">
        <v>2166</v>
      </c>
      <c r="E301" s="110">
        <v>1179.0231955049701</v>
      </c>
      <c r="F301" s="110">
        <v>0</v>
      </c>
      <c r="G301" s="110">
        <v>213.84</v>
      </c>
      <c r="H301" s="110">
        <v>52</v>
      </c>
      <c r="I301" s="110">
        <v>1900</v>
      </c>
      <c r="J301" s="110"/>
      <c r="K301" s="155">
        <v>6941</v>
      </c>
      <c r="L301" s="155">
        <v>6393</v>
      </c>
      <c r="M301" s="155"/>
      <c r="N301" s="312">
        <v>-1.3322472938556</v>
      </c>
      <c r="O301" s="312">
        <v>-1.9359875097580002</v>
      </c>
      <c r="P301" s="312">
        <v>0.98697839597514103</v>
      </c>
      <c r="Q301" s="312">
        <v>0.98185907046476795</v>
      </c>
      <c r="R301" s="312">
        <v>0.99068560085509205</v>
      </c>
      <c r="S301" s="312">
        <v>0.98720715166461204</v>
      </c>
      <c r="T301" s="313"/>
      <c r="U301" s="314">
        <v>6758</v>
      </c>
      <c r="V301" s="314">
        <v>6670</v>
      </c>
      <c r="W301" s="314">
        <v>6549</v>
      </c>
      <c r="X301" s="314">
        <v>6488</v>
      </c>
      <c r="Y301" s="314">
        <v>6405</v>
      </c>
      <c r="Z301" s="314">
        <v>6281</v>
      </c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</row>
    <row r="302" spans="1:36" ht="13.2" x14ac:dyDescent="0.25">
      <c r="A302" s="110" t="s">
        <v>616</v>
      </c>
      <c r="B302" s="110">
        <v>2130</v>
      </c>
      <c r="C302" s="110">
        <v>0</v>
      </c>
      <c r="D302" s="110">
        <v>2130</v>
      </c>
      <c r="E302" s="110">
        <v>0</v>
      </c>
      <c r="F302" s="110">
        <v>0</v>
      </c>
      <c r="G302" s="110">
        <v>178.2</v>
      </c>
      <c r="H302" s="110">
        <v>52</v>
      </c>
      <c r="I302" s="110">
        <v>1900</v>
      </c>
      <c r="J302" s="110"/>
      <c r="K302" s="155">
        <v>5359</v>
      </c>
      <c r="L302" s="155">
        <v>5504</v>
      </c>
      <c r="M302" s="155"/>
      <c r="N302" s="312">
        <v>0.30182809915750802</v>
      </c>
      <c r="O302" s="312">
        <v>-0.508351488743646</v>
      </c>
      <c r="P302" s="312">
        <v>0.99522234472620397</v>
      </c>
      <c r="Q302" s="312">
        <v>1.0114475627769599</v>
      </c>
      <c r="R302" s="312">
        <v>1.0118656443957601</v>
      </c>
      <c r="S302" s="312">
        <v>0.99368572974923297</v>
      </c>
      <c r="T302" s="313"/>
      <c r="U302" s="314">
        <v>5442</v>
      </c>
      <c r="V302" s="314">
        <v>5416</v>
      </c>
      <c r="W302" s="314">
        <v>5478</v>
      </c>
      <c r="X302" s="314">
        <v>5543</v>
      </c>
      <c r="Y302" s="314">
        <v>5508</v>
      </c>
      <c r="Z302" s="314">
        <v>5480</v>
      </c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</row>
    <row r="303" spans="1:36" ht="13.2" x14ac:dyDescent="0.25">
      <c r="A303" s="110" t="s">
        <v>617</v>
      </c>
      <c r="B303" s="110">
        <v>195</v>
      </c>
      <c r="C303" s="110">
        <v>0</v>
      </c>
      <c r="D303" s="110">
        <v>195</v>
      </c>
      <c r="E303" s="110">
        <v>0</v>
      </c>
      <c r="F303" s="110">
        <v>0</v>
      </c>
      <c r="G303" s="110">
        <v>142.56</v>
      </c>
      <c r="H303" s="110">
        <v>52</v>
      </c>
      <c r="I303" s="110">
        <v>0</v>
      </c>
      <c r="J303" s="110"/>
      <c r="K303" s="155">
        <v>8522</v>
      </c>
      <c r="L303" s="155">
        <v>8963</v>
      </c>
      <c r="M303" s="155"/>
      <c r="N303" s="312">
        <v>0.59586116929106803</v>
      </c>
      <c r="O303" s="312">
        <v>0.62326099053978901</v>
      </c>
      <c r="P303" s="312">
        <v>1.00512878960565</v>
      </c>
      <c r="Q303" s="312">
        <v>1.01825603809956</v>
      </c>
      <c r="R303" s="312">
        <v>1.0066815144766099</v>
      </c>
      <c r="S303" s="312">
        <v>0.99391592920353999</v>
      </c>
      <c r="T303" s="313"/>
      <c r="U303" s="314">
        <v>8774</v>
      </c>
      <c r="V303" s="314">
        <v>8819</v>
      </c>
      <c r="W303" s="314">
        <v>8980</v>
      </c>
      <c r="X303" s="314">
        <v>9040</v>
      </c>
      <c r="Y303" s="314">
        <v>8985</v>
      </c>
      <c r="Z303" s="314">
        <v>9041</v>
      </c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</row>
    <row r="304" spans="1:36" ht="13.2" x14ac:dyDescent="0.25">
      <c r="A304" s="110" t="s">
        <v>618</v>
      </c>
      <c r="B304" s="110">
        <v>2920</v>
      </c>
      <c r="C304" s="110">
        <v>790</v>
      </c>
      <c r="D304" s="110">
        <v>2130</v>
      </c>
      <c r="E304" s="110">
        <v>789.99323867477995</v>
      </c>
      <c r="F304" s="110">
        <v>0</v>
      </c>
      <c r="G304" s="110">
        <v>178.2</v>
      </c>
      <c r="H304" s="110">
        <v>52</v>
      </c>
      <c r="I304" s="110">
        <v>1900</v>
      </c>
      <c r="J304" s="110"/>
      <c r="K304" s="155">
        <v>2958</v>
      </c>
      <c r="L304" s="155">
        <v>2782</v>
      </c>
      <c r="M304" s="155"/>
      <c r="N304" s="312">
        <v>-0.32103142964128301</v>
      </c>
      <c r="O304" s="312">
        <v>-1.69003955411722</v>
      </c>
      <c r="P304" s="312">
        <v>0.98935037273695403</v>
      </c>
      <c r="Q304" s="312">
        <v>1.0035880875493399</v>
      </c>
      <c r="R304" s="312">
        <v>1.00715051841258</v>
      </c>
      <c r="S304" s="312">
        <v>0.98722044728434499</v>
      </c>
      <c r="T304" s="313"/>
      <c r="U304" s="314">
        <v>2817</v>
      </c>
      <c r="V304" s="314">
        <v>2787</v>
      </c>
      <c r="W304" s="314">
        <v>2797</v>
      </c>
      <c r="X304" s="314">
        <v>2817</v>
      </c>
      <c r="Y304" s="314">
        <v>2781</v>
      </c>
      <c r="Z304" s="314">
        <v>2734</v>
      </c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</row>
    <row r="305" spans="1:36" ht="13.2" x14ac:dyDescent="0.25">
      <c r="A305" s="18" t="s">
        <v>619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155"/>
      <c r="L305" s="155"/>
      <c r="M305" s="155"/>
      <c r="N305" s="312"/>
      <c r="O305" s="312"/>
      <c r="P305" s="312"/>
      <c r="Q305" s="312"/>
      <c r="R305" s="312"/>
      <c r="S305" s="312"/>
      <c r="T305" s="313"/>
      <c r="U305" s="314"/>
      <c r="V305" s="314"/>
      <c r="W305" s="314"/>
      <c r="X305" s="314"/>
      <c r="Y305" s="314"/>
      <c r="Z305" s="314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</row>
    <row r="306" spans="1:36" ht="13.2" x14ac:dyDescent="0.25">
      <c r="A306" s="110" t="s">
        <v>620</v>
      </c>
      <c r="B306" s="110">
        <v>4335</v>
      </c>
      <c r="C306" s="110">
        <v>2134</v>
      </c>
      <c r="D306" s="110">
        <v>2201</v>
      </c>
      <c r="E306" s="110">
        <v>2134.38113948919</v>
      </c>
      <c r="F306" s="110">
        <v>0</v>
      </c>
      <c r="G306" s="110">
        <v>249.48</v>
      </c>
      <c r="H306" s="110">
        <v>52</v>
      </c>
      <c r="I306" s="110">
        <v>1900</v>
      </c>
      <c r="J306" s="110"/>
      <c r="K306" s="155">
        <v>3054</v>
      </c>
      <c r="L306" s="155">
        <v>2667</v>
      </c>
      <c r="M306" s="155"/>
      <c r="N306" s="312">
        <v>-1.14283747523706</v>
      </c>
      <c r="O306" s="312">
        <v>-2.2404779686333103</v>
      </c>
      <c r="P306" s="312">
        <v>0.99821683309557796</v>
      </c>
      <c r="Q306" s="312">
        <v>0.96891747052518795</v>
      </c>
      <c r="R306" s="312">
        <v>0.99815634218289095</v>
      </c>
      <c r="S306" s="312">
        <v>0.98928703361655002</v>
      </c>
      <c r="T306" s="313"/>
      <c r="U306" s="314">
        <v>2804</v>
      </c>
      <c r="V306" s="314">
        <v>2799</v>
      </c>
      <c r="W306" s="314">
        <v>2712</v>
      </c>
      <c r="X306" s="314">
        <v>2707</v>
      </c>
      <c r="Y306" s="314">
        <v>2678</v>
      </c>
      <c r="Z306" s="314">
        <v>2618</v>
      </c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</row>
    <row r="307" spans="1:36" ht="13.2" x14ac:dyDescent="0.25">
      <c r="A307" s="110" t="s">
        <v>621</v>
      </c>
      <c r="B307" s="110">
        <v>2867</v>
      </c>
      <c r="C307" s="110">
        <v>701</v>
      </c>
      <c r="D307" s="110">
        <v>2166</v>
      </c>
      <c r="E307" s="110">
        <v>700.97417658883603</v>
      </c>
      <c r="F307" s="110">
        <v>0</v>
      </c>
      <c r="G307" s="110">
        <v>213.84</v>
      </c>
      <c r="H307" s="110">
        <v>52</v>
      </c>
      <c r="I307" s="110">
        <v>1900</v>
      </c>
      <c r="J307" s="110"/>
      <c r="K307" s="155">
        <v>6467</v>
      </c>
      <c r="L307" s="155">
        <v>6111</v>
      </c>
      <c r="M307" s="155"/>
      <c r="N307" s="312">
        <v>-0.81979043961221099</v>
      </c>
      <c r="O307" s="312">
        <v>-0.75114304376224694</v>
      </c>
      <c r="P307" s="312">
        <v>0.98656975825564897</v>
      </c>
      <c r="Q307" s="312">
        <v>0.98574631646380495</v>
      </c>
      <c r="R307" s="312">
        <v>0.99837530463038204</v>
      </c>
      <c r="S307" s="312">
        <v>0.99658258746948702</v>
      </c>
      <c r="T307" s="313"/>
      <c r="U307" s="314">
        <v>6329</v>
      </c>
      <c r="V307" s="314">
        <v>6244</v>
      </c>
      <c r="W307" s="314">
        <v>6155</v>
      </c>
      <c r="X307" s="314">
        <v>6145</v>
      </c>
      <c r="Y307" s="314">
        <v>6124</v>
      </c>
      <c r="Z307" s="314">
        <v>6078</v>
      </c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</row>
    <row r="308" spans="1:36" ht="13.2" x14ac:dyDescent="0.25">
      <c r="A308" s="110" t="s">
        <v>622</v>
      </c>
      <c r="B308" s="110">
        <v>230</v>
      </c>
      <c r="C308" s="110">
        <v>0</v>
      </c>
      <c r="D308" s="110">
        <v>230</v>
      </c>
      <c r="E308" s="110">
        <v>0</v>
      </c>
      <c r="F308" s="110">
        <v>0</v>
      </c>
      <c r="G308" s="110">
        <v>178.2</v>
      </c>
      <c r="H308" s="110">
        <v>52</v>
      </c>
      <c r="I308" s="110">
        <v>0</v>
      </c>
      <c r="J308" s="110"/>
      <c r="K308" s="155">
        <v>27598</v>
      </c>
      <c r="L308" s="155">
        <v>28048</v>
      </c>
      <c r="M308" s="155"/>
      <c r="N308" s="312">
        <v>4.4558712898545806E-3</v>
      </c>
      <c r="O308" s="312">
        <v>-0.34217279726261801</v>
      </c>
      <c r="P308" s="312">
        <v>1.0010338312359599</v>
      </c>
      <c r="Q308" s="312">
        <v>1.00010683760684</v>
      </c>
      <c r="R308" s="312">
        <v>1.0030267421571799</v>
      </c>
      <c r="S308" s="312">
        <v>0.99602385685884698</v>
      </c>
      <c r="T308" s="313"/>
      <c r="U308" s="314">
        <v>28051</v>
      </c>
      <c r="V308" s="314">
        <v>28080</v>
      </c>
      <c r="W308" s="314">
        <v>28083</v>
      </c>
      <c r="X308" s="314">
        <v>28168</v>
      </c>
      <c r="Y308" s="314">
        <v>28056</v>
      </c>
      <c r="Z308" s="314">
        <v>27960</v>
      </c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</row>
    <row r="309" spans="1:36" ht="13.2" x14ac:dyDescent="0.25">
      <c r="A309" s="110" t="s">
        <v>623</v>
      </c>
      <c r="B309" s="110">
        <v>1892</v>
      </c>
      <c r="C309" s="110">
        <v>569</v>
      </c>
      <c r="D309" s="110">
        <v>1323</v>
      </c>
      <c r="E309" s="110">
        <v>569.02824056371901</v>
      </c>
      <c r="F309" s="110">
        <v>0</v>
      </c>
      <c r="G309" s="110">
        <v>320.76</v>
      </c>
      <c r="H309" s="110">
        <v>52</v>
      </c>
      <c r="I309" s="110">
        <v>950</v>
      </c>
      <c r="J309" s="110"/>
      <c r="K309" s="155">
        <v>18307</v>
      </c>
      <c r="L309" s="155">
        <v>17420</v>
      </c>
      <c r="M309" s="155"/>
      <c r="N309" s="312">
        <v>-0.31444021889971402</v>
      </c>
      <c r="O309" s="312">
        <v>-0.54494349796363206</v>
      </c>
      <c r="P309" s="312">
        <v>0.99354253993429298</v>
      </c>
      <c r="Q309" s="312">
        <v>0.99612314709236005</v>
      </c>
      <c r="R309" s="312">
        <v>0.99885531135531103</v>
      </c>
      <c r="S309" s="312">
        <v>0.99891129956451996</v>
      </c>
      <c r="T309" s="313"/>
      <c r="U309" s="314">
        <v>17654</v>
      </c>
      <c r="V309" s="314">
        <v>17540</v>
      </c>
      <c r="W309" s="314">
        <v>17472</v>
      </c>
      <c r="X309" s="314">
        <v>17452</v>
      </c>
      <c r="Y309" s="314">
        <v>17433</v>
      </c>
      <c r="Z309" s="314">
        <v>17338</v>
      </c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</row>
    <row r="310" spans="1:36" ht="13.2" x14ac:dyDescent="0.25">
      <c r="A310" s="110" t="s">
        <v>624</v>
      </c>
      <c r="B310" s="110">
        <v>969</v>
      </c>
      <c r="C310" s="110">
        <v>739</v>
      </c>
      <c r="D310" s="110">
        <v>230</v>
      </c>
      <c r="E310" s="110">
        <v>738.93376413570297</v>
      </c>
      <c r="F310" s="110">
        <v>0</v>
      </c>
      <c r="G310" s="110">
        <v>178.2</v>
      </c>
      <c r="H310" s="110">
        <v>52</v>
      </c>
      <c r="I310" s="110">
        <v>0</v>
      </c>
      <c r="J310" s="110"/>
      <c r="K310" s="155">
        <v>9904</v>
      </c>
      <c r="L310" s="155">
        <v>9340</v>
      </c>
      <c r="M310" s="155"/>
      <c r="N310" s="312">
        <v>-1.0985814650284</v>
      </c>
      <c r="O310" s="312">
        <v>-1.56300181993363</v>
      </c>
      <c r="P310" s="312">
        <v>0.99129365973573702</v>
      </c>
      <c r="Q310" s="312">
        <v>0.99142384790245897</v>
      </c>
      <c r="R310" s="312">
        <v>0.99030745179781099</v>
      </c>
      <c r="S310" s="312">
        <v>0.98305619869501204</v>
      </c>
      <c r="T310" s="313"/>
      <c r="U310" s="314">
        <v>9763</v>
      </c>
      <c r="V310" s="314">
        <v>9678</v>
      </c>
      <c r="W310" s="314">
        <v>9595</v>
      </c>
      <c r="X310" s="314">
        <v>9502</v>
      </c>
      <c r="Y310" s="314">
        <v>9341</v>
      </c>
      <c r="Z310" s="314">
        <v>9195</v>
      </c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</row>
    <row r="311" spans="1:36" ht="13.2" x14ac:dyDescent="0.25">
      <c r="A311" s="110" t="s">
        <v>625</v>
      </c>
      <c r="B311" s="110">
        <v>3119</v>
      </c>
      <c r="C311" s="110">
        <v>882</v>
      </c>
      <c r="D311" s="110">
        <v>2237</v>
      </c>
      <c r="E311" s="110">
        <v>881.95045222178499</v>
      </c>
      <c r="F311" s="110">
        <v>0</v>
      </c>
      <c r="G311" s="110">
        <v>285.12</v>
      </c>
      <c r="H311" s="110">
        <v>52</v>
      </c>
      <c r="I311" s="110">
        <v>1900</v>
      </c>
      <c r="J311" s="110"/>
      <c r="K311" s="155">
        <v>5086</v>
      </c>
      <c r="L311" s="155">
        <v>4760</v>
      </c>
      <c r="M311" s="155"/>
      <c r="N311" s="312">
        <v>-1.1647711265229101</v>
      </c>
      <c r="O311" s="312">
        <v>-0.105218855218855</v>
      </c>
      <c r="P311" s="312">
        <v>0.98915662650602398</v>
      </c>
      <c r="Q311" s="312">
        <v>0.985789687373122</v>
      </c>
      <c r="R311" s="312">
        <v>0.98290774299835304</v>
      </c>
      <c r="S311" s="312">
        <v>0.99560025141420505</v>
      </c>
      <c r="T311" s="313"/>
      <c r="U311" s="314">
        <v>4980</v>
      </c>
      <c r="V311" s="314">
        <v>4926</v>
      </c>
      <c r="W311" s="314">
        <v>4856</v>
      </c>
      <c r="X311" s="314">
        <v>4773</v>
      </c>
      <c r="Y311" s="314">
        <v>4752</v>
      </c>
      <c r="Z311" s="314">
        <v>4747</v>
      </c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</row>
    <row r="312" spans="1:36" ht="13.2" x14ac:dyDescent="0.25">
      <c r="A312" s="110" t="s">
        <v>626</v>
      </c>
      <c r="B312" s="110">
        <v>1735</v>
      </c>
      <c r="C312" s="110">
        <v>555</v>
      </c>
      <c r="D312" s="110">
        <v>1180</v>
      </c>
      <c r="E312" s="110">
        <v>555.32146749001095</v>
      </c>
      <c r="F312" s="110">
        <v>0</v>
      </c>
      <c r="G312" s="110">
        <v>178.2</v>
      </c>
      <c r="H312" s="110">
        <v>52</v>
      </c>
      <c r="I312" s="110">
        <v>950</v>
      </c>
      <c r="J312" s="110"/>
      <c r="K312" s="155">
        <v>16518</v>
      </c>
      <c r="L312" s="155">
        <v>15729</v>
      </c>
      <c r="M312" s="155"/>
      <c r="N312" s="312">
        <v>-0.51912329006896796</v>
      </c>
      <c r="O312" s="312">
        <v>-0.92792678276344198</v>
      </c>
      <c r="P312" s="312">
        <v>0.99066293183940202</v>
      </c>
      <c r="Q312" s="312">
        <v>0.99220860823122803</v>
      </c>
      <c r="R312" s="312">
        <v>0.99987334557659402</v>
      </c>
      <c r="S312" s="312">
        <v>0.99651656216353202</v>
      </c>
      <c r="T312" s="313"/>
      <c r="U312" s="314">
        <v>16065</v>
      </c>
      <c r="V312" s="314">
        <v>15915</v>
      </c>
      <c r="W312" s="314">
        <v>15791</v>
      </c>
      <c r="X312" s="314">
        <v>15789</v>
      </c>
      <c r="Y312" s="314">
        <v>15734</v>
      </c>
      <c r="Z312" s="314">
        <v>15588</v>
      </c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</row>
    <row r="313" spans="1:36" ht="13.2" x14ac:dyDescent="0.25">
      <c r="A313" s="110" t="s">
        <v>627</v>
      </c>
      <c r="B313" s="110">
        <v>1401</v>
      </c>
      <c r="C313" s="110">
        <v>78</v>
      </c>
      <c r="D313" s="110">
        <v>1323</v>
      </c>
      <c r="E313" s="110">
        <v>77.973184746648101</v>
      </c>
      <c r="F313" s="110">
        <v>0</v>
      </c>
      <c r="G313" s="110">
        <v>320.76</v>
      </c>
      <c r="H313" s="110">
        <v>52</v>
      </c>
      <c r="I313" s="110">
        <v>950</v>
      </c>
      <c r="J313" s="110"/>
      <c r="K313" s="155">
        <v>22972</v>
      </c>
      <c r="L313" s="155">
        <v>22423</v>
      </c>
      <c r="M313" s="155"/>
      <c r="N313" s="312">
        <v>-0.56314911189414596</v>
      </c>
      <c r="O313" s="312">
        <v>-0.13360648436804098</v>
      </c>
      <c r="P313" s="312">
        <v>0.99608133408803901</v>
      </c>
      <c r="Q313" s="312">
        <v>0.99077676268741499</v>
      </c>
      <c r="R313" s="312">
        <v>0.99369099091149704</v>
      </c>
      <c r="S313" s="312">
        <v>0.99693646494694299</v>
      </c>
      <c r="T313" s="313"/>
      <c r="U313" s="314">
        <v>22967</v>
      </c>
      <c r="V313" s="314">
        <v>22877</v>
      </c>
      <c r="W313" s="314">
        <v>22666</v>
      </c>
      <c r="X313" s="314">
        <v>22523</v>
      </c>
      <c r="Y313" s="314">
        <v>22454</v>
      </c>
      <c r="Z313" s="314">
        <v>22424</v>
      </c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</row>
    <row r="314" spans="1:36" ht="13.2" x14ac:dyDescent="0.25">
      <c r="A314" s="110" t="s">
        <v>628</v>
      </c>
      <c r="B314" s="110">
        <v>230</v>
      </c>
      <c r="C314" s="110">
        <v>0</v>
      </c>
      <c r="D314" s="110">
        <v>230</v>
      </c>
      <c r="E314" s="110">
        <v>0</v>
      </c>
      <c r="F314" s="110">
        <v>0</v>
      </c>
      <c r="G314" s="110">
        <v>178.2</v>
      </c>
      <c r="H314" s="110">
        <v>52</v>
      </c>
      <c r="I314" s="110">
        <v>0</v>
      </c>
      <c r="J314" s="110"/>
      <c r="K314" s="155">
        <v>74905</v>
      </c>
      <c r="L314" s="155">
        <v>79244</v>
      </c>
      <c r="M314" s="155"/>
      <c r="N314" s="312">
        <v>0.45691262869289606</v>
      </c>
      <c r="O314" s="312">
        <v>0.190538681876112</v>
      </c>
      <c r="P314" s="312">
        <v>1.00389375072285</v>
      </c>
      <c r="Q314" s="312">
        <v>1.0061955965181799</v>
      </c>
      <c r="R314" s="312">
        <v>1.0033840517021999</v>
      </c>
      <c r="S314" s="312">
        <v>1.0048053759350799</v>
      </c>
      <c r="T314" s="313"/>
      <c r="U314" s="314">
        <v>77817</v>
      </c>
      <c r="V314" s="314">
        <v>78120</v>
      </c>
      <c r="W314" s="314">
        <v>78604</v>
      </c>
      <c r="X314" s="314">
        <v>78870</v>
      </c>
      <c r="Y314" s="314">
        <v>79249</v>
      </c>
      <c r="Z314" s="314">
        <v>79400</v>
      </c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</row>
    <row r="315" spans="1:36" ht="13.2" x14ac:dyDescent="0.25">
      <c r="A315" s="110" t="s">
        <v>629</v>
      </c>
      <c r="B315" s="110">
        <v>3062</v>
      </c>
      <c r="C315" s="110">
        <v>861</v>
      </c>
      <c r="D315" s="110">
        <v>2201</v>
      </c>
      <c r="E315" s="110">
        <v>861.34734830387004</v>
      </c>
      <c r="F315" s="110">
        <v>0</v>
      </c>
      <c r="G315" s="110">
        <v>249.48</v>
      </c>
      <c r="H315" s="110">
        <v>52</v>
      </c>
      <c r="I315" s="110">
        <v>1900</v>
      </c>
      <c r="J315" s="110"/>
      <c r="K315" s="155">
        <v>6279</v>
      </c>
      <c r="L315" s="155">
        <v>5883</v>
      </c>
      <c r="M315" s="155"/>
      <c r="N315" s="312">
        <v>-0.53101071684998902</v>
      </c>
      <c r="O315" s="312">
        <v>-0.49152542372881397</v>
      </c>
      <c r="P315" s="312">
        <v>1.00647088103534</v>
      </c>
      <c r="Q315" s="312">
        <v>0.98483349818661403</v>
      </c>
      <c r="R315" s="312">
        <v>1.0011717442249699</v>
      </c>
      <c r="S315" s="312">
        <v>0.98645711419495097</v>
      </c>
      <c r="T315" s="313"/>
      <c r="U315" s="314">
        <v>6027</v>
      </c>
      <c r="V315" s="314">
        <v>6066</v>
      </c>
      <c r="W315" s="314">
        <v>5974</v>
      </c>
      <c r="X315" s="314">
        <v>5981</v>
      </c>
      <c r="Y315" s="314">
        <v>5900</v>
      </c>
      <c r="Z315" s="314">
        <v>5871</v>
      </c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</row>
    <row r="316" spans="1:36" ht="13.2" x14ac:dyDescent="0.25">
      <c r="A316" s="110" t="s">
        <v>630</v>
      </c>
      <c r="B316" s="110">
        <v>195</v>
      </c>
      <c r="C316" s="110">
        <v>0</v>
      </c>
      <c r="D316" s="110">
        <v>195</v>
      </c>
      <c r="E316" s="110">
        <v>0</v>
      </c>
      <c r="F316" s="110">
        <v>0</v>
      </c>
      <c r="G316" s="110">
        <v>142.56</v>
      </c>
      <c r="H316" s="110">
        <v>52</v>
      </c>
      <c r="I316" s="110">
        <v>0</v>
      </c>
      <c r="J316" s="110"/>
      <c r="K316" s="155">
        <v>41078</v>
      </c>
      <c r="L316" s="155">
        <v>42362</v>
      </c>
      <c r="M316" s="155"/>
      <c r="N316" s="312">
        <v>0.13689529357241401</v>
      </c>
      <c r="O316" s="312">
        <v>7.5596503661705602E-2</v>
      </c>
      <c r="P316" s="312">
        <v>1.0046794460676001</v>
      </c>
      <c r="Q316" s="312">
        <v>0.99739928125591104</v>
      </c>
      <c r="R316" s="312">
        <v>1.0035556819797999</v>
      </c>
      <c r="S316" s="312">
        <v>0.99985827664399096</v>
      </c>
      <c r="T316" s="313"/>
      <c r="U316" s="314">
        <v>42099</v>
      </c>
      <c r="V316" s="314">
        <v>42296</v>
      </c>
      <c r="W316" s="314">
        <v>42186</v>
      </c>
      <c r="X316" s="314">
        <v>42336</v>
      </c>
      <c r="Y316" s="314">
        <v>42330</v>
      </c>
      <c r="Z316" s="314">
        <v>42362</v>
      </c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</row>
    <row r="317" spans="1:36" ht="13.2" x14ac:dyDescent="0.25">
      <c r="A317" s="110" t="s">
        <v>631</v>
      </c>
      <c r="B317" s="110">
        <v>1485</v>
      </c>
      <c r="C317" s="110">
        <v>305</v>
      </c>
      <c r="D317" s="110">
        <v>1180</v>
      </c>
      <c r="E317" s="110">
        <v>304.87804878048797</v>
      </c>
      <c r="F317" s="110">
        <v>0</v>
      </c>
      <c r="G317" s="110">
        <v>178.2</v>
      </c>
      <c r="H317" s="110">
        <v>52</v>
      </c>
      <c r="I317" s="110">
        <v>950</v>
      </c>
      <c r="J317" s="110"/>
      <c r="K317" s="155">
        <v>8200</v>
      </c>
      <c r="L317" s="155">
        <v>7911</v>
      </c>
      <c r="M317" s="155"/>
      <c r="N317" s="312">
        <v>-0.68432486831839801</v>
      </c>
      <c r="O317" s="312">
        <v>-1.5625</v>
      </c>
      <c r="P317" s="312">
        <v>0.98933431408606098</v>
      </c>
      <c r="Q317" s="312">
        <v>0.99653035935563805</v>
      </c>
      <c r="R317" s="312">
        <v>0.99900522258144697</v>
      </c>
      <c r="S317" s="312">
        <v>0.98780184217077405</v>
      </c>
      <c r="T317" s="313"/>
      <c r="U317" s="314">
        <v>8157</v>
      </c>
      <c r="V317" s="314">
        <v>8070</v>
      </c>
      <c r="W317" s="314">
        <v>8042</v>
      </c>
      <c r="X317" s="314">
        <v>8034</v>
      </c>
      <c r="Y317" s="314">
        <v>7936</v>
      </c>
      <c r="Z317" s="314">
        <v>7812</v>
      </c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</row>
    <row r="318" spans="1:36" ht="13.2" x14ac:dyDescent="0.25">
      <c r="A318" s="110" t="s">
        <v>632</v>
      </c>
      <c r="B318" s="110">
        <v>3693</v>
      </c>
      <c r="C318" s="110">
        <v>1527</v>
      </c>
      <c r="D318" s="110">
        <v>2166</v>
      </c>
      <c r="E318" s="110">
        <v>1527.36631398341</v>
      </c>
      <c r="F318" s="110">
        <v>0</v>
      </c>
      <c r="G318" s="110">
        <v>213.84</v>
      </c>
      <c r="H318" s="110">
        <v>52</v>
      </c>
      <c r="I318" s="110">
        <v>1900</v>
      </c>
      <c r="J318" s="110"/>
      <c r="K318" s="155">
        <v>3497</v>
      </c>
      <c r="L318" s="155">
        <v>3160</v>
      </c>
      <c r="M318" s="155"/>
      <c r="N318" s="312">
        <v>-1.0694255752014501</v>
      </c>
      <c r="O318" s="312">
        <v>0.28453999367688898</v>
      </c>
      <c r="P318" s="312">
        <v>1.0027256208358599</v>
      </c>
      <c r="Q318" s="312">
        <v>0.99577167019027502</v>
      </c>
      <c r="R318" s="312">
        <v>0.99150743099787697</v>
      </c>
      <c r="S318" s="312">
        <v>0.96757418170694398</v>
      </c>
      <c r="T318" s="313"/>
      <c r="U318" s="314">
        <v>3302</v>
      </c>
      <c r="V318" s="314">
        <v>3311</v>
      </c>
      <c r="W318" s="314">
        <v>3297</v>
      </c>
      <c r="X318" s="314">
        <v>3269</v>
      </c>
      <c r="Y318" s="314">
        <v>3163</v>
      </c>
      <c r="Z318" s="314">
        <v>3172</v>
      </c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</row>
    <row r="319" spans="1:36" ht="13.2" x14ac:dyDescent="0.25">
      <c r="A319" s="110" t="s">
        <v>633</v>
      </c>
      <c r="B319" s="110">
        <v>4503</v>
      </c>
      <c r="C319" s="110">
        <v>2337</v>
      </c>
      <c r="D319" s="110">
        <v>2166</v>
      </c>
      <c r="E319" s="110">
        <v>2336.7979882648801</v>
      </c>
      <c r="F319" s="110">
        <v>0</v>
      </c>
      <c r="G319" s="110">
        <v>213.84</v>
      </c>
      <c r="H319" s="110">
        <v>52</v>
      </c>
      <c r="I319" s="110">
        <v>1900</v>
      </c>
      <c r="J319" s="110"/>
      <c r="K319" s="155">
        <v>4772</v>
      </c>
      <c r="L319" s="155">
        <v>4119</v>
      </c>
      <c r="M319" s="155"/>
      <c r="N319" s="312">
        <v>-1.5912186426358701</v>
      </c>
      <c r="O319" s="312">
        <v>-1.1366384522369999</v>
      </c>
      <c r="P319" s="312">
        <v>0.97709231118167394</v>
      </c>
      <c r="Q319" s="312">
        <v>0.97864438254410402</v>
      </c>
      <c r="R319" s="312">
        <v>0.99691650853889902</v>
      </c>
      <c r="S319" s="312">
        <v>0.98382108018082304</v>
      </c>
      <c r="T319" s="313"/>
      <c r="U319" s="314">
        <v>4409</v>
      </c>
      <c r="V319" s="314">
        <v>4308</v>
      </c>
      <c r="W319" s="314">
        <v>4216</v>
      </c>
      <c r="X319" s="314">
        <v>4203</v>
      </c>
      <c r="Y319" s="314">
        <v>4135</v>
      </c>
      <c r="Z319" s="314">
        <v>4088</v>
      </c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</row>
    <row r="320" spans="1:36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1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</sheetData>
  <mergeCells count="6">
    <mergeCell ref="B5:D5"/>
    <mergeCell ref="U5:Z5"/>
    <mergeCell ref="P5:S5"/>
    <mergeCell ref="H4:I4"/>
    <mergeCell ref="K4:L4"/>
    <mergeCell ref="N4:Z4"/>
  </mergeCells>
  <conditionalFormatting sqref="B10:Z319">
    <cfRule type="cellIs" dxfId="60" priority="26" operator="lessThan">
      <formula>0</formula>
    </cfRule>
  </conditionalFormatting>
  <conditionalFormatting sqref="N11:T319 P10:S319">
    <cfRule type="cellIs" dxfId="59" priority="25" operator="lessThan">
      <formula>0</formula>
    </cfRule>
  </conditionalFormatting>
  <conditionalFormatting sqref="P10:S319">
    <cfRule type="cellIs" dxfId="58" priority="23" operator="lessThan">
      <formula>0</formula>
    </cfRule>
  </conditionalFormatting>
  <conditionalFormatting sqref="N37:O44">
    <cfRule type="cellIs" dxfId="57" priority="22" operator="lessThan">
      <formula>0</formula>
    </cfRule>
  </conditionalFormatting>
  <conditionalFormatting sqref="N46:O54">
    <cfRule type="cellIs" dxfId="56" priority="21" operator="lessThan">
      <formula>0</formula>
    </cfRule>
  </conditionalFormatting>
  <conditionalFormatting sqref="N56:O68">
    <cfRule type="cellIs" dxfId="55" priority="20" operator="lessThan">
      <formula>0</formula>
    </cfRule>
  </conditionalFormatting>
  <conditionalFormatting sqref="N70:O82">
    <cfRule type="cellIs" dxfId="54" priority="19" operator="lessThan">
      <formula>0</formula>
    </cfRule>
  </conditionalFormatting>
  <conditionalFormatting sqref="N84:O91">
    <cfRule type="cellIs" dxfId="53" priority="18" operator="lessThan">
      <formula>0</formula>
    </cfRule>
  </conditionalFormatting>
  <conditionalFormatting sqref="N93:O104">
    <cfRule type="cellIs" dxfId="52" priority="17" operator="lessThan">
      <formula>0</formula>
    </cfRule>
  </conditionalFormatting>
  <conditionalFormatting sqref="N106:O106">
    <cfRule type="cellIs" dxfId="51" priority="16" operator="lessThan">
      <formula>0</formula>
    </cfRule>
  </conditionalFormatting>
  <conditionalFormatting sqref="N108:O112">
    <cfRule type="cellIs" dxfId="50" priority="15" operator="lessThan">
      <formula>0</formula>
    </cfRule>
  </conditionalFormatting>
  <conditionalFormatting sqref="N114:O146">
    <cfRule type="cellIs" dxfId="49" priority="14" operator="lessThan">
      <formula>0</formula>
    </cfRule>
  </conditionalFormatting>
  <conditionalFormatting sqref="N148:O153">
    <cfRule type="cellIs" dxfId="48" priority="13" operator="lessThan">
      <formula>0</formula>
    </cfRule>
  </conditionalFormatting>
  <conditionalFormatting sqref="N155:O203">
    <cfRule type="cellIs" dxfId="47" priority="12" operator="lessThan">
      <formula>0</formula>
    </cfRule>
  </conditionalFormatting>
  <conditionalFormatting sqref="N205:O220">
    <cfRule type="cellIs" dxfId="46" priority="11" operator="lessThan">
      <formula>0</formula>
    </cfRule>
  </conditionalFormatting>
  <conditionalFormatting sqref="N222:O233">
    <cfRule type="cellIs" dxfId="45" priority="10" operator="lessThan">
      <formula>0</formula>
    </cfRule>
  </conditionalFormatting>
  <conditionalFormatting sqref="N235:O244">
    <cfRule type="cellIs" dxfId="44" priority="9" operator="lessThan">
      <formula>0</formula>
    </cfRule>
  </conditionalFormatting>
  <conditionalFormatting sqref="N246:O260">
    <cfRule type="cellIs" dxfId="43" priority="8" operator="lessThan">
      <formula>0</formula>
    </cfRule>
  </conditionalFormatting>
  <conditionalFormatting sqref="N262:O271">
    <cfRule type="cellIs" dxfId="42" priority="7" operator="lessThan">
      <formula>0</formula>
    </cfRule>
  </conditionalFormatting>
  <conditionalFormatting sqref="N273:O279">
    <cfRule type="cellIs" dxfId="41" priority="6" operator="lessThan">
      <formula>0</formula>
    </cfRule>
  </conditionalFormatting>
  <conditionalFormatting sqref="N281:O288">
    <cfRule type="cellIs" dxfId="40" priority="5" operator="lessThan">
      <formula>0</formula>
    </cfRule>
  </conditionalFormatting>
  <conditionalFormatting sqref="N290:O304">
    <cfRule type="cellIs" dxfId="39" priority="4" operator="lessThan">
      <formula>0</formula>
    </cfRule>
  </conditionalFormatting>
  <conditionalFormatting sqref="N306:O319">
    <cfRule type="cellIs" dxfId="38" priority="3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>
    <pageSetUpPr fitToPage="1"/>
  </sheetPr>
  <dimension ref="A1:T323"/>
  <sheetViews>
    <sheetView showGridLines="0" zoomScaleNormal="100" workbookViewId="0">
      <pane ySplit="7" topLeftCell="A8" activePane="bottomLeft" state="frozen"/>
      <selection pane="bottomLeft"/>
    </sheetView>
  </sheetViews>
  <sheetFormatPr defaultColWidth="0" defaultRowHeight="13.8" zeroHeight="1" x14ac:dyDescent="0.25"/>
  <cols>
    <col min="1" max="1" width="26.6640625" customWidth="1"/>
    <col min="2" max="2" width="12.33203125" bestFit="1" customWidth="1"/>
    <col min="3" max="3" width="11.88671875" bestFit="1" customWidth="1"/>
    <col min="4" max="4" width="9.88671875" customWidth="1"/>
    <col min="5" max="5" width="9.6640625" customWidth="1"/>
    <col min="6" max="6" width="5.109375" customWidth="1"/>
    <col min="7" max="7" width="7.44140625" customWidth="1"/>
    <col min="8" max="8" width="9.5546875" style="71" customWidth="1"/>
    <col min="9" max="9" width="4.44140625" customWidth="1"/>
    <col min="10" max="16384" width="9.109375" hidden="1"/>
  </cols>
  <sheetData>
    <row r="1" spans="1:20" ht="10.5" customHeight="1" x14ac:dyDescent="0.25"/>
    <row r="2" spans="1:20" ht="16.2" thickBot="1" x14ac:dyDescent="0.35">
      <c r="A2" s="69" t="str">
        <f>"Tabell 11  Infrastruktur och skydd, utjämningsåret "&amp;Innehåll!C34</f>
        <v>Tabell 11  Infrastruktur och skydd, utjämningsåret 2024</v>
      </c>
      <c r="B2" s="69"/>
      <c r="C2" s="68"/>
      <c r="D2" s="69"/>
      <c r="E2" s="68"/>
      <c r="F2" s="68"/>
      <c r="G2" s="68"/>
      <c r="H2" s="70"/>
    </row>
    <row r="3" spans="1:20" x14ac:dyDescent="0.25"/>
    <row r="4" spans="1:20" s="64" customFormat="1" ht="15.75" customHeight="1" x14ac:dyDescent="0.25">
      <c r="A4" t="s">
        <v>19</v>
      </c>
      <c r="B4"/>
      <c r="C4"/>
      <c r="E4" s="73"/>
      <c r="F4" s="73"/>
      <c r="G4" s="334" t="s">
        <v>255</v>
      </c>
      <c r="H4" s="334"/>
    </row>
    <row r="5" spans="1:20" s="64" customFormat="1" ht="47.25" customHeight="1" x14ac:dyDescent="0.25">
      <c r="A5" s="3" t="s">
        <v>42</v>
      </c>
      <c r="B5" s="237" t="str">
        <f>"Folkmängd 31/12 -"&amp;Innehåll!C34-2</f>
        <v>Folkmängd 31/12 -2022</v>
      </c>
      <c r="C5" s="177" t="s">
        <v>169</v>
      </c>
      <c r="D5" s="177" t="s">
        <v>174</v>
      </c>
      <c r="E5" s="177" t="s">
        <v>253</v>
      </c>
      <c r="F5" s="298"/>
      <c r="G5" s="177" t="s">
        <v>256</v>
      </c>
      <c r="H5" s="196" t="s">
        <v>254</v>
      </c>
    </row>
    <row r="6" spans="1:20" s="72" customFormat="1" ht="15.75" customHeight="1" x14ac:dyDescent="0.25">
      <c r="B6" s="238"/>
      <c r="C6" s="183"/>
      <c r="D6" s="183" t="s">
        <v>71</v>
      </c>
      <c r="E6" s="183" t="s">
        <v>72</v>
      </c>
      <c r="F6" s="183"/>
      <c r="G6" s="183" t="s">
        <v>73</v>
      </c>
      <c r="H6" s="183" t="s">
        <v>74</v>
      </c>
    </row>
    <row r="7" spans="1:20" s="72" customFormat="1" ht="15.75" customHeight="1" x14ac:dyDescent="0.25">
      <c r="A7" s="74"/>
      <c r="B7" s="74"/>
      <c r="C7" s="177" t="s">
        <v>237</v>
      </c>
      <c r="D7" s="177" t="s">
        <v>288</v>
      </c>
      <c r="E7" s="177"/>
      <c r="F7" s="298"/>
      <c r="G7" s="177"/>
      <c r="H7" s="197"/>
    </row>
    <row r="8" spans="1:20" ht="18.75" customHeight="1" x14ac:dyDescent="0.25">
      <c r="A8" s="17" t="s">
        <v>329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0" ht="13.2" x14ac:dyDescent="0.25">
      <c r="A9" s="110" t="s">
        <v>330</v>
      </c>
      <c r="B9" s="110">
        <v>95383</v>
      </c>
      <c r="C9" s="110">
        <v>124</v>
      </c>
      <c r="D9" s="110">
        <v>124</v>
      </c>
      <c r="E9" s="110">
        <v>0</v>
      </c>
      <c r="F9" s="110"/>
      <c r="G9" s="110">
        <v>44</v>
      </c>
      <c r="H9" s="110">
        <v>80</v>
      </c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</row>
    <row r="10" spans="1:20" ht="13.2" x14ac:dyDescent="0.25">
      <c r="A10" s="110" t="s">
        <v>331</v>
      </c>
      <c r="B10" s="110">
        <v>32692</v>
      </c>
      <c r="C10" s="110">
        <v>124</v>
      </c>
      <c r="D10" s="110">
        <v>124</v>
      </c>
      <c r="E10" s="110">
        <v>0</v>
      </c>
      <c r="F10" s="110"/>
      <c r="G10" s="110">
        <v>44</v>
      </c>
      <c r="H10" s="110">
        <v>80</v>
      </c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</row>
    <row r="11" spans="1:20" ht="13.2" x14ac:dyDescent="0.25">
      <c r="A11" s="110" t="s">
        <v>332</v>
      </c>
      <c r="B11" s="110">
        <v>29123</v>
      </c>
      <c r="C11" s="110">
        <v>124</v>
      </c>
      <c r="D11" s="110">
        <v>124</v>
      </c>
      <c r="E11" s="110">
        <v>0</v>
      </c>
      <c r="F11" s="110"/>
      <c r="G11" s="110">
        <v>44</v>
      </c>
      <c r="H11" s="110">
        <v>80</v>
      </c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</row>
    <row r="12" spans="1:20" ht="13.2" x14ac:dyDescent="0.25">
      <c r="A12" s="110" t="s">
        <v>333</v>
      </c>
      <c r="B12" s="110">
        <v>97683</v>
      </c>
      <c r="C12" s="110">
        <v>124</v>
      </c>
      <c r="D12" s="110">
        <v>124</v>
      </c>
      <c r="E12" s="110">
        <v>0</v>
      </c>
      <c r="F12" s="110"/>
      <c r="G12" s="110">
        <v>44</v>
      </c>
      <c r="H12" s="110">
        <v>80</v>
      </c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</row>
    <row r="13" spans="1:20" ht="13.2" x14ac:dyDescent="0.25">
      <c r="A13" s="110" t="s">
        <v>334</v>
      </c>
      <c r="B13" s="110">
        <v>114504</v>
      </c>
      <c r="C13" s="110">
        <v>124</v>
      </c>
      <c r="D13" s="110">
        <v>124</v>
      </c>
      <c r="E13" s="110">
        <v>0</v>
      </c>
      <c r="F13" s="110"/>
      <c r="G13" s="110">
        <v>44</v>
      </c>
      <c r="H13" s="110">
        <v>80</v>
      </c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</row>
    <row r="14" spans="1:20" ht="13.2" x14ac:dyDescent="0.25">
      <c r="A14" s="110" t="s">
        <v>335</v>
      </c>
      <c r="B14" s="110">
        <v>85460</v>
      </c>
      <c r="C14" s="110">
        <v>124</v>
      </c>
      <c r="D14" s="110">
        <v>124</v>
      </c>
      <c r="E14" s="110">
        <v>0</v>
      </c>
      <c r="F14" s="110"/>
      <c r="G14" s="110">
        <v>44</v>
      </c>
      <c r="H14" s="110">
        <v>80</v>
      </c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</row>
    <row r="15" spans="1:20" ht="13.2" x14ac:dyDescent="0.25">
      <c r="A15" s="110" t="s">
        <v>336</v>
      </c>
      <c r="B15" s="110">
        <v>48432</v>
      </c>
      <c r="C15" s="110">
        <v>124</v>
      </c>
      <c r="D15" s="110">
        <v>124</v>
      </c>
      <c r="E15" s="110">
        <v>0</v>
      </c>
      <c r="F15" s="110"/>
      <c r="G15" s="110">
        <v>44</v>
      </c>
      <c r="H15" s="110">
        <v>80</v>
      </c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</row>
    <row r="16" spans="1:20" ht="13.2" x14ac:dyDescent="0.25">
      <c r="A16" s="110" t="s">
        <v>337</v>
      </c>
      <c r="B16" s="110">
        <v>109486</v>
      </c>
      <c r="C16" s="110">
        <v>124</v>
      </c>
      <c r="D16" s="110">
        <v>124</v>
      </c>
      <c r="E16" s="110">
        <v>0</v>
      </c>
      <c r="F16" s="110"/>
      <c r="G16" s="110">
        <v>44</v>
      </c>
      <c r="H16" s="110">
        <v>80</v>
      </c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</row>
    <row r="17" spans="1:20" ht="13.2" x14ac:dyDescent="0.25">
      <c r="A17" s="110" t="s">
        <v>338</v>
      </c>
      <c r="B17" s="110">
        <v>65587</v>
      </c>
      <c r="C17" s="110">
        <v>44</v>
      </c>
      <c r="D17" s="110">
        <v>44</v>
      </c>
      <c r="E17" s="110">
        <v>0</v>
      </c>
      <c r="F17" s="110"/>
      <c r="G17" s="110">
        <v>44</v>
      </c>
      <c r="H17" s="110">
        <v>0</v>
      </c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</row>
    <row r="18" spans="1:20" ht="13.2" x14ac:dyDescent="0.25">
      <c r="A18" s="110" t="s">
        <v>339</v>
      </c>
      <c r="B18" s="110">
        <v>11664</v>
      </c>
      <c r="C18" s="110">
        <v>44</v>
      </c>
      <c r="D18" s="110">
        <v>44</v>
      </c>
      <c r="E18" s="110">
        <v>0</v>
      </c>
      <c r="F18" s="110"/>
      <c r="G18" s="110">
        <v>44</v>
      </c>
      <c r="H18" s="110">
        <v>0</v>
      </c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</row>
    <row r="19" spans="1:20" ht="13.2" x14ac:dyDescent="0.25">
      <c r="A19" s="110" t="s">
        <v>340</v>
      </c>
      <c r="B19" s="110">
        <v>30043</v>
      </c>
      <c r="C19" s="110">
        <v>124</v>
      </c>
      <c r="D19" s="110">
        <v>124</v>
      </c>
      <c r="E19" s="110">
        <v>0</v>
      </c>
      <c r="F19" s="110"/>
      <c r="G19" s="110">
        <v>44</v>
      </c>
      <c r="H19" s="110">
        <v>80</v>
      </c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</row>
    <row r="20" spans="1:20" ht="13.2" x14ac:dyDescent="0.25">
      <c r="A20" s="110" t="s">
        <v>341</v>
      </c>
      <c r="B20" s="110">
        <v>17352</v>
      </c>
      <c r="C20" s="110">
        <v>124</v>
      </c>
      <c r="D20" s="110">
        <v>124</v>
      </c>
      <c r="E20" s="110">
        <v>0</v>
      </c>
      <c r="F20" s="110"/>
      <c r="G20" s="110">
        <v>44</v>
      </c>
      <c r="H20" s="110">
        <v>80</v>
      </c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</row>
    <row r="21" spans="1:20" ht="13.2" x14ac:dyDescent="0.25">
      <c r="A21" s="110" t="s">
        <v>342</v>
      </c>
      <c r="B21" s="110">
        <v>51876</v>
      </c>
      <c r="C21" s="110">
        <v>124</v>
      </c>
      <c r="D21" s="110">
        <v>124</v>
      </c>
      <c r="E21" s="110">
        <v>0</v>
      </c>
      <c r="F21" s="110"/>
      <c r="G21" s="110">
        <v>44</v>
      </c>
      <c r="H21" s="110">
        <v>80</v>
      </c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</row>
    <row r="22" spans="1:20" ht="13.2" x14ac:dyDescent="0.25">
      <c r="A22" s="110" t="s">
        <v>343</v>
      </c>
      <c r="B22" s="110">
        <v>76237</v>
      </c>
      <c r="C22" s="110">
        <v>124</v>
      </c>
      <c r="D22" s="110">
        <v>124</v>
      </c>
      <c r="E22" s="110">
        <v>0</v>
      </c>
      <c r="F22" s="110"/>
      <c r="G22" s="110">
        <v>44</v>
      </c>
      <c r="H22" s="110">
        <v>80</v>
      </c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</row>
    <row r="23" spans="1:20" ht="13.2" x14ac:dyDescent="0.25">
      <c r="A23" s="110" t="s">
        <v>344</v>
      </c>
      <c r="B23" s="110">
        <v>85450</v>
      </c>
      <c r="C23" s="110">
        <v>124</v>
      </c>
      <c r="D23" s="110">
        <v>124</v>
      </c>
      <c r="E23" s="110">
        <v>0</v>
      </c>
      <c r="F23" s="110"/>
      <c r="G23" s="110">
        <v>44</v>
      </c>
      <c r="H23" s="110">
        <v>80</v>
      </c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</row>
    <row r="24" spans="1:20" ht="13.2" x14ac:dyDescent="0.25">
      <c r="A24" s="110" t="s">
        <v>329</v>
      </c>
      <c r="B24" s="110">
        <v>984748</v>
      </c>
      <c r="C24" s="110">
        <v>624</v>
      </c>
      <c r="D24" s="110">
        <v>624</v>
      </c>
      <c r="E24" s="110">
        <v>0</v>
      </c>
      <c r="F24" s="110"/>
      <c r="G24" s="110">
        <v>44</v>
      </c>
      <c r="H24" s="110">
        <v>580</v>
      </c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</row>
    <row r="25" spans="1:20" ht="13.2" x14ac:dyDescent="0.25">
      <c r="A25" s="110" t="s">
        <v>345</v>
      </c>
      <c r="B25" s="110">
        <v>54070</v>
      </c>
      <c r="C25" s="110">
        <v>124</v>
      </c>
      <c r="D25" s="110">
        <v>124</v>
      </c>
      <c r="E25" s="110">
        <v>0</v>
      </c>
      <c r="F25" s="110"/>
      <c r="G25" s="110">
        <v>44</v>
      </c>
      <c r="H25" s="110">
        <v>80</v>
      </c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</row>
    <row r="26" spans="1:20" ht="13.2" x14ac:dyDescent="0.25">
      <c r="A26" s="110" t="s">
        <v>346</v>
      </c>
      <c r="B26" s="110">
        <v>102426</v>
      </c>
      <c r="C26" s="110">
        <v>109</v>
      </c>
      <c r="D26" s="110">
        <v>109</v>
      </c>
      <c r="E26" s="110">
        <v>0</v>
      </c>
      <c r="F26" s="110"/>
      <c r="G26" s="110">
        <v>44</v>
      </c>
      <c r="H26" s="110">
        <v>65</v>
      </c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</row>
    <row r="27" spans="1:20" ht="13.2" x14ac:dyDescent="0.25">
      <c r="A27" s="110" t="s">
        <v>347</v>
      </c>
      <c r="B27" s="110">
        <v>49214</v>
      </c>
      <c r="C27" s="110">
        <v>124</v>
      </c>
      <c r="D27" s="110">
        <v>124</v>
      </c>
      <c r="E27" s="110">
        <v>0</v>
      </c>
      <c r="F27" s="110"/>
      <c r="G27" s="110">
        <v>44</v>
      </c>
      <c r="H27" s="110">
        <v>80</v>
      </c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</row>
    <row r="28" spans="1:20" ht="13.2" x14ac:dyDescent="0.25">
      <c r="A28" s="110" t="s">
        <v>348</v>
      </c>
      <c r="B28" s="110">
        <v>75137</v>
      </c>
      <c r="C28" s="110">
        <v>124</v>
      </c>
      <c r="D28" s="110">
        <v>124</v>
      </c>
      <c r="E28" s="110">
        <v>0</v>
      </c>
      <c r="F28" s="110"/>
      <c r="G28" s="110">
        <v>44</v>
      </c>
      <c r="H28" s="110">
        <v>80</v>
      </c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</row>
    <row r="29" spans="1:20" ht="13.2" x14ac:dyDescent="0.25">
      <c r="A29" s="110" t="s">
        <v>349</v>
      </c>
      <c r="B29" s="110">
        <v>49262</v>
      </c>
      <c r="C29" s="110">
        <v>124</v>
      </c>
      <c r="D29" s="110">
        <v>124</v>
      </c>
      <c r="E29" s="110">
        <v>0</v>
      </c>
      <c r="F29" s="110"/>
      <c r="G29" s="110">
        <v>44</v>
      </c>
      <c r="H29" s="110">
        <v>80</v>
      </c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</row>
    <row r="30" spans="1:20" ht="13.2" x14ac:dyDescent="0.25">
      <c r="A30" s="110" t="s">
        <v>350</v>
      </c>
      <c r="B30" s="110">
        <v>31853</v>
      </c>
      <c r="C30" s="110">
        <v>124</v>
      </c>
      <c r="D30" s="110">
        <v>124</v>
      </c>
      <c r="E30" s="110">
        <v>0</v>
      </c>
      <c r="F30" s="110"/>
      <c r="G30" s="110">
        <v>44</v>
      </c>
      <c r="H30" s="110">
        <v>80</v>
      </c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</row>
    <row r="31" spans="1:20" ht="13.2" x14ac:dyDescent="0.25">
      <c r="A31" s="110" t="s">
        <v>351</v>
      </c>
      <c r="B31" s="110">
        <v>34851</v>
      </c>
      <c r="C31" s="110">
        <v>124</v>
      </c>
      <c r="D31" s="110">
        <v>124</v>
      </c>
      <c r="E31" s="110">
        <v>0</v>
      </c>
      <c r="F31" s="110"/>
      <c r="G31" s="110">
        <v>44</v>
      </c>
      <c r="H31" s="110">
        <v>80</v>
      </c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</row>
    <row r="32" spans="1:20" ht="13.2" x14ac:dyDescent="0.25">
      <c r="A32" s="110" t="s">
        <v>352</v>
      </c>
      <c r="B32" s="110">
        <v>11899</v>
      </c>
      <c r="C32" s="110">
        <v>124</v>
      </c>
      <c r="D32" s="110">
        <v>124</v>
      </c>
      <c r="E32" s="110">
        <v>0</v>
      </c>
      <c r="F32" s="110"/>
      <c r="G32" s="110">
        <v>44</v>
      </c>
      <c r="H32" s="110">
        <v>80</v>
      </c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</row>
    <row r="33" spans="1:20" ht="13.2" x14ac:dyDescent="0.25">
      <c r="A33" s="110" t="s">
        <v>353</v>
      </c>
      <c r="B33" s="110">
        <v>46457</v>
      </c>
      <c r="C33" s="110">
        <v>124</v>
      </c>
      <c r="D33" s="110">
        <v>124</v>
      </c>
      <c r="E33" s="110">
        <v>0</v>
      </c>
      <c r="F33" s="110"/>
      <c r="G33" s="110">
        <v>44</v>
      </c>
      <c r="H33" s="110">
        <v>80</v>
      </c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</row>
    <row r="34" spans="1:20" ht="13.2" x14ac:dyDescent="0.25">
      <c r="A34" s="110" t="s">
        <v>354</v>
      </c>
      <c r="B34" s="110">
        <v>49138</v>
      </c>
      <c r="C34" s="110">
        <v>124</v>
      </c>
      <c r="D34" s="110">
        <v>124</v>
      </c>
      <c r="E34" s="110">
        <v>0</v>
      </c>
      <c r="F34" s="110"/>
      <c r="G34" s="110">
        <v>44</v>
      </c>
      <c r="H34" s="110">
        <v>80</v>
      </c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</row>
    <row r="35" spans="1:20" ht="14.25" customHeight="1" x14ac:dyDescent="0.25">
      <c r="A35" s="18" t="s">
        <v>355</v>
      </c>
      <c r="B35" s="110"/>
      <c r="C35" s="110"/>
      <c r="D35" s="110"/>
      <c r="E35" s="18"/>
      <c r="F35" s="18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</row>
    <row r="36" spans="1:20" ht="13.2" x14ac:dyDescent="0.25">
      <c r="A36" s="110" t="s">
        <v>356</v>
      </c>
      <c r="B36" s="110">
        <v>47848</v>
      </c>
      <c r="C36" s="110">
        <v>44</v>
      </c>
      <c r="D36" s="110">
        <v>44</v>
      </c>
      <c r="E36" s="110">
        <v>0</v>
      </c>
      <c r="F36" s="110"/>
      <c r="G36" s="110">
        <v>44</v>
      </c>
      <c r="H36" s="110">
        <v>0</v>
      </c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</row>
    <row r="37" spans="1:20" ht="13.2" x14ac:dyDescent="0.25">
      <c r="A37" s="110" t="s">
        <v>357</v>
      </c>
      <c r="B37" s="110">
        <v>14421</v>
      </c>
      <c r="C37" s="110">
        <v>194</v>
      </c>
      <c r="D37" s="110">
        <v>44</v>
      </c>
      <c r="E37" s="110">
        <v>150</v>
      </c>
      <c r="F37" s="110"/>
      <c r="G37" s="110">
        <v>44</v>
      </c>
      <c r="H37" s="110">
        <v>0</v>
      </c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</row>
    <row r="38" spans="1:20" ht="13.2" x14ac:dyDescent="0.25">
      <c r="A38" s="110" t="s">
        <v>358</v>
      </c>
      <c r="B38" s="110">
        <v>22765</v>
      </c>
      <c r="C38" s="110">
        <v>124</v>
      </c>
      <c r="D38" s="110">
        <v>124</v>
      </c>
      <c r="E38" s="110">
        <v>0</v>
      </c>
      <c r="F38" s="110"/>
      <c r="G38" s="110">
        <v>44</v>
      </c>
      <c r="H38" s="110">
        <v>80</v>
      </c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</row>
    <row r="39" spans="1:20" ht="13.2" x14ac:dyDescent="0.25">
      <c r="A39" s="110" t="s">
        <v>359</v>
      </c>
      <c r="B39" s="110">
        <v>20133</v>
      </c>
      <c r="C39" s="110">
        <v>44</v>
      </c>
      <c r="D39" s="110">
        <v>44</v>
      </c>
      <c r="E39" s="110">
        <v>0</v>
      </c>
      <c r="F39" s="110"/>
      <c r="G39" s="110">
        <v>44</v>
      </c>
      <c r="H39" s="110">
        <v>0</v>
      </c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</row>
    <row r="40" spans="1:20" ht="13.2" x14ac:dyDescent="0.25">
      <c r="A40" s="110" t="s">
        <v>360</v>
      </c>
      <c r="B40" s="110">
        <v>21406</v>
      </c>
      <c r="C40" s="110">
        <v>66</v>
      </c>
      <c r="D40" s="110">
        <v>66</v>
      </c>
      <c r="E40" s="110">
        <v>0</v>
      </c>
      <c r="F40" s="110"/>
      <c r="G40" s="110">
        <v>66</v>
      </c>
      <c r="H40" s="110">
        <v>0</v>
      </c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</row>
    <row r="41" spans="1:20" ht="13.2" x14ac:dyDescent="0.25">
      <c r="A41" s="110" t="s">
        <v>355</v>
      </c>
      <c r="B41" s="110">
        <v>242140</v>
      </c>
      <c r="C41" s="110">
        <v>109</v>
      </c>
      <c r="D41" s="110">
        <v>109</v>
      </c>
      <c r="E41" s="110">
        <v>0</v>
      </c>
      <c r="F41" s="110"/>
      <c r="G41" s="110">
        <v>44</v>
      </c>
      <c r="H41" s="110">
        <v>65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</row>
    <row r="42" spans="1:20" ht="13.2" x14ac:dyDescent="0.25">
      <c r="A42" s="110" t="s">
        <v>361</v>
      </c>
      <c r="B42" s="110">
        <v>9625</v>
      </c>
      <c r="C42" s="110">
        <v>66</v>
      </c>
      <c r="D42" s="110">
        <v>66</v>
      </c>
      <c r="E42" s="110">
        <v>0</v>
      </c>
      <c r="F42" s="110"/>
      <c r="G42" s="110">
        <v>66</v>
      </c>
      <c r="H42" s="110">
        <v>0</v>
      </c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</row>
    <row r="43" spans="1:20" ht="13.2" x14ac:dyDescent="0.25">
      <c r="A43" s="110" t="s">
        <v>362</v>
      </c>
      <c r="B43" s="110">
        <v>22344</v>
      </c>
      <c r="C43" s="110">
        <v>66</v>
      </c>
      <c r="D43" s="110">
        <v>66</v>
      </c>
      <c r="E43" s="110">
        <v>0</v>
      </c>
      <c r="F43" s="110"/>
      <c r="G43" s="110">
        <v>66</v>
      </c>
      <c r="H43" s="110">
        <v>0</v>
      </c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</row>
    <row r="44" spans="1:20" ht="14.25" customHeight="1" x14ac:dyDescent="0.25">
      <c r="A44" s="18" t="s">
        <v>363</v>
      </c>
      <c r="B44" s="110"/>
      <c r="C44" s="110"/>
      <c r="D44" s="110"/>
      <c r="E44" s="18"/>
      <c r="F44" s="18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</row>
    <row r="45" spans="1:20" ht="13.2" x14ac:dyDescent="0.25">
      <c r="A45" s="110" t="s">
        <v>364</v>
      </c>
      <c r="B45" s="110">
        <v>107918</v>
      </c>
      <c r="C45" s="110">
        <v>109</v>
      </c>
      <c r="D45" s="110">
        <v>109</v>
      </c>
      <c r="E45" s="110">
        <v>0</v>
      </c>
      <c r="F45" s="110"/>
      <c r="G45" s="110">
        <v>44</v>
      </c>
      <c r="H45" s="110">
        <v>65</v>
      </c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</row>
    <row r="46" spans="1:20" ht="13.2" x14ac:dyDescent="0.25">
      <c r="A46" s="110" t="s">
        <v>365</v>
      </c>
      <c r="B46" s="110">
        <v>16058</v>
      </c>
      <c r="C46" s="110">
        <v>44</v>
      </c>
      <c r="D46" s="110">
        <v>44</v>
      </c>
      <c r="E46" s="110">
        <v>0</v>
      </c>
      <c r="F46" s="110"/>
      <c r="G46" s="110">
        <v>44</v>
      </c>
      <c r="H46" s="110">
        <v>0</v>
      </c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</row>
    <row r="47" spans="1:20" ht="13.2" x14ac:dyDescent="0.25">
      <c r="A47" s="110" t="s">
        <v>366</v>
      </c>
      <c r="B47" s="110">
        <v>11612</v>
      </c>
      <c r="C47" s="110">
        <v>44</v>
      </c>
      <c r="D47" s="110">
        <v>44</v>
      </c>
      <c r="E47" s="110">
        <v>0</v>
      </c>
      <c r="F47" s="110"/>
      <c r="G47" s="110">
        <v>44</v>
      </c>
      <c r="H47" s="110">
        <v>0</v>
      </c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</row>
    <row r="48" spans="1:20" ht="13.2" x14ac:dyDescent="0.25">
      <c r="A48" s="110" t="s">
        <v>367</v>
      </c>
      <c r="B48" s="110">
        <v>34604</v>
      </c>
      <c r="C48" s="110">
        <v>44</v>
      </c>
      <c r="D48" s="110">
        <v>44</v>
      </c>
      <c r="E48" s="110">
        <v>0</v>
      </c>
      <c r="F48" s="110"/>
      <c r="G48" s="110">
        <v>44</v>
      </c>
      <c r="H48" s="110">
        <v>0</v>
      </c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</row>
    <row r="49" spans="1:20" ht="13.2" x14ac:dyDescent="0.25">
      <c r="A49" s="110" t="s">
        <v>368</v>
      </c>
      <c r="B49" s="110">
        <v>58021</v>
      </c>
      <c r="C49" s="110">
        <v>44</v>
      </c>
      <c r="D49" s="110">
        <v>44</v>
      </c>
      <c r="E49" s="110">
        <v>0</v>
      </c>
      <c r="F49" s="110"/>
      <c r="G49" s="110">
        <v>44</v>
      </c>
      <c r="H49" s="110">
        <v>0</v>
      </c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</row>
    <row r="50" spans="1:20" ht="13.2" x14ac:dyDescent="0.25">
      <c r="A50" s="110" t="s">
        <v>369</v>
      </c>
      <c r="B50" s="110">
        <v>12086</v>
      </c>
      <c r="C50" s="110">
        <v>44</v>
      </c>
      <c r="D50" s="110">
        <v>44</v>
      </c>
      <c r="E50" s="110">
        <v>0</v>
      </c>
      <c r="F50" s="110"/>
      <c r="G50" s="110">
        <v>44</v>
      </c>
      <c r="H50" s="110">
        <v>0</v>
      </c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</row>
    <row r="51" spans="1:20" ht="13.2" x14ac:dyDescent="0.25">
      <c r="A51" s="110" t="s">
        <v>370</v>
      </c>
      <c r="B51" s="110">
        <v>38526</v>
      </c>
      <c r="C51" s="110">
        <v>44</v>
      </c>
      <c r="D51" s="110">
        <v>44</v>
      </c>
      <c r="E51" s="110">
        <v>0</v>
      </c>
      <c r="F51" s="110"/>
      <c r="G51" s="110">
        <v>44</v>
      </c>
      <c r="H51" s="110">
        <v>0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</row>
    <row r="52" spans="1:20" ht="13.2" x14ac:dyDescent="0.25">
      <c r="A52" s="110" t="s">
        <v>371</v>
      </c>
      <c r="B52" s="110">
        <v>14760</v>
      </c>
      <c r="C52" s="110">
        <v>44</v>
      </c>
      <c r="D52" s="110">
        <v>44</v>
      </c>
      <c r="E52" s="110">
        <v>0</v>
      </c>
      <c r="F52" s="110"/>
      <c r="G52" s="110">
        <v>44</v>
      </c>
      <c r="H52" s="110">
        <v>0</v>
      </c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</row>
    <row r="53" spans="1:20" ht="13.2" x14ac:dyDescent="0.25">
      <c r="A53" s="110" t="s">
        <v>372</v>
      </c>
      <c r="B53" s="110">
        <v>8981</v>
      </c>
      <c r="C53" s="110">
        <v>44</v>
      </c>
      <c r="D53" s="110">
        <v>44</v>
      </c>
      <c r="E53" s="110">
        <v>0</v>
      </c>
      <c r="F53" s="110"/>
      <c r="G53" s="110">
        <v>44</v>
      </c>
      <c r="H53" s="110">
        <v>0</v>
      </c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</row>
    <row r="54" spans="1:20" ht="14.25" customHeight="1" x14ac:dyDescent="0.25">
      <c r="A54" s="18" t="s">
        <v>373</v>
      </c>
      <c r="B54" s="110"/>
      <c r="C54" s="110"/>
      <c r="D54" s="110"/>
      <c r="E54" s="18"/>
      <c r="F54" s="18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</row>
    <row r="55" spans="1:20" ht="13.2" x14ac:dyDescent="0.25">
      <c r="A55" s="110" t="s">
        <v>374</v>
      </c>
      <c r="B55" s="110">
        <v>5498</v>
      </c>
      <c r="C55" s="110">
        <v>194</v>
      </c>
      <c r="D55" s="110">
        <v>44</v>
      </c>
      <c r="E55" s="110">
        <v>150</v>
      </c>
      <c r="F55" s="110"/>
      <c r="G55" s="110">
        <v>44</v>
      </c>
      <c r="H55" s="110">
        <v>0</v>
      </c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</row>
    <row r="56" spans="1:20" ht="13.2" x14ac:dyDescent="0.25">
      <c r="A56" s="110" t="s">
        <v>375</v>
      </c>
      <c r="B56" s="110">
        <v>21903</v>
      </c>
      <c r="C56" s="110">
        <v>44</v>
      </c>
      <c r="D56" s="110">
        <v>44</v>
      </c>
      <c r="E56" s="110">
        <v>0</v>
      </c>
      <c r="F56" s="110"/>
      <c r="G56" s="110">
        <v>44</v>
      </c>
      <c r="H56" s="110">
        <v>0</v>
      </c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</row>
    <row r="57" spans="1:20" ht="13.2" x14ac:dyDescent="0.25">
      <c r="A57" s="110" t="s">
        <v>376</v>
      </c>
      <c r="B57" s="110">
        <v>10068</v>
      </c>
      <c r="C57" s="110">
        <v>344</v>
      </c>
      <c r="D57" s="110">
        <v>44</v>
      </c>
      <c r="E57" s="110">
        <v>300</v>
      </c>
      <c r="F57" s="110"/>
      <c r="G57" s="110">
        <v>44</v>
      </c>
      <c r="H57" s="110">
        <v>0</v>
      </c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</row>
    <row r="58" spans="1:20" ht="13.2" x14ac:dyDescent="0.25">
      <c r="A58" s="110" t="s">
        <v>377</v>
      </c>
      <c r="B58" s="110">
        <v>166673</v>
      </c>
      <c r="C58" s="110">
        <v>109</v>
      </c>
      <c r="D58" s="110">
        <v>109</v>
      </c>
      <c r="E58" s="110">
        <v>0</v>
      </c>
      <c r="F58" s="110"/>
      <c r="G58" s="110">
        <v>44</v>
      </c>
      <c r="H58" s="110">
        <v>65</v>
      </c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</row>
    <row r="59" spans="1:20" ht="13.2" x14ac:dyDescent="0.25">
      <c r="A59" s="110" t="s">
        <v>378</v>
      </c>
      <c r="B59" s="110">
        <v>28471</v>
      </c>
      <c r="C59" s="110">
        <v>44</v>
      </c>
      <c r="D59" s="110">
        <v>44</v>
      </c>
      <c r="E59" s="110">
        <v>0</v>
      </c>
      <c r="F59" s="110"/>
      <c r="G59" s="110">
        <v>44</v>
      </c>
      <c r="H59" s="110">
        <v>0</v>
      </c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</row>
    <row r="60" spans="1:20" ht="13.2" x14ac:dyDescent="0.25">
      <c r="A60" s="110" t="s">
        <v>379</v>
      </c>
      <c r="B60" s="110">
        <v>43728</v>
      </c>
      <c r="C60" s="110">
        <v>44</v>
      </c>
      <c r="D60" s="110">
        <v>44</v>
      </c>
      <c r="E60" s="110">
        <v>0</v>
      </c>
      <c r="F60" s="110"/>
      <c r="G60" s="110">
        <v>44</v>
      </c>
      <c r="H60" s="110">
        <v>0</v>
      </c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</row>
    <row r="61" spans="1:20" ht="13.2" x14ac:dyDescent="0.25">
      <c r="A61" s="110" t="s">
        <v>380</v>
      </c>
      <c r="B61" s="110">
        <v>145120</v>
      </c>
      <c r="C61" s="110">
        <v>109</v>
      </c>
      <c r="D61" s="110">
        <v>109</v>
      </c>
      <c r="E61" s="110">
        <v>0</v>
      </c>
      <c r="F61" s="110"/>
      <c r="G61" s="110">
        <v>44</v>
      </c>
      <c r="H61" s="110">
        <v>65</v>
      </c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</row>
    <row r="62" spans="1:20" ht="13.2" x14ac:dyDescent="0.25">
      <c r="A62" s="110" t="s">
        <v>381</v>
      </c>
      <c r="B62" s="110">
        <v>14834</v>
      </c>
      <c r="C62" s="110">
        <v>44</v>
      </c>
      <c r="D62" s="110">
        <v>44</v>
      </c>
      <c r="E62" s="110">
        <v>0</v>
      </c>
      <c r="F62" s="110"/>
      <c r="G62" s="110">
        <v>44</v>
      </c>
      <c r="H62" s="110">
        <v>0</v>
      </c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</row>
    <row r="63" spans="1:20" ht="13.2" x14ac:dyDescent="0.25">
      <c r="A63" s="110" t="s">
        <v>382</v>
      </c>
      <c r="B63" s="110">
        <v>7481</v>
      </c>
      <c r="C63" s="110">
        <v>44</v>
      </c>
      <c r="D63" s="110">
        <v>44</v>
      </c>
      <c r="E63" s="110">
        <v>0</v>
      </c>
      <c r="F63" s="110"/>
      <c r="G63" s="110">
        <v>44</v>
      </c>
      <c r="H63" s="110">
        <v>0</v>
      </c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</row>
    <row r="64" spans="1:20" ht="13.2" x14ac:dyDescent="0.25">
      <c r="A64" s="110" t="s">
        <v>383</v>
      </c>
      <c r="B64" s="110">
        <v>7630</v>
      </c>
      <c r="C64" s="110">
        <v>194</v>
      </c>
      <c r="D64" s="110">
        <v>44</v>
      </c>
      <c r="E64" s="110">
        <v>150</v>
      </c>
      <c r="F64" s="110"/>
      <c r="G64" s="110">
        <v>44</v>
      </c>
      <c r="H64" s="110">
        <v>0</v>
      </c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</row>
    <row r="65" spans="1:20" ht="13.2" x14ac:dyDescent="0.25">
      <c r="A65" s="110" t="s">
        <v>384</v>
      </c>
      <c r="B65" s="110">
        <v>3683</v>
      </c>
      <c r="C65" s="110">
        <v>194</v>
      </c>
      <c r="D65" s="110">
        <v>44</v>
      </c>
      <c r="E65" s="110">
        <v>150</v>
      </c>
      <c r="F65" s="110"/>
      <c r="G65" s="110">
        <v>44</v>
      </c>
      <c r="H65" s="110">
        <v>0</v>
      </c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</row>
    <row r="66" spans="1:20" ht="13.2" x14ac:dyDescent="0.25">
      <c r="A66" s="110" t="s">
        <v>385</v>
      </c>
      <c r="B66" s="110">
        <v>11506</v>
      </c>
      <c r="C66" s="110">
        <v>44</v>
      </c>
      <c r="D66" s="110">
        <v>44</v>
      </c>
      <c r="E66" s="110">
        <v>0</v>
      </c>
      <c r="F66" s="110"/>
      <c r="G66" s="110">
        <v>44</v>
      </c>
      <c r="H66" s="110">
        <v>0</v>
      </c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</row>
    <row r="67" spans="1:20" ht="13.2" x14ac:dyDescent="0.25">
      <c r="A67" s="110" t="s">
        <v>386</v>
      </c>
      <c r="B67" s="110">
        <v>5317</v>
      </c>
      <c r="C67" s="110">
        <v>194</v>
      </c>
      <c r="D67" s="110">
        <v>44</v>
      </c>
      <c r="E67" s="110">
        <v>150</v>
      </c>
      <c r="F67" s="110"/>
      <c r="G67" s="110">
        <v>44</v>
      </c>
      <c r="H67" s="110">
        <v>0</v>
      </c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</row>
    <row r="68" spans="1:20" ht="14.25" customHeight="1" x14ac:dyDescent="0.25">
      <c r="A68" s="18" t="s">
        <v>387</v>
      </c>
      <c r="B68" s="110"/>
      <c r="C68" s="110"/>
      <c r="D68" s="110"/>
      <c r="E68" s="18"/>
      <c r="F68" s="18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</row>
    <row r="69" spans="1:20" ht="13.2" x14ac:dyDescent="0.25">
      <c r="A69" s="110" t="s">
        <v>388</v>
      </c>
      <c r="B69" s="110">
        <v>6824</v>
      </c>
      <c r="C69" s="110">
        <v>194</v>
      </c>
      <c r="D69" s="110">
        <v>44</v>
      </c>
      <c r="E69" s="110">
        <v>150</v>
      </c>
      <c r="F69" s="110"/>
      <c r="G69" s="110">
        <v>44</v>
      </c>
      <c r="H69" s="110">
        <v>0</v>
      </c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</row>
    <row r="70" spans="1:20" ht="13.2" x14ac:dyDescent="0.25">
      <c r="A70" s="110" t="s">
        <v>389</v>
      </c>
      <c r="B70" s="110">
        <v>17858</v>
      </c>
      <c r="C70" s="110">
        <v>44</v>
      </c>
      <c r="D70" s="110">
        <v>44</v>
      </c>
      <c r="E70" s="110">
        <v>0</v>
      </c>
      <c r="F70" s="110"/>
      <c r="G70" s="110">
        <v>44</v>
      </c>
      <c r="H70" s="110">
        <v>0</v>
      </c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</row>
    <row r="71" spans="1:20" ht="13.2" x14ac:dyDescent="0.25">
      <c r="A71" s="110" t="s">
        <v>390</v>
      </c>
      <c r="B71" s="110">
        <v>29481</v>
      </c>
      <c r="C71" s="110">
        <v>44</v>
      </c>
      <c r="D71" s="110">
        <v>44</v>
      </c>
      <c r="E71" s="110">
        <v>0</v>
      </c>
      <c r="F71" s="110"/>
      <c r="G71" s="110">
        <v>44</v>
      </c>
      <c r="H71" s="110">
        <v>0</v>
      </c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</row>
    <row r="72" spans="1:20" ht="13.2" x14ac:dyDescent="0.25">
      <c r="A72" s="110" t="s">
        <v>391</v>
      </c>
      <c r="B72" s="110">
        <v>9438</v>
      </c>
      <c r="C72" s="110">
        <v>44</v>
      </c>
      <c r="D72" s="110">
        <v>44</v>
      </c>
      <c r="E72" s="110">
        <v>0</v>
      </c>
      <c r="F72" s="110"/>
      <c r="G72" s="110">
        <v>44</v>
      </c>
      <c r="H72" s="110">
        <v>0</v>
      </c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</row>
    <row r="73" spans="1:20" ht="13.2" x14ac:dyDescent="0.25">
      <c r="A73" s="110" t="s">
        <v>392</v>
      </c>
      <c r="B73" s="110">
        <v>13128</v>
      </c>
      <c r="C73" s="110">
        <v>44</v>
      </c>
      <c r="D73" s="110">
        <v>44</v>
      </c>
      <c r="E73" s="110">
        <v>0</v>
      </c>
      <c r="F73" s="110"/>
      <c r="G73" s="110">
        <v>44</v>
      </c>
      <c r="H73" s="110">
        <v>0</v>
      </c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</row>
    <row r="74" spans="1:20" ht="13.2" x14ac:dyDescent="0.25">
      <c r="A74" s="110" t="s">
        <v>387</v>
      </c>
      <c r="B74" s="110">
        <v>145114</v>
      </c>
      <c r="C74" s="110">
        <v>109</v>
      </c>
      <c r="D74" s="110">
        <v>109</v>
      </c>
      <c r="E74" s="110">
        <v>0</v>
      </c>
      <c r="F74" s="110"/>
      <c r="G74" s="110">
        <v>44</v>
      </c>
      <c r="H74" s="110">
        <v>65</v>
      </c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</row>
    <row r="75" spans="1:20" ht="13.2" x14ac:dyDescent="0.25">
      <c r="A75" s="110" t="s">
        <v>393</v>
      </c>
      <c r="B75" s="110">
        <v>7532</v>
      </c>
      <c r="C75" s="110">
        <v>44</v>
      </c>
      <c r="D75" s="110">
        <v>44</v>
      </c>
      <c r="E75" s="110">
        <v>0</v>
      </c>
      <c r="F75" s="110"/>
      <c r="G75" s="110">
        <v>44</v>
      </c>
      <c r="H75" s="110">
        <v>0</v>
      </c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</row>
    <row r="76" spans="1:20" ht="13.2" x14ac:dyDescent="0.25">
      <c r="A76" s="110" t="s">
        <v>394</v>
      </c>
      <c r="B76" s="110">
        <v>31944</v>
      </c>
      <c r="C76" s="110">
        <v>44</v>
      </c>
      <c r="D76" s="110">
        <v>44</v>
      </c>
      <c r="E76" s="110">
        <v>0</v>
      </c>
      <c r="F76" s="110"/>
      <c r="G76" s="110">
        <v>44</v>
      </c>
      <c r="H76" s="110">
        <v>0</v>
      </c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</row>
    <row r="77" spans="1:20" ht="13.2" x14ac:dyDescent="0.25">
      <c r="A77" s="110" t="s">
        <v>395</v>
      </c>
      <c r="B77" s="110">
        <v>11771</v>
      </c>
      <c r="C77" s="110">
        <v>44</v>
      </c>
      <c r="D77" s="110">
        <v>44</v>
      </c>
      <c r="E77" s="110">
        <v>0</v>
      </c>
      <c r="F77" s="110"/>
      <c r="G77" s="110">
        <v>44</v>
      </c>
      <c r="H77" s="110">
        <v>0</v>
      </c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</row>
    <row r="78" spans="1:20" ht="13.2" x14ac:dyDescent="0.25">
      <c r="A78" s="110" t="s">
        <v>396</v>
      </c>
      <c r="B78" s="110">
        <v>18804</v>
      </c>
      <c r="C78" s="110">
        <v>44</v>
      </c>
      <c r="D78" s="110">
        <v>44</v>
      </c>
      <c r="E78" s="110">
        <v>0</v>
      </c>
      <c r="F78" s="110"/>
      <c r="G78" s="110">
        <v>44</v>
      </c>
      <c r="H78" s="110">
        <v>0</v>
      </c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</row>
    <row r="79" spans="1:20" ht="13.2" x14ac:dyDescent="0.25">
      <c r="A79" s="110" t="s">
        <v>397</v>
      </c>
      <c r="B79" s="110">
        <v>14854</v>
      </c>
      <c r="C79" s="110">
        <v>44</v>
      </c>
      <c r="D79" s="110">
        <v>44</v>
      </c>
      <c r="E79" s="110">
        <v>0</v>
      </c>
      <c r="F79" s="110"/>
      <c r="G79" s="110">
        <v>44</v>
      </c>
      <c r="H79" s="110">
        <v>0</v>
      </c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</row>
    <row r="80" spans="1:20" ht="13.2" x14ac:dyDescent="0.25">
      <c r="A80" s="110" t="s">
        <v>398</v>
      </c>
      <c r="B80" s="110">
        <v>27673</v>
      </c>
      <c r="C80" s="110">
        <v>44</v>
      </c>
      <c r="D80" s="110">
        <v>44</v>
      </c>
      <c r="E80" s="110">
        <v>0</v>
      </c>
      <c r="F80" s="110"/>
      <c r="G80" s="110">
        <v>44</v>
      </c>
      <c r="H80" s="110">
        <v>0</v>
      </c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</row>
    <row r="81" spans="1:20" ht="13.2" x14ac:dyDescent="0.25">
      <c r="A81" s="110" t="s">
        <v>399</v>
      </c>
      <c r="B81" s="110">
        <v>34692</v>
      </c>
      <c r="C81" s="110">
        <v>44</v>
      </c>
      <c r="D81" s="110">
        <v>44</v>
      </c>
      <c r="E81" s="110">
        <v>0</v>
      </c>
      <c r="F81" s="110"/>
      <c r="G81" s="110">
        <v>44</v>
      </c>
      <c r="H81" s="110">
        <v>0</v>
      </c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</row>
    <row r="82" spans="1:20" ht="14.25" customHeight="1" x14ac:dyDescent="0.25">
      <c r="A82" s="18" t="s">
        <v>400</v>
      </c>
      <c r="B82" s="110"/>
      <c r="C82" s="110"/>
      <c r="D82" s="110"/>
      <c r="E82" s="18"/>
      <c r="F82" s="18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</row>
    <row r="83" spans="1:20" ht="13.2" x14ac:dyDescent="0.25">
      <c r="A83" s="110" t="s">
        <v>401</v>
      </c>
      <c r="B83" s="110">
        <v>20257</v>
      </c>
      <c r="C83" s="110">
        <v>44</v>
      </c>
      <c r="D83" s="110">
        <v>44</v>
      </c>
      <c r="E83" s="110">
        <v>0</v>
      </c>
      <c r="F83" s="110"/>
      <c r="G83" s="110">
        <v>44</v>
      </c>
      <c r="H83" s="110">
        <v>0</v>
      </c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</row>
    <row r="84" spans="1:20" ht="13.2" x14ac:dyDescent="0.25">
      <c r="A84" s="110" t="s">
        <v>402</v>
      </c>
      <c r="B84" s="110">
        <v>8485</v>
      </c>
      <c r="C84" s="110">
        <v>44</v>
      </c>
      <c r="D84" s="110">
        <v>44</v>
      </c>
      <c r="E84" s="110">
        <v>0</v>
      </c>
      <c r="F84" s="110"/>
      <c r="G84" s="110">
        <v>44</v>
      </c>
      <c r="H84" s="110">
        <v>0</v>
      </c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</row>
    <row r="85" spans="1:20" ht="13.2" x14ac:dyDescent="0.25">
      <c r="A85" s="110" t="s">
        <v>403</v>
      </c>
      <c r="B85" s="110">
        <v>28483</v>
      </c>
      <c r="C85" s="110">
        <v>44</v>
      </c>
      <c r="D85" s="110">
        <v>44</v>
      </c>
      <c r="E85" s="110">
        <v>0</v>
      </c>
      <c r="F85" s="110"/>
      <c r="G85" s="110">
        <v>44</v>
      </c>
      <c r="H85" s="110">
        <v>0</v>
      </c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</row>
    <row r="86" spans="1:20" ht="13.2" x14ac:dyDescent="0.25">
      <c r="A86" s="110" t="s">
        <v>404</v>
      </c>
      <c r="B86" s="110">
        <v>10166</v>
      </c>
      <c r="C86" s="110">
        <v>44</v>
      </c>
      <c r="D86" s="110">
        <v>44</v>
      </c>
      <c r="E86" s="110">
        <v>0</v>
      </c>
      <c r="F86" s="110"/>
      <c r="G86" s="110">
        <v>44</v>
      </c>
      <c r="H86" s="110">
        <v>0</v>
      </c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</row>
    <row r="87" spans="1:20" ht="13.2" x14ac:dyDescent="0.25">
      <c r="A87" s="110" t="s">
        <v>405</v>
      </c>
      <c r="B87" s="110">
        <v>12297</v>
      </c>
      <c r="C87" s="110">
        <v>194</v>
      </c>
      <c r="D87" s="110">
        <v>44</v>
      </c>
      <c r="E87" s="110">
        <v>150</v>
      </c>
      <c r="F87" s="110"/>
      <c r="G87" s="110">
        <v>44</v>
      </c>
      <c r="H87" s="110">
        <v>0</v>
      </c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</row>
    <row r="88" spans="1:20" ht="13.2" x14ac:dyDescent="0.25">
      <c r="A88" s="110" t="s">
        <v>406</v>
      </c>
      <c r="B88" s="110">
        <v>9418</v>
      </c>
      <c r="C88" s="110">
        <v>194</v>
      </c>
      <c r="D88" s="110">
        <v>44</v>
      </c>
      <c r="E88" s="110">
        <v>150</v>
      </c>
      <c r="F88" s="110"/>
      <c r="G88" s="110">
        <v>44</v>
      </c>
      <c r="H88" s="110">
        <v>0</v>
      </c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</row>
    <row r="89" spans="1:20" ht="13.2" x14ac:dyDescent="0.25">
      <c r="A89" s="110" t="s">
        <v>407</v>
      </c>
      <c r="B89" s="110">
        <v>97137</v>
      </c>
      <c r="C89" s="110">
        <v>109</v>
      </c>
      <c r="D89" s="110">
        <v>109</v>
      </c>
      <c r="E89" s="110">
        <v>0</v>
      </c>
      <c r="F89" s="110"/>
      <c r="G89" s="110">
        <v>44</v>
      </c>
      <c r="H89" s="110">
        <v>65</v>
      </c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</row>
    <row r="90" spans="1:20" ht="13.2" x14ac:dyDescent="0.25">
      <c r="A90" s="110" t="s">
        <v>408</v>
      </c>
      <c r="B90" s="110">
        <v>18092</v>
      </c>
      <c r="C90" s="110">
        <v>44</v>
      </c>
      <c r="D90" s="110">
        <v>44</v>
      </c>
      <c r="E90" s="110">
        <v>0</v>
      </c>
      <c r="F90" s="110"/>
      <c r="G90" s="110">
        <v>44</v>
      </c>
      <c r="H90" s="110">
        <v>0</v>
      </c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</row>
    <row r="91" spans="1:20" ht="14.25" customHeight="1" x14ac:dyDescent="0.25">
      <c r="A91" s="18" t="s">
        <v>409</v>
      </c>
      <c r="B91" s="110"/>
      <c r="C91" s="110"/>
      <c r="D91" s="110"/>
      <c r="E91" s="18"/>
      <c r="F91" s="18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</row>
    <row r="92" spans="1:20" ht="13.2" x14ac:dyDescent="0.25">
      <c r="A92" s="110" t="s">
        <v>410</v>
      </c>
      <c r="B92" s="110">
        <v>10857</v>
      </c>
      <c r="C92" s="110">
        <v>44</v>
      </c>
      <c r="D92" s="110">
        <v>44</v>
      </c>
      <c r="E92" s="110">
        <v>0</v>
      </c>
      <c r="F92" s="110"/>
      <c r="G92" s="110">
        <v>44</v>
      </c>
      <c r="H92" s="110">
        <v>0</v>
      </c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</row>
    <row r="93" spans="1:20" ht="13.2" x14ac:dyDescent="0.25">
      <c r="A93" s="110" t="s">
        <v>411</v>
      </c>
      <c r="B93" s="110">
        <v>9347</v>
      </c>
      <c r="C93" s="110">
        <v>44</v>
      </c>
      <c r="D93" s="110">
        <v>44</v>
      </c>
      <c r="E93" s="110">
        <v>0</v>
      </c>
      <c r="F93" s="110"/>
      <c r="G93" s="110">
        <v>44</v>
      </c>
      <c r="H93" s="110">
        <v>0</v>
      </c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</row>
    <row r="94" spans="1:20" ht="13.2" x14ac:dyDescent="0.25">
      <c r="A94" s="110" t="s">
        <v>412</v>
      </c>
      <c r="B94" s="110">
        <v>14064</v>
      </c>
      <c r="C94" s="110">
        <v>44</v>
      </c>
      <c r="D94" s="110">
        <v>44</v>
      </c>
      <c r="E94" s="110">
        <v>0</v>
      </c>
      <c r="F94" s="110"/>
      <c r="G94" s="110">
        <v>44</v>
      </c>
      <c r="H94" s="110">
        <v>0</v>
      </c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</row>
    <row r="95" spans="1:20" ht="13.2" x14ac:dyDescent="0.25">
      <c r="A95" s="110" t="s">
        <v>413</v>
      </c>
      <c r="B95" s="110">
        <v>5584</v>
      </c>
      <c r="C95" s="110">
        <v>194</v>
      </c>
      <c r="D95" s="110">
        <v>44</v>
      </c>
      <c r="E95" s="110">
        <v>150</v>
      </c>
      <c r="F95" s="110"/>
      <c r="G95" s="110">
        <v>44</v>
      </c>
      <c r="H95" s="110">
        <v>0</v>
      </c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</row>
    <row r="96" spans="1:20" ht="13.2" x14ac:dyDescent="0.25">
      <c r="A96" s="110" t="s">
        <v>409</v>
      </c>
      <c r="B96" s="110">
        <v>72018</v>
      </c>
      <c r="C96" s="110">
        <v>109</v>
      </c>
      <c r="D96" s="110">
        <v>109</v>
      </c>
      <c r="E96" s="110">
        <v>0</v>
      </c>
      <c r="F96" s="110"/>
      <c r="G96" s="110">
        <v>44</v>
      </c>
      <c r="H96" s="110">
        <v>65</v>
      </c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</row>
    <row r="97" spans="1:20" ht="13.2" x14ac:dyDescent="0.25">
      <c r="A97" s="110" t="s">
        <v>414</v>
      </c>
      <c r="B97" s="110">
        <v>13276</v>
      </c>
      <c r="C97" s="110">
        <v>44</v>
      </c>
      <c r="D97" s="110">
        <v>44</v>
      </c>
      <c r="E97" s="110">
        <v>0</v>
      </c>
      <c r="F97" s="110"/>
      <c r="G97" s="110">
        <v>44</v>
      </c>
      <c r="H97" s="110">
        <v>0</v>
      </c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</row>
    <row r="98" spans="1:20" ht="13.2" x14ac:dyDescent="0.25">
      <c r="A98" s="110" t="s">
        <v>415</v>
      </c>
      <c r="B98" s="110">
        <v>15985</v>
      </c>
      <c r="C98" s="110">
        <v>44</v>
      </c>
      <c r="D98" s="110">
        <v>44</v>
      </c>
      <c r="E98" s="110">
        <v>0</v>
      </c>
      <c r="F98" s="110"/>
      <c r="G98" s="110">
        <v>44</v>
      </c>
      <c r="H98" s="110">
        <v>0</v>
      </c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</row>
    <row r="99" spans="1:20" ht="13.2" x14ac:dyDescent="0.25">
      <c r="A99" s="110" t="s">
        <v>416</v>
      </c>
      <c r="B99" s="110">
        <v>20303</v>
      </c>
      <c r="C99" s="110">
        <v>44</v>
      </c>
      <c r="D99" s="110">
        <v>44</v>
      </c>
      <c r="E99" s="110">
        <v>0</v>
      </c>
      <c r="F99" s="110"/>
      <c r="G99" s="110">
        <v>44</v>
      </c>
      <c r="H99" s="110">
        <v>0</v>
      </c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</row>
    <row r="100" spans="1:20" ht="13.2" x14ac:dyDescent="0.25">
      <c r="A100" s="110" t="s">
        <v>417</v>
      </c>
      <c r="B100" s="110">
        <v>27028</v>
      </c>
      <c r="C100" s="110">
        <v>44</v>
      </c>
      <c r="D100" s="110">
        <v>44</v>
      </c>
      <c r="E100" s="110">
        <v>0</v>
      </c>
      <c r="F100" s="110"/>
      <c r="G100" s="110">
        <v>44</v>
      </c>
      <c r="H100" s="110">
        <v>0</v>
      </c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</row>
    <row r="101" spans="1:20" ht="13.2" x14ac:dyDescent="0.25">
      <c r="A101" s="110" t="s">
        <v>418</v>
      </c>
      <c r="B101" s="110">
        <v>7042</v>
      </c>
      <c r="C101" s="110">
        <v>44</v>
      </c>
      <c r="D101" s="110">
        <v>44</v>
      </c>
      <c r="E101" s="110">
        <v>0</v>
      </c>
      <c r="F101" s="110"/>
      <c r="G101" s="110">
        <v>44</v>
      </c>
      <c r="H101" s="110">
        <v>0</v>
      </c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</row>
    <row r="102" spans="1:20" ht="13.2" x14ac:dyDescent="0.25">
      <c r="A102" s="110" t="s">
        <v>419</v>
      </c>
      <c r="B102" s="110">
        <v>15557</v>
      </c>
      <c r="C102" s="110">
        <v>44</v>
      </c>
      <c r="D102" s="110">
        <v>44</v>
      </c>
      <c r="E102" s="110">
        <v>0</v>
      </c>
      <c r="F102" s="110"/>
      <c r="G102" s="110">
        <v>44</v>
      </c>
      <c r="H102" s="110">
        <v>0</v>
      </c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</row>
    <row r="103" spans="1:20" ht="13.2" x14ac:dyDescent="0.25">
      <c r="A103" s="110" t="s">
        <v>420</v>
      </c>
      <c r="B103" s="110">
        <v>36650</v>
      </c>
      <c r="C103" s="110">
        <v>44</v>
      </c>
      <c r="D103" s="110">
        <v>44</v>
      </c>
      <c r="E103" s="110">
        <v>0</v>
      </c>
      <c r="F103" s="110"/>
      <c r="G103" s="110">
        <v>44</v>
      </c>
      <c r="H103" s="110">
        <v>0</v>
      </c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</row>
    <row r="104" spans="1:20" ht="14.25" customHeight="1" x14ac:dyDescent="0.25">
      <c r="A104" s="18" t="s">
        <v>421</v>
      </c>
      <c r="B104" s="110"/>
      <c r="C104" s="110"/>
      <c r="D104" s="110"/>
      <c r="E104" s="18"/>
      <c r="F104" s="18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</row>
    <row r="105" spans="1:20" ht="13.2" x14ac:dyDescent="0.25">
      <c r="A105" s="110" t="s">
        <v>421</v>
      </c>
      <c r="B105" s="110">
        <v>61173</v>
      </c>
      <c r="C105" s="110">
        <v>44</v>
      </c>
      <c r="D105" s="110">
        <v>44</v>
      </c>
      <c r="E105" s="110">
        <v>0</v>
      </c>
      <c r="F105" s="110"/>
      <c r="G105" s="110">
        <v>44</v>
      </c>
      <c r="H105" s="110">
        <v>0</v>
      </c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</row>
    <row r="106" spans="1:20" ht="14.25" customHeight="1" x14ac:dyDescent="0.25">
      <c r="A106" s="18" t="s">
        <v>422</v>
      </c>
      <c r="B106" s="110"/>
      <c r="C106" s="110"/>
      <c r="D106" s="110"/>
      <c r="E106" s="18"/>
      <c r="F106" s="18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</row>
    <row r="107" spans="1:20" ht="13.2" x14ac:dyDescent="0.25">
      <c r="A107" s="110" t="s">
        <v>423</v>
      </c>
      <c r="B107" s="110">
        <v>32216</v>
      </c>
      <c r="C107" s="110">
        <v>44</v>
      </c>
      <c r="D107" s="110">
        <v>44</v>
      </c>
      <c r="E107" s="110">
        <v>0</v>
      </c>
      <c r="F107" s="110"/>
      <c r="G107" s="110">
        <v>44</v>
      </c>
      <c r="H107" s="110">
        <v>0</v>
      </c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</row>
    <row r="108" spans="1:20" ht="13.2" x14ac:dyDescent="0.25">
      <c r="A108" s="110" t="s">
        <v>424</v>
      </c>
      <c r="B108" s="110">
        <v>66682</v>
      </c>
      <c r="C108" s="110">
        <v>109</v>
      </c>
      <c r="D108" s="110">
        <v>109</v>
      </c>
      <c r="E108" s="110">
        <v>0</v>
      </c>
      <c r="F108" s="110"/>
      <c r="G108" s="110">
        <v>44</v>
      </c>
      <c r="H108" s="110">
        <v>65</v>
      </c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</row>
    <row r="109" spans="1:20" ht="13.2" x14ac:dyDescent="0.25">
      <c r="A109" s="110" t="s">
        <v>425</v>
      </c>
      <c r="B109" s="110">
        <v>13159</v>
      </c>
      <c r="C109" s="110">
        <v>44</v>
      </c>
      <c r="D109" s="110">
        <v>44</v>
      </c>
      <c r="E109" s="110">
        <v>0</v>
      </c>
      <c r="F109" s="110"/>
      <c r="G109" s="110">
        <v>44</v>
      </c>
      <c r="H109" s="110">
        <v>0</v>
      </c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</row>
    <row r="110" spans="1:20" ht="13.2" x14ac:dyDescent="0.25">
      <c r="A110" s="110" t="s">
        <v>426</v>
      </c>
      <c r="B110" s="110">
        <v>29169</v>
      </c>
      <c r="C110" s="110">
        <v>44</v>
      </c>
      <c r="D110" s="110">
        <v>44</v>
      </c>
      <c r="E110" s="110">
        <v>0</v>
      </c>
      <c r="F110" s="110"/>
      <c r="G110" s="110">
        <v>44</v>
      </c>
      <c r="H110" s="110">
        <v>0</v>
      </c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</row>
    <row r="111" spans="1:20" ht="13.2" x14ac:dyDescent="0.25">
      <c r="A111" s="110" t="s">
        <v>427</v>
      </c>
      <c r="B111" s="110">
        <v>17514</v>
      </c>
      <c r="C111" s="110">
        <v>44</v>
      </c>
      <c r="D111" s="110">
        <v>44</v>
      </c>
      <c r="E111" s="110">
        <v>0</v>
      </c>
      <c r="F111" s="110"/>
      <c r="G111" s="110">
        <v>44</v>
      </c>
      <c r="H111" s="110">
        <v>0</v>
      </c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</row>
    <row r="112" spans="1:20" ht="14.25" customHeight="1" x14ac:dyDescent="0.25">
      <c r="A112" s="18" t="s">
        <v>428</v>
      </c>
      <c r="B112" s="110"/>
      <c r="C112" s="110"/>
      <c r="D112" s="110"/>
      <c r="E112" s="18"/>
      <c r="F112" s="18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</row>
    <row r="113" spans="1:20" ht="13.2" x14ac:dyDescent="0.25">
      <c r="A113" s="110" t="s">
        <v>429</v>
      </c>
      <c r="B113" s="110">
        <v>16062</v>
      </c>
      <c r="C113" s="110">
        <v>44</v>
      </c>
      <c r="D113" s="110">
        <v>44</v>
      </c>
      <c r="E113" s="110">
        <v>0</v>
      </c>
      <c r="F113" s="110"/>
      <c r="G113" s="110">
        <v>44</v>
      </c>
      <c r="H113" s="110">
        <v>0</v>
      </c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</row>
    <row r="114" spans="1:20" ht="13.2" x14ac:dyDescent="0.25">
      <c r="A114" s="110" t="s">
        <v>430</v>
      </c>
      <c r="B114" s="110">
        <v>12633</v>
      </c>
      <c r="C114" s="110">
        <v>44</v>
      </c>
      <c r="D114" s="110">
        <v>44</v>
      </c>
      <c r="E114" s="110">
        <v>0</v>
      </c>
      <c r="F114" s="110"/>
      <c r="G114" s="110">
        <v>44</v>
      </c>
      <c r="H114" s="110">
        <v>0</v>
      </c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</row>
    <row r="115" spans="1:20" ht="13.2" x14ac:dyDescent="0.25">
      <c r="A115" s="110" t="s">
        <v>431</v>
      </c>
      <c r="B115" s="110">
        <v>19882</v>
      </c>
      <c r="C115" s="110">
        <v>124</v>
      </c>
      <c r="D115" s="110">
        <v>124</v>
      </c>
      <c r="E115" s="110">
        <v>0</v>
      </c>
      <c r="F115" s="110"/>
      <c r="G115" s="110">
        <v>44</v>
      </c>
      <c r="H115" s="110">
        <v>80</v>
      </c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</row>
    <row r="116" spans="1:20" ht="13.2" x14ac:dyDescent="0.25">
      <c r="A116" s="110" t="s">
        <v>432</v>
      </c>
      <c r="B116" s="110">
        <v>15824</v>
      </c>
      <c r="C116" s="110">
        <v>44</v>
      </c>
      <c r="D116" s="110">
        <v>44</v>
      </c>
      <c r="E116" s="110">
        <v>0</v>
      </c>
      <c r="F116" s="110"/>
      <c r="G116" s="110">
        <v>44</v>
      </c>
      <c r="H116" s="110">
        <v>0</v>
      </c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</row>
    <row r="117" spans="1:20" ht="13.2" x14ac:dyDescent="0.25">
      <c r="A117" s="110" t="s">
        <v>433</v>
      </c>
      <c r="B117" s="110">
        <v>34701</v>
      </c>
      <c r="C117" s="110">
        <v>44</v>
      </c>
      <c r="D117" s="110">
        <v>44</v>
      </c>
      <c r="E117" s="110">
        <v>0</v>
      </c>
      <c r="F117" s="110"/>
      <c r="G117" s="110">
        <v>44</v>
      </c>
      <c r="H117" s="110">
        <v>0</v>
      </c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</row>
    <row r="118" spans="1:20" ht="13.2" x14ac:dyDescent="0.25">
      <c r="A118" s="110" t="s">
        <v>434</v>
      </c>
      <c r="B118" s="110">
        <v>150975</v>
      </c>
      <c r="C118" s="110">
        <v>109</v>
      </c>
      <c r="D118" s="110">
        <v>109</v>
      </c>
      <c r="E118" s="110">
        <v>0</v>
      </c>
      <c r="F118" s="110"/>
      <c r="G118" s="110">
        <v>44</v>
      </c>
      <c r="H118" s="110">
        <v>65</v>
      </c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</row>
    <row r="119" spans="1:20" ht="13.2" x14ac:dyDescent="0.25">
      <c r="A119" s="110" t="s">
        <v>435</v>
      </c>
      <c r="B119" s="110">
        <v>52369</v>
      </c>
      <c r="C119" s="110">
        <v>44</v>
      </c>
      <c r="D119" s="110">
        <v>44</v>
      </c>
      <c r="E119" s="110">
        <v>0</v>
      </c>
      <c r="F119" s="110"/>
      <c r="G119" s="110">
        <v>44</v>
      </c>
      <c r="H119" s="110">
        <v>0</v>
      </c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</row>
    <row r="120" spans="1:20" ht="13.2" x14ac:dyDescent="0.25">
      <c r="A120" s="110" t="s">
        <v>436</v>
      </c>
      <c r="B120" s="110">
        <v>28103</v>
      </c>
      <c r="C120" s="110">
        <v>44</v>
      </c>
      <c r="D120" s="110">
        <v>44</v>
      </c>
      <c r="E120" s="110">
        <v>0</v>
      </c>
      <c r="F120" s="110"/>
      <c r="G120" s="110">
        <v>44</v>
      </c>
      <c r="H120" s="110">
        <v>0</v>
      </c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</row>
    <row r="121" spans="1:20" ht="13.2" x14ac:dyDescent="0.25">
      <c r="A121" s="110" t="s">
        <v>437</v>
      </c>
      <c r="B121" s="110">
        <v>15718</v>
      </c>
      <c r="C121" s="110">
        <v>44</v>
      </c>
      <c r="D121" s="110">
        <v>44</v>
      </c>
      <c r="E121" s="110">
        <v>0</v>
      </c>
      <c r="F121" s="110"/>
      <c r="G121" s="110">
        <v>44</v>
      </c>
      <c r="H121" s="110">
        <v>0</v>
      </c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</row>
    <row r="122" spans="1:20" ht="13.2" x14ac:dyDescent="0.25">
      <c r="A122" s="110" t="s">
        <v>438</v>
      </c>
      <c r="B122" s="110">
        <v>17297</v>
      </c>
      <c r="C122" s="110">
        <v>44</v>
      </c>
      <c r="D122" s="110">
        <v>44</v>
      </c>
      <c r="E122" s="110">
        <v>0</v>
      </c>
      <c r="F122" s="110"/>
      <c r="G122" s="110">
        <v>44</v>
      </c>
      <c r="H122" s="110">
        <v>0</v>
      </c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</row>
    <row r="123" spans="1:20" ht="13.2" x14ac:dyDescent="0.25">
      <c r="A123" s="110" t="s">
        <v>439</v>
      </c>
      <c r="B123" s="110">
        <v>17865</v>
      </c>
      <c r="C123" s="110">
        <v>44</v>
      </c>
      <c r="D123" s="110">
        <v>44</v>
      </c>
      <c r="E123" s="110">
        <v>0</v>
      </c>
      <c r="F123" s="110"/>
      <c r="G123" s="110">
        <v>44</v>
      </c>
      <c r="H123" s="110">
        <v>0</v>
      </c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</row>
    <row r="124" spans="1:20" ht="13.2" x14ac:dyDescent="0.25">
      <c r="A124" s="110" t="s">
        <v>440</v>
      </c>
      <c r="B124" s="110">
        <v>86738</v>
      </c>
      <c r="C124" s="110">
        <v>109</v>
      </c>
      <c r="D124" s="110">
        <v>109</v>
      </c>
      <c r="E124" s="110">
        <v>0</v>
      </c>
      <c r="F124" s="110"/>
      <c r="G124" s="110">
        <v>44</v>
      </c>
      <c r="H124" s="110">
        <v>65</v>
      </c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</row>
    <row r="125" spans="1:20" ht="13.2" x14ac:dyDescent="0.25">
      <c r="A125" s="110" t="s">
        <v>441</v>
      </c>
      <c r="B125" s="110">
        <v>32470</v>
      </c>
      <c r="C125" s="110">
        <v>124</v>
      </c>
      <c r="D125" s="110">
        <v>124</v>
      </c>
      <c r="E125" s="110">
        <v>0</v>
      </c>
      <c r="F125" s="110"/>
      <c r="G125" s="110">
        <v>44</v>
      </c>
      <c r="H125" s="110">
        <v>80</v>
      </c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</row>
    <row r="126" spans="1:20" ht="13.2" x14ac:dyDescent="0.25">
      <c r="A126" s="110" t="s">
        <v>442</v>
      </c>
      <c r="B126" s="110">
        <v>47004</v>
      </c>
      <c r="C126" s="110">
        <v>44</v>
      </c>
      <c r="D126" s="110">
        <v>44</v>
      </c>
      <c r="E126" s="110">
        <v>0</v>
      </c>
      <c r="F126" s="110"/>
      <c r="G126" s="110">
        <v>44</v>
      </c>
      <c r="H126" s="110">
        <v>0</v>
      </c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</row>
    <row r="127" spans="1:20" ht="13.2" x14ac:dyDescent="0.25">
      <c r="A127" s="110" t="s">
        <v>443</v>
      </c>
      <c r="B127" s="110">
        <v>24721</v>
      </c>
      <c r="C127" s="110">
        <v>124</v>
      </c>
      <c r="D127" s="110">
        <v>124</v>
      </c>
      <c r="E127" s="110">
        <v>0</v>
      </c>
      <c r="F127" s="110"/>
      <c r="G127" s="110">
        <v>44</v>
      </c>
      <c r="H127" s="110">
        <v>80</v>
      </c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</row>
    <row r="128" spans="1:20" ht="13.2" x14ac:dyDescent="0.25">
      <c r="A128" s="110" t="s">
        <v>444</v>
      </c>
      <c r="B128" s="110">
        <v>128384</v>
      </c>
      <c r="C128" s="110">
        <v>109</v>
      </c>
      <c r="D128" s="110">
        <v>109</v>
      </c>
      <c r="E128" s="110">
        <v>0</v>
      </c>
      <c r="F128" s="110"/>
      <c r="G128" s="110">
        <v>44</v>
      </c>
      <c r="H128" s="110">
        <v>65</v>
      </c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</row>
    <row r="129" spans="1:20" ht="13.2" x14ac:dyDescent="0.25">
      <c r="A129" s="110" t="s">
        <v>445</v>
      </c>
      <c r="B129" s="110">
        <v>357377</v>
      </c>
      <c r="C129" s="110">
        <v>172</v>
      </c>
      <c r="D129" s="110">
        <v>172</v>
      </c>
      <c r="E129" s="110">
        <v>0</v>
      </c>
      <c r="F129" s="110"/>
      <c r="G129" s="110">
        <v>44</v>
      </c>
      <c r="H129" s="110">
        <v>128</v>
      </c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</row>
    <row r="130" spans="1:20" ht="13.2" x14ac:dyDescent="0.25">
      <c r="A130" s="110" t="s">
        <v>446</v>
      </c>
      <c r="B130" s="110">
        <v>13238</v>
      </c>
      <c r="C130" s="110">
        <v>44</v>
      </c>
      <c r="D130" s="110">
        <v>44</v>
      </c>
      <c r="E130" s="110">
        <v>0</v>
      </c>
      <c r="F130" s="110"/>
      <c r="G130" s="110">
        <v>44</v>
      </c>
      <c r="H130" s="110">
        <v>0</v>
      </c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</row>
    <row r="131" spans="1:20" ht="13.2" x14ac:dyDescent="0.25">
      <c r="A131" s="110" t="s">
        <v>447</v>
      </c>
      <c r="B131" s="110">
        <v>7442</v>
      </c>
      <c r="C131" s="110">
        <v>44</v>
      </c>
      <c r="D131" s="110">
        <v>44</v>
      </c>
      <c r="E131" s="110">
        <v>0</v>
      </c>
      <c r="F131" s="110"/>
      <c r="G131" s="110">
        <v>44</v>
      </c>
      <c r="H131" s="110">
        <v>0</v>
      </c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</row>
    <row r="132" spans="1:20" ht="13.2" x14ac:dyDescent="0.25">
      <c r="A132" s="110" t="s">
        <v>448</v>
      </c>
      <c r="B132" s="110">
        <v>19074</v>
      </c>
      <c r="C132" s="110">
        <v>44</v>
      </c>
      <c r="D132" s="110">
        <v>44</v>
      </c>
      <c r="E132" s="110">
        <v>0</v>
      </c>
      <c r="F132" s="110"/>
      <c r="G132" s="110">
        <v>44</v>
      </c>
      <c r="H132" s="110">
        <v>0</v>
      </c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</row>
    <row r="133" spans="1:20" ht="13.2" x14ac:dyDescent="0.25">
      <c r="A133" s="110" t="s">
        <v>449</v>
      </c>
      <c r="B133" s="110">
        <v>19547</v>
      </c>
      <c r="C133" s="110">
        <v>44</v>
      </c>
      <c r="D133" s="110">
        <v>44</v>
      </c>
      <c r="E133" s="110">
        <v>0</v>
      </c>
      <c r="F133" s="110"/>
      <c r="G133" s="110">
        <v>44</v>
      </c>
      <c r="H133" s="110">
        <v>0</v>
      </c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</row>
    <row r="134" spans="1:20" ht="13.2" x14ac:dyDescent="0.25">
      <c r="A134" s="110" t="s">
        <v>450</v>
      </c>
      <c r="B134" s="110">
        <v>16731</v>
      </c>
      <c r="C134" s="110">
        <v>124</v>
      </c>
      <c r="D134" s="110">
        <v>124</v>
      </c>
      <c r="E134" s="110">
        <v>0</v>
      </c>
      <c r="F134" s="110"/>
      <c r="G134" s="110">
        <v>44</v>
      </c>
      <c r="H134" s="110">
        <v>80</v>
      </c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</row>
    <row r="135" spans="1:20" ht="13.2" x14ac:dyDescent="0.25">
      <c r="A135" s="110" t="s">
        <v>451</v>
      </c>
      <c r="B135" s="110">
        <v>26778</v>
      </c>
      <c r="C135" s="110">
        <v>124</v>
      </c>
      <c r="D135" s="110">
        <v>124</v>
      </c>
      <c r="E135" s="110">
        <v>0</v>
      </c>
      <c r="F135" s="110"/>
      <c r="G135" s="110">
        <v>44</v>
      </c>
      <c r="H135" s="110">
        <v>80</v>
      </c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</row>
    <row r="136" spans="1:20" ht="13.2" x14ac:dyDescent="0.25">
      <c r="A136" s="110" t="s">
        <v>452</v>
      </c>
      <c r="B136" s="110">
        <v>14466</v>
      </c>
      <c r="C136" s="110">
        <v>44</v>
      </c>
      <c r="D136" s="110">
        <v>44</v>
      </c>
      <c r="E136" s="110">
        <v>0</v>
      </c>
      <c r="F136" s="110"/>
      <c r="G136" s="110">
        <v>44</v>
      </c>
      <c r="H136" s="110">
        <v>0</v>
      </c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</row>
    <row r="137" spans="1:20" ht="13.2" x14ac:dyDescent="0.25">
      <c r="A137" s="110" t="s">
        <v>453</v>
      </c>
      <c r="B137" s="110">
        <v>23288</v>
      </c>
      <c r="C137" s="110">
        <v>124</v>
      </c>
      <c r="D137" s="110">
        <v>124</v>
      </c>
      <c r="E137" s="110">
        <v>0</v>
      </c>
      <c r="F137" s="110"/>
      <c r="G137" s="110">
        <v>44</v>
      </c>
      <c r="H137" s="110">
        <v>80</v>
      </c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</row>
    <row r="138" spans="1:20" ht="13.2" x14ac:dyDescent="0.25">
      <c r="A138" s="110" t="s">
        <v>454</v>
      </c>
      <c r="B138" s="110">
        <v>13812</v>
      </c>
      <c r="C138" s="110">
        <v>44</v>
      </c>
      <c r="D138" s="110">
        <v>44</v>
      </c>
      <c r="E138" s="110">
        <v>0</v>
      </c>
      <c r="F138" s="110"/>
      <c r="G138" s="110">
        <v>44</v>
      </c>
      <c r="H138" s="110">
        <v>0</v>
      </c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</row>
    <row r="139" spans="1:20" ht="13.2" x14ac:dyDescent="0.25">
      <c r="A139" s="110" t="s">
        <v>455</v>
      </c>
      <c r="B139" s="110">
        <v>46649</v>
      </c>
      <c r="C139" s="110">
        <v>124</v>
      </c>
      <c r="D139" s="110">
        <v>124</v>
      </c>
      <c r="E139" s="110">
        <v>0</v>
      </c>
      <c r="F139" s="110"/>
      <c r="G139" s="110">
        <v>44</v>
      </c>
      <c r="H139" s="110">
        <v>80</v>
      </c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</row>
    <row r="140" spans="1:20" ht="13.2" x14ac:dyDescent="0.25">
      <c r="A140" s="110" t="s">
        <v>456</v>
      </c>
      <c r="B140" s="110">
        <v>37821</v>
      </c>
      <c r="C140" s="110">
        <v>124</v>
      </c>
      <c r="D140" s="110">
        <v>124</v>
      </c>
      <c r="E140" s="110">
        <v>0</v>
      </c>
      <c r="F140" s="110"/>
      <c r="G140" s="110">
        <v>44</v>
      </c>
      <c r="H140" s="110">
        <v>80</v>
      </c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</row>
    <row r="141" spans="1:20" ht="13.2" x14ac:dyDescent="0.25">
      <c r="A141" s="110" t="s">
        <v>457</v>
      </c>
      <c r="B141" s="110">
        <v>31714</v>
      </c>
      <c r="C141" s="110">
        <v>44</v>
      </c>
      <c r="D141" s="110">
        <v>44</v>
      </c>
      <c r="E141" s="110">
        <v>0</v>
      </c>
      <c r="F141" s="110"/>
      <c r="G141" s="110">
        <v>44</v>
      </c>
      <c r="H141" s="110">
        <v>0</v>
      </c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</row>
    <row r="142" spans="1:20" ht="13.2" x14ac:dyDescent="0.25">
      <c r="A142" s="110" t="s">
        <v>458</v>
      </c>
      <c r="B142" s="110">
        <v>16341</v>
      </c>
      <c r="C142" s="110">
        <v>44</v>
      </c>
      <c r="D142" s="110">
        <v>44</v>
      </c>
      <c r="E142" s="110">
        <v>0</v>
      </c>
      <c r="F142" s="110"/>
      <c r="G142" s="110">
        <v>44</v>
      </c>
      <c r="H142" s="110">
        <v>0</v>
      </c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</row>
    <row r="143" spans="1:20" ht="13.2" x14ac:dyDescent="0.25">
      <c r="A143" s="110" t="s">
        <v>459</v>
      </c>
      <c r="B143" s="110">
        <v>44268</v>
      </c>
      <c r="C143" s="110">
        <v>44</v>
      </c>
      <c r="D143" s="110">
        <v>44</v>
      </c>
      <c r="E143" s="110">
        <v>0</v>
      </c>
      <c r="F143" s="110"/>
      <c r="G143" s="110">
        <v>44</v>
      </c>
      <c r="H143" s="110">
        <v>0</v>
      </c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</row>
    <row r="144" spans="1:20" ht="13.2" x14ac:dyDescent="0.25">
      <c r="A144" s="110" t="s">
        <v>460</v>
      </c>
      <c r="B144" s="110">
        <v>10455</v>
      </c>
      <c r="C144" s="110">
        <v>44</v>
      </c>
      <c r="D144" s="110">
        <v>44</v>
      </c>
      <c r="E144" s="110">
        <v>0</v>
      </c>
      <c r="F144" s="110"/>
      <c r="G144" s="110">
        <v>44</v>
      </c>
      <c r="H144" s="110">
        <v>0</v>
      </c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</row>
    <row r="145" spans="1:20" ht="13.2" x14ac:dyDescent="0.25">
      <c r="A145" s="110" t="s">
        <v>461</v>
      </c>
      <c r="B145" s="110">
        <v>14577</v>
      </c>
      <c r="C145" s="110">
        <v>44</v>
      </c>
      <c r="D145" s="110">
        <v>44</v>
      </c>
      <c r="E145" s="110">
        <v>0</v>
      </c>
      <c r="F145" s="110"/>
      <c r="G145" s="110">
        <v>44</v>
      </c>
      <c r="H145" s="110">
        <v>0</v>
      </c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</row>
    <row r="146" spans="1:20" ht="14.25" customHeight="1" x14ac:dyDescent="0.25">
      <c r="A146" s="18" t="s">
        <v>462</v>
      </c>
      <c r="B146" s="110"/>
      <c r="C146" s="110"/>
      <c r="D146" s="110"/>
      <c r="E146" s="18"/>
      <c r="F146" s="18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</row>
    <row r="147" spans="1:20" ht="13.2" x14ac:dyDescent="0.25">
      <c r="A147" s="110" t="s">
        <v>463</v>
      </c>
      <c r="B147" s="110">
        <v>47017</v>
      </c>
      <c r="C147" s="110">
        <v>44</v>
      </c>
      <c r="D147" s="110">
        <v>44</v>
      </c>
      <c r="E147" s="110">
        <v>0</v>
      </c>
      <c r="F147" s="110"/>
      <c r="G147" s="110">
        <v>44</v>
      </c>
      <c r="H147" s="110">
        <v>0</v>
      </c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</row>
    <row r="148" spans="1:20" ht="13.2" x14ac:dyDescent="0.25">
      <c r="A148" s="110" t="s">
        <v>464</v>
      </c>
      <c r="B148" s="110">
        <v>105148</v>
      </c>
      <c r="C148" s="110">
        <v>109</v>
      </c>
      <c r="D148" s="110">
        <v>109</v>
      </c>
      <c r="E148" s="110">
        <v>0</v>
      </c>
      <c r="F148" s="110"/>
      <c r="G148" s="110">
        <v>44</v>
      </c>
      <c r="H148" s="110">
        <v>65</v>
      </c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</row>
    <row r="149" spans="1:20" ht="13.2" x14ac:dyDescent="0.25">
      <c r="A149" s="110" t="s">
        <v>465</v>
      </c>
      <c r="B149" s="110">
        <v>10464</v>
      </c>
      <c r="C149" s="110">
        <v>194</v>
      </c>
      <c r="D149" s="110">
        <v>44</v>
      </c>
      <c r="E149" s="110">
        <v>150</v>
      </c>
      <c r="F149" s="110"/>
      <c r="G149" s="110">
        <v>44</v>
      </c>
      <c r="H149" s="110">
        <v>0</v>
      </c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</row>
    <row r="150" spans="1:20" ht="13.2" x14ac:dyDescent="0.25">
      <c r="A150" s="110" t="s">
        <v>466</v>
      </c>
      <c r="B150" s="110">
        <v>85801</v>
      </c>
      <c r="C150" s="110">
        <v>124</v>
      </c>
      <c r="D150" s="110">
        <v>124</v>
      </c>
      <c r="E150" s="110">
        <v>0</v>
      </c>
      <c r="F150" s="110"/>
      <c r="G150" s="110">
        <v>44</v>
      </c>
      <c r="H150" s="110">
        <v>80</v>
      </c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</row>
    <row r="151" spans="1:20" ht="13.2" x14ac:dyDescent="0.25">
      <c r="A151" s="110" t="s">
        <v>467</v>
      </c>
      <c r="B151" s="110">
        <v>26575</v>
      </c>
      <c r="C151" s="110">
        <v>44</v>
      </c>
      <c r="D151" s="110">
        <v>44</v>
      </c>
      <c r="E151" s="110">
        <v>0</v>
      </c>
      <c r="F151" s="110"/>
      <c r="G151" s="110">
        <v>44</v>
      </c>
      <c r="H151" s="110">
        <v>0</v>
      </c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</row>
    <row r="152" spans="1:20" ht="13.2" x14ac:dyDescent="0.25">
      <c r="A152" s="110" t="s">
        <v>468</v>
      </c>
      <c r="B152" s="110">
        <v>67800</v>
      </c>
      <c r="C152" s="110">
        <v>44</v>
      </c>
      <c r="D152" s="110">
        <v>44</v>
      </c>
      <c r="E152" s="110">
        <v>0</v>
      </c>
      <c r="F152" s="110"/>
      <c r="G152" s="110">
        <v>44</v>
      </c>
      <c r="H152" s="110">
        <v>0</v>
      </c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</row>
    <row r="153" spans="1:20" ht="14.25" customHeight="1" x14ac:dyDescent="0.25">
      <c r="A153" s="18" t="s">
        <v>469</v>
      </c>
      <c r="B153" s="110"/>
      <c r="C153" s="110"/>
      <c r="D153" s="110"/>
      <c r="E153" s="18"/>
      <c r="F153" s="18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</row>
    <row r="154" spans="1:20" ht="13.2" x14ac:dyDescent="0.25">
      <c r="A154" s="110" t="s">
        <v>470</v>
      </c>
      <c r="B154" s="110">
        <v>32394</v>
      </c>
      <c r="C154" s="110">
        <v>124</v>
      </c>
      <c r="D154" s="110">
        <v>124</v>
      </c>
      <c r="E154" s="110">
        <v>0</v>
      </c>
      <c r="F154" s="110"/>
      <c r="G154" s="110">
        <v>44</v>
      </c>
      <c r="H154" s="110">
        <v>80</v>
      </c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</row>
    <row r="155" spans="1:20" ht="13.2" x14ac:dyDescent="0.25">
      <c r="A155" s="110" t="s">
        <v>471</v>
      </c>
      <c r="B155" s="110">
        <v>42199</v>
      </c>
      <c r="C155" s="110">
        <v>124</v>
      </c>
      <c r="D155" s="110">
        <v>124</v>
      </c>
      <c r="E155" s="110">
        <v>0</v>
      </c>
      <c r="F155" s="110"/>
      <c r="G155" s="110">
        <v>44</v>
      </c>
      <c r="H155" s="110">
        <v>80</v>
      </c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</row>
    <row r="156" spans="1:20" ht="13.2" x14ac:dyDescent="0.25">
      <c r="A156" s="110" t="s">
        <v>472</v>
      </c>
      <c r="B156" s="110">
        <v>9255</v>
      </c>
      <c r="C156" s="110">
        <v>194</v>
      </c>
      <c r="D156" s="110">
        <v>44</v>
      </c>
      <c r="E156" s="110">
        <v>150</v>
      </c>
      <c r="F156" s="110"/>
      <c r="G156" s="110">
        <v>44</v>
      </c>
      <c r="H156" s="110">
        <v>0</v>
      </c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</row>
    <row r="157" spans="1:20" ht="13.2" x14ac:dyDescent="0.25">
      <c r="A157" s="110" t="s">
        <v>473</v>
      </c>
      <c r="B157" s="110">
        <v>9703</v>
      </c>
      <c r="C157" s="110">
        <v>124</v>
      </c>
      <c r="D157" s="110">
        <v>124</v>
      </c>
      <c r="E157" s="110">
        <v>0</v>
      </c>
      <c r="F157" s="110"/>
      <c r="G157" s="110">
        <v>44</v>
      </c>
      <c r="H157" s="110">
        <v>80</v>
      </c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</row>
    <row r="158" spans="1:20" ht="13.2" x14ac:dyDescent="0.25">
      <c r="A158" s="110" t="s">
        <v>474</v>
      </c>
      <c r="B158" s="110">
        <v>114445</v>
      </c>
      <c r="C158" s="110">
        <v>109</v>
      </c>
      <c r="D158" s="110">
        <v>109</v>
      </c>
      <c r="E158" s="110">
        <v>0</v>
      </c>
      <c r="F158" s="110"/>
      <c r="G158" s="110">
        <v>44</v>
      </c>
      <c r="H158" s="110">
        <v>65</v>
      </c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</row>
    <row r="159" spans="1:20" ht="13.2" x14ac:dyDescent="0.25">
      <c r="A159" s="110" t="s">
        <v>475</v>
      </c>
      <c r="B159" s="110">
        <v>4650</v>
      </c>
      <c r="C159" s="110">
        <v>194</v>
      </c>
      <c r="D159" s="110">
        <v>44</v>
      </c>
      <c r="E159" s="110">
        <v>150</v>
      </c>
      <c r="F159" s="110"/>
      <c r="G159" s="110">
        <v>44</v>
      </c>
      <c r="H159" s="110">
        <v>0</v>
      </c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</row>
    <row r="160" spans="1:20" ht="13.2" x14ac:dyDescent="0.25">
      <c r="A160" s="110" t="s">
        <v>476</v>
      </c>
      <c r="B160" s="110">
        <v>5717</v>
      </c>
      <c r="C160" s="110">
        <v>44</v>
      </c>
      <c r="D160" s="110">
        <v>44</v>
      </c>
      <c r="E160" s="110">
        <v>0</v>
      </c>
      <c r="F160" s="110"/>
      <c r="G160" s="110">
        <v>44</v>
      </c>
      <c r="H160" s="110">
        <v>0</v>
      </c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</row>
    <row r="161" spans="1:20" ht="13.2" x14ac:dyDescent="0.25">
      <c r="A161" s="110" t="s">
        <v>477</v>
      </c>
      <c r="B161" s="110">
        <v>33252</v>
      </c>
      <c r="C161" s="110">
        <v>44</v>
      </c>
      <c r="D161" s="110">
        <v>44</v>
      </c>
      <c r="E161" s="110">
        <v>0</v>
      </c>
      <c r="F161" s="110"/>
      <c r="G161" s="110">
        <v>44</v>
      </c>
      <c r="H161" s="110">
        <v>0</v>
      </c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</row>
    <row r="162" spans="1:20" ht="13.2" x14ac:dyDescent="0.25">
      <c r="A162" s="110" t="s">
        <v>478</v>
      </c>
      <c r="B162" s="110">
        <v>6512</v>
      </c>
      <c r="C162" s="110">
        <v>194</v>
      </c>
      <c r="D162" s="110">
        <v>44</v>
      </c>
      <c r="E162" s="110">
        <v>150</v>
      </c>
      <c r="F162" s="110"/>
      <c r="G162" s="110">
        <v>44</v>
      </c>
      <c r="H162" s="110">
        <v>0</v>
      </c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</row>
    <row r="163" spans="1:20" ht="13.2" x14ac:dyDescent="0.25">
      <c r="A163" s="110" t="s">
        <v>479</v>
      </c>
      <c r="B163" s="110">
        <v>5646</v>
      </c>
      <c r="C163" s="110">
        <v>44</v>
      </c>
      <c r="D163" s="110">
        <v>44</v>
      </c>
      <c r="E163" s="110">
        <v>0</v>
      </c>
      <c r="F163" s="110"/>
      <c r="G163" s="110">
        <v>44</v>
      </c>
      <c r="H163" s="110">
        <v>0</v>
      </c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</row>
    <row r="164" spans="1:20" ht="13.2" x14ac:dyDescent="0.25">
      <c r="A164" s="110" t="s">
        <v>480</v>
      </c>
      <c r="B164" s="110">
        <v>5194</v>
      </c>
      <c r="C164" s="110">
        <v>44</v>
      </c>
      <c r="D164" s="110">
        <v>44</v>
      </c>
      <c r="E164" s="110">
        <v>0</v>
      </c>
      <c r="F164" s="110"/>
      <c r="G164" s="110">
        <v>44</v>
      </c>
      <c r="H164" s="110">
        <v>0</v>
      </c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</row>
    <row r="165" spans="1:20" ht="13.2" x14ac:dyDescent="0.25">
      <c r="A165" s="110" t="s">
        <v>481</v>
      </c>
      <c r="B165" s="110">
        <v>596841</v>
      </c>
      <c r="C165" s="110">
        <v>237</v>
      </c>
      <c r="D165" s="110">
        <v>237</v>
      </c>
      <c r="E165" s="110">
        <v>0</v>
      </c>
      <c r="F165" s="110"/>
      <c r="G165" s="110">
        <v>44</v>
      </c>
      <c r="H165" s="110">
        <v>193</v>
      </c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</row>
    <row r="166" spans="1:20" ht="13.2" x14ac:dyDescent="0.25">
      <c r="A166" s="110" t="s">
        <v>482</v>
      </c>
      <c r="B166" s="110">
        <v>13275</v>
      </c>
      <c r="C166" s="110">
        <v>44</v>
      </c>
      <c r="D166" s="110">
        <v>44</v>
      </c>
      <c r="E166" s="110">
        <v>0</v>
      </c>
      <c r="F166" s="110"/>
      <c r="G166" s="110">
        <v>44</v>
      </c>
      <c r="H166" s="110">
        <v>0</v>
      </c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</row>
    <row r="167" spans="1:20" ht="13.2" x14ac:dyDescent="0.25">
      <c r="A167" s="110" t="s">
        <v>483</v>
      </c>
      <c r="B167" s="110">
        <v>9517</v>
      </c>
      <c r="C167" s="110">
        <v>44</v>
      </c>
      <c r="D167" s="110">
        <v>44</v>
      </c>
      <c r="E167" s="110">
        <v>0</v>
      </c>
      <c r="F167" s="110"/>
      <c r="G167" s="110">
        <v>44</v>
      </c>
      <c r="H167" s="110">
        <v>0</v>
      </c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</row>
    <row r="168" spans="1:20" ht="13.2" x14ac:dyDescent="0.25">
      <c r="A168" s="110" t="s">
        <v>484</v>
      </c>
      <c r="B168" s="110">
        <v>9243</v>
      </c>
      <c r="C168" s="110">
        <v>44</v>
      </c>
      <c r="D168" s="110">
        <v>44</v>
      </c>
      <c r="E168" s="110">
        <v>0</v>
      </c>
      <c r="F168" s="110"/>
      <c r="G168" s="110">
        <v>44</v>
      </c>
      <c r="H168" s="110">
        <v>0</v>
      </c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</row>
    <row r="169" spans="1:20" ht="13.2" x14ac:dyDescent="0.25">
      <c r="A169" s="110" t="s">
        <v>485</v>
      </c>
      <c r="B169" s="110">
        <v>39762</v>
      </c>
      <c r="C169" s="110">
        <v>124</v>
      </c>
      <c r="D169" s="110">
        <v>124</v>
      </c>
      <c r="E169" s="110">
        <v>0</v>
      </c>
      <c r="F169" s="110"/>
      <c r="G169" s="110">
        <v>44</v>
      </c>
      <c r="H169" s="110">
        <v>80</v>
      </c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</row>
    <row r="170" spans="1:20" ht="13.2" x14ac:dyDescent="0.25">
      <c r="A170" s="110" t="s">
        <v>486</v>
      </c>
      <c r="B170" s="110">
        <v>7057</v>
      </c>
      <c r="C170" s="110">
        <v>44</v>
      </c>
      <c r="D170" s="110">
        <v>44</v>
      </c>
      <c r="E170" s="110">
        <v>0</v>
      </c>
      <c r="F170" s="110"/>
      <c r="G170" s="110">
        <v>44</v>
      </c>
      <c r="H170" s="110">
        <v>0</v>
      </c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</row>
    <row r="171" spans="1:20" ht="13.2" x14ac:dyDescent="0.25">
      <c r="A171" s="110" t="s">
        <v>487</v>
      </c>
      <c r="B171" s="110">
        <v>49068</v>
      </c>
      <c r="C171" s="110">
        <v>124</v>
      </c>
      <c r="D171" s="110">
        <v>124</v>
      </c>
      <c r="E171" s="110">
        <v>0</v>
      </c>
      <c r="F171" s="110"/>
      <c r="G171" s="110">
        <v>44</v>
      </c>
      <c r="H171" s="110">
        <v>80</v>
      </c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</row>
    <row r="172" spans="1:20" ht="13.2" x14ac:dyDescent="0.25">
      <c r="A172" s="110" t="s">
        <v>488</v>
      </c>
      <c r="B172" s="110">
        <v>43536</v>
      </c>
      <c r="C172" s="110">
        <v>124</v>
      </c>
      <c r="D172" s="110">
        <v>124</v>
      </c>
      <c r="E172" s="110">
        <v>0</v>
      </c>
      <c r="F172" s="110"/>
      <c r="G172" s="110">
        <v>44</v>
      </c>
      <c r="H172" s="110">
        <v>80</v>
      </c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</row>
    <row r="173" spans="1:20" ht="13.2" x14ac:dyDescent="0.25">
      <c r="A173" s="110" t="s">
        <v>489</v>
      </c>
      <c r="B173" s="110">
        <v>40457</v>
      </c>
      <c r="C173" s="110">
        <v>44</v>
      </c>
      <c r="D173" s="110">
        <v>44</v>
      </c>
      <c r="E173" s="110">
        <v>0</v>
      </c>
      <c r="F173" s="110"/>
      <c r="G173" s="110">
        <v>44</v>
      </c>
      <c r="H173" s="110">
        <v>0</v>
      </c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</row>
    <row r="174" spans="1:20" ht="13.2" x14ac:dyDescent="0.25">
      <c r="A174" s="110" t="s">
        <v>490</v>
      </c>
      <c r="B174" s="110">
        <v>14428</v>
      </c>
      <c r="C174" s="110">
        <v>124</v>
      </c>
      <c r="D174" s="110">
        <v>124</v>
      </c>
      <c r="E174" s="110">
        <v>0</v>
      </c>
      <c r="F174" s="110"/>
      <c r="G174" s="110">
        <v>44</v>
      </c>
      <c r="H174" s="110">
        <v>80</v>
      </c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</row>
    <row r="175" spans="1:20" ht="13.2" x14ac:dyDescent="0.25">
      <c r="A175" s="110" t="s">
        <v>491</v>
      </c>
      <c r="B175" s="110">
        <v>14170</v>
      </c>
      <c r="C175" s="110">
        <v>44</v>
      </c>
      <c r="D175" s="110">
        <v>44</v>
      </c>
      <c r="E175" s="110">
        <v>0</v>
      </c>
      <c r="F175" s="110"/>
      <c r="G175" s="110">
        <v>44</v>
      </c>
      <c r="H175" s="110">
        <v>0</v>
      </c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</row>
    <row r="176" spans="1:20" ht="13.2" x14ac:dyDescent="0.25">
      <c r="A176" s="110" t="s">
        <v>492</v>
      </c>
      <c r="B176" s="110">
        <v>24768</v>
      </c>
      <c r="C176" s="110">
        <v>44</v>
      </c>
      <c r="D176" s="110">
        <v>44</v>
      </c>
      <c r="E176" s="110">
        <v>0</v>
      </c>
      <c r="F176" s="110"/>
      <c r="G176" s="110">
        <v>44</v>
      </c>
      <c r="H176" s="110">
        <v>0</v>
      </c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</row>
    <row r="177" spans="1:20" ht="13.2" x14ac:dyDescent="0.25">
      <c r="A177" s="110" t="s">
        <v>493</v>
      </c>
      <c r="B177" s="110">
        <v>35329</v>
      </c>
      <c r="C177" s="110">
        <v>44</v>
      </c>
      <c r="D177" s="110">
        <v>44</v>
      </c>
      <c r="E177" s="110">
        <v>0</v>
      </c>
      <c r="F177" s="110"/>
      <c r="G177" s="110">
        <v>44</v>
      </c>
      <c r="H177" s="110">
        <v>0</v>
      </c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</row>
    <row r="178" spans="1:20" ht="13.2" x14ac:dyDescent="0.25">
      <c r="A178" s="110" t="s">
        <v>494</v>
      </c>
      <c r="B178" s="110">
        <v>9263</v>
      </c>
      <c r="C178" s="110">
        <v>44</v>
      </c>
      <c r="D178" s="110">
        <v>44</v>
      </c>
      <c r="E178" s="110">
        <v>0</v>
      </c>
      <c r="F178" s="110"/>
      <c r="G178" s="110">
        <v>44</v>
      </c>
      <c r="H178" s="110">
        <v>0</v>
      </c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</row>
    <row r="179" spans="1:20" ht="13.2" x14ac:dyDescent="0.25">
      <c r="A179" s="110" t="s">
        <v>495</v>
      </c>
      <c r="B179" s="110">
        <v>10578</v>
      </c>
      <c r="C179" s="110">
        <v>44</v>
      </c>
      <c r="D179" s="110">
        <v>44</v>
      </c>
      <c r="E179" s="110">
        <v>0</v>
      </c>
      <c r="F179" s="110"/>
      <c r="G179" s="110">
        <v>44</v>
      </c>
      <c r="H179" s="110">
        <v>0</v>
      </c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</row>
    <row r="180" spans="1:20" ht="13.2" x14ac:dyDescent="0.25">
      <c r="A180" s="110" t="s">
        <v>496</v>
      </c>
      <c r="B180" s="110">
        <v>70109</v>
      </c>
      <c r="C180" s="110">
        <v>124</v>
      </c>
      <c r="D180" s="110">
        <v>124</v>
      </c>
      <c r="E180" s="110">
        <v>0</v>
      </c>
      <c r="F180" s="110"/>
      <c r="G180" s="110">
        <v>44</v>
      </c>
      <c r="H180" s="110">
        <v>80</v>
      </c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</row>
    <row r="181" spans="1:20" ht="13.2" x14ac:dyDescent="0.25">
      <c r="A181" s="110" t="s">
        <v>497</v>
      </c>
      <c r="B181" s="110">
        <v>15415</v>
      </c>
      <c r="C181" s="110">
        <v>44</v>
      </c>
      <c r="D181" s="110">
        <v>44</v>
      </c>
      <c r="E181" s="110">
        <v>0</v>
      </c>
      <c r="F181" s="110"/>
      <c r="G181" s="110">
        <v>44</v>
      </c>
      <c r="H181" s="110">
        <v>0</v>
      </c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</row>
    <row r="182" spans="1:20" ht="13.2" x14ac:dyDescent="0.25">
      <c r="A182" s="110" t="s">
        <v>498</v>
      </c>
      <c r="B182" s="110">
        <v>39852</v>
      </c>
      <c r="C182" s="110">
        <v>124</v>
      </c>
      <c r="D182" s="110">
        <v>124</v>
      </c>
      <c r="E182" s="110">
        <v>0</v>
      </c>
      <c r="F182" s="110"/>
      <c r="G182" s="110">
        <v>44</v>
      </c>
      <c r="H182" s="110">
        <v>80</v>
      </c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</row>
    <row r="183" spans="1:20" ht="13.2" x14ac:dyDescent="0.25">
      <c r="A183" s="110" t="s">
        <v>499</v>
      </c>
      <c r="B183" s="110">
        <v>18755</v>
      </c>
      <c r="C183" s="110">
        <v>44</v>
      </c>
      <c r="D183" s="110">
        <v>44</v>
      </c>
      <c r="E183" s="110">
        <v>0</v>
      </c>
      <c r="F183" s="110"/>
      <c r="G183" s="110">
        <v>44</v>
      </c>
      <c r="H183" s="110">
        <v>0</v>
      </c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</row>
    <row r="184" spans="1:20" ht="13.2" x14ac:dyDescent="0.25">
      <c r="A184" s="110" t="s">
        <v>500</v>
      </c>
      <c r="B184" s="110">
        <v>57463</v>
      </c>
      <c r="C184" s="110">
        <v>44</v>
      </c>
      <c r="D184" s="110">
        <v>44</v>
      </c>
      <c r="E184" s="110">
        <v>0</v>
      </c>
      <c r="F184" s="110"/>
      <c r="G184" s="110">
        <v>44</v>
      </c>
      <c r="H184" s="110">
        <v>0</v>
      </c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</row>
    <row r="185" spans="1:20" ht="13.2" x14ac:dyDescent="0.25">
      <c r="A185" s="110" t="s">
        <v>501</v>
      </c>
      <c r="B185" s="110">
        <v>9160</v>
      </c>
      <c r="C185" s="110">
        <v>44</v>
      </c>
      <c r="D185" s="110">
        <v>44</v>
      </c>
      <c r="E185" s="110">
        <v>0</v>
      </c>
      <c r="F185" s="110"/>
      <c r="G185" s="110">
        <v>44</v>
      </c>
      <c r="H185" s="110">
        <v>0</v>
      </c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</row>
    <row r="186" spans="1:20" ht="13.2" x14ac:dyDescent="0.25">
      <c r="A186" s="110" t="s">
        <v>502</v>
      </c>
      <c r="B186" s="110">
        <v>27870</v>
      </c>
      <c r="C186" s="110">
        <v>124</v>
      </c>
      <c r="D186" s="110">
        <v>124</v>
      </c>
      <c r="E186" s="110">
        <v>0</v>
      </c>
      <c r="F186" s="110"/>
      <c r="G186" s="110">
        <v>44</v>
      </c>
      <c r="H186" s="110">
        <v>80</v>
      </c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</row>
    <row r="187" spans="1:20" ht="13.2" x14ac:dyDescent="0.25">
      <c r="A187" s="110" t="s">
        <v>503</v>
      </c>
      <c r="B187" s="110">
        <v>13290</v>
      </c>
      <c r="C187" s="110">
        <v>44</v>
      </c>
      <c r="D187" s="110">
        <v>44</v>
      </c>
      <c r="E187" s="110">
        <v>0</v>
      </c>
      <c r="F187" s="110"/>
      <c r="G187" s="110">
        <v>44</v>
      </c>
      <c r="H187" s="110">
        <v>0</v>
      </c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</row>
    <row r="188" spans="1:20" ht="13.2" x14ac:dyDescent="0.25">
      <c r="A188" s="110" t="s">
        <v>504</v>
      </c>
      <c r="B188" s="110">
        <v>10816</v>
      </c>
      <c r="C188" s="110">
        <v>194</v>
      </c>
      <c r="D188" s="110">
        <v>44</v>
      </c>
      <c r="E188" s="110">
        <v>150</v>
      </c>
      <c r="F188" s="110"/>
      <c r="G188" s="110">
        <v>44</v>
      </c>
      <c r="H188" s="110">
        <v>0</v>
      </c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</row>
    <row r="189" spans="1:20" ht="13.2" x14ac:dyDescent="0.25">
      <c r="A189" s="110" t="s">
        <v>505</v>
      </c>
      <c r="B189" s="110">
        <v>13013</v>
      </c>
      <c r="C189" s="110">
        <v>44</v>
      </c>
      <c r="D189" s="110">
        <v>44</v>
      </c>
      <c r="E189" s="110">
        <v>0</v>
      </c>
      <c r="F189" s="110"/>
      <c r="G189" s="110">
        <v>44</v>
      </c>
      <c r="H189" s="110">
        <v>0</v>
      </c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</row>
    <row r="190" spans="1:20" ht="13.2" x14ac:dyDescent="0.25">
      <c r="A190" s="110" t="s">
        <v>506</v>
      </c>
      <c r="B190" s="110">
        <v>11399</v>
      </c>
      <c r="C190" s="110">
        <v>44</v>
      </c>
      <c r="D190" s="110">
        <v>44</v>
      </c>
      <c r="E190" s="110">
        <v>0</v>
      </c>
      <c r="F190" s="110"/>
      <c r="G190" s="110">
        <v>44</v>
      </c>
      <c r="H190" s="110">
        <v>0</v>
      </c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</row>
    <row r="191" spans="1:20" ht="13.2" x14ac:dyDescent="0.25">
      <c r="A191" s="110" t="s">
        <v>507</v>
      </c>
      <c r="B191" s="110">
        <v>12839</v>
      </c>
      <c r="C191" s="110">
        <v>44</v>
      </c>
      <c r="D191" s="110">
        <v>44</v>
      </c>
      <c r="E191" s="110">
        <v>0</v>
      </c>
      <c r="F191" s="110"/>
      <c r="G191" s="110">
        <v>44</v>
      </c>
      <c r="H191" s="110">
        <v>0</v>
      </c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</row>
    <row r="192" spans="1:20" ht="13.2" x14ac:dyDescent="0.25">
      <c r="A192" s="110" t="s">
        <v>508</v>
      </c>
      <c r="B192" s="110">
        <v>16275</v>
      </c>
      <c r="C192" s="110">
        <v>44</v>
      </c>
      <c r="D192" s="110">
        <v>44</v>
      </c>
      <c r="E192" s="110">
        <v>0</v>
      </c>
      <c r="F192" s="110"/>
      <c r="G192" s="110">
        <v>44</v>
      </c>
      <c r="H192" s="110">
        <v>0</v>
      </c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</row>
    <row r="193" spans="1:20" ht="13.2" x14ac:dyDescent="0.25">
      <c r="A193" s="110" t="s">
        <v>509</v>
      </c>
      <c r="B193" s="110">
        <v>11940</v>
      </c>
      <c r="C193" s="110">
        <v>44</v>
      </c>
      <c r="D193" s="110">
        <v>44</v>
      </c>
      <c r="E193" s="110">
        <v>0</v>
      </c>
      <c r="F193" s="110"/>
      <c r="G193" s="110">
        <v>44</v>
      </c>
      <c r="H193" s="110">
        <v>0</v>
      </c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</row>
    <row r="194" spans="1:20" ht="13.2" x14ac:dyDescent="0.25">
      <c r="A194" s="110" t="s">
        <v>510</v>
      </c>
      <c r="B194" s="110">
        <v>59274</v>
      </c>
      <c r="C194" s="110">
        <v>44</v>
      </c>
      <c r="D194" s="110">
        <v>44</v>
      </c>
      <c r="E194" s="110">
        <v>0</v>
      </c>
      <c r="F194" s="110"/>
      <c r="G194" s="110">
        <v>44</v>
      </c>
      <c r="H194" s="110">
        <v>0</v>
      </c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</row>
    <row r="195" spans="1:20" ht="13.2" x14ac:dyDescent="0.25">
      <c r="A195" s="110" t="s">
        <v>511</v>
      </c>
      <c r="B195" s="110">
        <v>9186</v>
      </c>
      <c r="C195" s="110">
        <v>44</v>
      </c>
      <c r="D195" s="110">
        <v>44</v>
      </c>
      <c r="E195" s="110">
        <v>0</v>
      </c>
      <c r="F195" s="110"/>
      <c r="G195" s="110">
        <v>44</v>
      </c>
      <c r="H195" s="110">
        <v>0</v>
      </c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</row>
    <row r="196" spans="1:20" ht="13.2" x14ac:dyDescent="0.25">
      <c r="A196" s="110" t="s">
        <v>512</v>
      </c>
      <c r="B196" s="110">
        <v>57282</v>
      </c>
      <c r="C196" s="110">
        <v>44</v>
      </c>
      <c r="D196" s="110">
        <v>44</v>
      </c>
      <c r="E196" s="110">
        <v>0</v>
      </c>
      <c r="F196" s="110"/>
      <c r="G196" s="110">
        <v>44</v>
      </c>
      <c r="H196" s="110">
        <v>0</v>
      </c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</row>
    <row r="197" spans="1:20" ht="13.2" x14ac:dyDescent="0.25">
      <c r="A197" s="110" t="s">
        <v>513</v>
      </c>
      <c r="B197" s="110">
        <v>25108</v>
      </c>
      <c r="C197" s="110">
        <v>44</v>
      </c>
      <c r="D197" s="110">
        <v>44</v>
      </c>
      <c r="E197" s="110">
        <v>0</v>
      </c>
      <c r="F197" s="110"/>
      <c r="G197" s="110">
        <v>44</v>
      </c>
      <c r="H197" s="110">
        <v>0</v>
      </c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</row>
    <row r="198" spans="1:20" ht="13.2" x14ac:dyDescent="0.25">
      <c r="A198" s="110" t="s">
        <v>514</v>
      </c>
      <c r="B198" s="110">
        <v>16163</v>
      </c>
      <c r="C198" s="110">
        <v>44</v>
      </c>
      <c r="D198" s="110">
        <v>44</v>
      </c>
      <c r="E198" s="110">
        <v>0</v>
      </c>
      <c r="F198" s="110"/>
      <c r="G198" s="110">
        <v>44</v>
      </c>
      <c r="H198" s="110">
        <v>0</v>
      </c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</row>
    <row r="199" spans="1:20" ht="13.2" x14ac:dyDescent="0.25">
      <c r="A199" s="110" t="s">
        <v>515</v>
      </c>
      <c r="B199" s="110">
        <v>12268</v>
      </c>
      <c r="C199" s="110">
        <v>44</v>
      </c>
      <c r="D199" s="110">
        <v>44</v>
      </c>
      <c r="E199" s="110">
        <v>0</v>
      </c>
      <c r="F199" s="110"/>
      <c r="G199" s="110">
        <v>44</v>
      </c>
      <c r="H199" s="110">
        <v>0</v>
      </c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</row>
    <row r="200" spans="1:20" ht="13.2" x14ac:dyDescent="0.25">
      <c r="A200" s="110" t="s">
        <v>516</v>
      </c>
      <c r="B200" s="110">
        <v>39904</v>
      </c>
      <c r="C200" s="110">
        <v>44</v>
      </c>
      <c r="D200" s="110">
        <v>44</v>
      </c>
      <c r="E200" s="110">
        <v>0</v>
      </c>
      <c r="F200" s="110"/>
      <c r="G200" s="110">
        <v>44</v>
      </c>
      <c r="H200" s="110">
        <v>0</v>
      </c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</row>
    <row r="201" spans="1:20" ht="13.2" x14ac:dyDescent="0.25">
      <c r="A201" s="110" t="s">
        <v>517</v>
      </c>
      <c r="B201" s="110">
        <v>12216</v>
      </c>
      <c r="C201" s="110">
        <v>44</v>
      </c>
      <c r="D201" s="110">
        <v>44</v>
      </c>
      <c r="E201" s="110">
        <v>0</v>
      </c>
      <c r="F201" s="110"/>
      <c r="G201" s="110">
        <v>44</v>
      </c>
      <c r="H201" s="110">
        <v>0</v>
      </c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</row>
    <row r="202" spans="1:20" ht="13.2" x14ac:dyDescent="0.25">
      <c r="A202" s="110" t="s">
        <v>518</v>
      </c>
      <c r="B202" s="110">
        <v>12800</v>
      </c>
      <c r="C202" s="110">
        <v>124</v>
      </c>
      <c r="D202" s="110">
        <v>124</v>
      </c>
      <c r="E202" s="110">
        <v>0</v>
      </c>
      <c r="F202" s="110"/>
      <c r="G202" s="110">
        <v>44</v>
      </c>
      <c r="H202" s="110">
        <v>80</v>
      </c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</row>
    <row r="203" spans="1:20" ht="14.25" customHeight="1" x14ac:dyDescent="0.25">
      <c r="A203" s="18" t="s">
        <v>519</v>
      </c>
      <c r="B203" s="110"/>
      <c r="C203" s="110"/>
      <c r="D203" s="110"/>
      <c r="E203" s="18"/>
      <c r="F203" s="18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</row>
    <row r="204" spans="1:20" ht="13.2" x14ac:dyDescent="0.25">
      <c r="A204" s="110" t="s">
        <v>520</v>
      </c>
      <c r="B204" s="110">
        <v>25832</v>
      </c>
      <c r="C204" s="110">
        <v>131</v>
      </c>
      <c r="D204" s="110">
        <v>131</v>
      </c>
      <c r="E204" s="110">
        <v>0</v>
      </c>
      <c r="F204" s="110"/>
      <c r="G204" s="110">
        <v>66</v>
      </c>
      <c r="H204" s="110">
        <v>65</v>
      </c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</row>
    <row r="205" spans="1:20" ht="13.2" x14ac:dyDescent="0.25">
      <c r="A205" s="110" t="s">
        <v>521</v>
      </c>
      <c r="B205" s="110">
        <v>8535</v>
      </c>
      <c r="C205" s="110">
        <v>281</v>
      </c>
      <c r="D205" s="110">
        <v>131</v>
      </c>
      <c r="E205" s="110">
        <v>150</v>
      </c>
      <c r="F205" s="110"/>
      <c r="G205" s="110">
        <v>66</v>
      </c>
      <c r="H205" s="110">
        <v>65</v>
      </c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</row>
    <row r="206" spans="1:20" ht="13.2" x14ac:dyDescent="0.25">
      <c r="A206" s="110" t="s">
        <v>522</v>
      </c>
      <c r="B206" s="110">
        <v>10315</v>
      </c>
      <c r="C206" s="110">
        <v>281</v>
      </c>
      <c r="D206" s="110">
        <v>131</v>
      </c>
      <c r="E206" s="110">
        <v>150</v>
      </c>
      <c r="F206" s="110"/>
      <c r="G206" s="110">
        <v>66</v>
      </c>
      <c r="H206" s="110">
        <v>65</v>
      </c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</row>
    <row r="207" spans="1:20" ht="13.2" x14ac:dyDescent="0.25">
      <c r="A207" s="110" t="s">
        <v>523</v>
      </c>
      <c r="B207" s="110">
        <v>11578</v>
      </c>
      <c r="C207" s="110">
        <v>131</v>
      </c>
      <c r="D207" s="110">
        <v>131</v>
      </c>
      <c r="E207" s="110">
        <v>0</v>
      </c>
      <c r="F207" s="110"/>
      <c r="G207" s="110">
        <v>66</v>
      </c>
      <c r="H207" s="110">
        <v>65</v>
      </c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</row>
    <row r="208" spans="1:20" ht="13.2" x14ac:dyDescent="0.25">
      <c r="A208" s="110" t="s">
        <v>524</v>
      </c>
      <c r="B208" s="110">
        <v>9105</v>
      </c>
      <c r="C208" s="110">
        <v>131</v>
      </c>
      <c r="D208" s="110">
        <v>131</v>
      </c>
      <c r="E208" s="110">
        <v>0</v>
      </c>
      <c r="F208" s="110"/>
      <c r="G208" s="110">
        <v>66</v>
      </c>
      <c r="H208" s="110">
        <v>65</v>
      </c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</row>
    <row r="209" spans="1:20" ht="13.2" x14ac:dyDescent="0.25">
      <c r="A209" s="110" t="s">
        <v>525</v>
      </c>
      <c r="B209" s="110">
        <v>11589</v>
      </c>
      <c r="C209" s="110">
        <v>281</v>
      </c>
      <c r="D209" s="110">
        <v>131</v>
      </c>
      <c r="E209" s="110">
        <v>150</v>
      </c>
      <c r="F209" s="110"/>
      <c r="G209" s="110">
        <v>66</v>
      </c>
      <c r="H209" s="110">
        <v>65</v>
      </c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</row>
    <row r="210" spans="1:20" ht="13.2" x14ac:dyDescent="0.25">
      <c r="A210" s="110" t="s">
        <v>526</v>
      </c>
      <c r="B210" s="110">
        <v>16820</v>
      </c>
      <c r="C210" s="110">
        <v>131</v>
      </c>
      <c r="D210" s="110">
        <v>131</v>
      </c>
      <c r="E210" s="110">
        <v>0</v>
      </c>
      <c r="F210" s="110"/>
      <c r="G210" s="110">
        <v>66</v>
      </c>
      <c r="H210" s="110">
        <v>65</v>
      </c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</row>
    <row r="211" spans="1:20" ht="13.2" x14ac:dyDescent="0.25">
      <c r="A211" s="110" t="s">
        <v>527</v>
      </c>
      <c r="B211" s="110">
        <v>96466</v>
      </c>
      <c r="C211" s="110">
        <v>194</v>
      </c>
      <c r="D211" s="110">
        <v>194</v>
      </c>
      <c r="E211" s="110">
        <v>0</v>
      </c>
      <c r="F211" s="110"/>
      <c r="G211" s="110">
        <v>66</v>
      </c>
      <c r="H211" s="110">
        <v>128</v>
      </c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</row>
    <row r="212" spans="1:20" ht="13.2" x14ac:dyDescent="0.25">
      <c r="A212" s="110" t="s">
        <v>528</v>
      </c>
      <c r="B212" s="110">
        <v>12115</v>
      </c>
      <c r="C212" s="110">
        <v>131</v>
      </c>
      <c r="D212" s="110">
        <v>131</v>
      </c>
      <c r="E212" s="110">
        <v>0</v>
      </c>
      <c r="F212" s="110"/>
      <c r="G212" s="110">
        <v>66</v>
      </c>
      <c r="H212" s="110">
        <v>65</v>
      </c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</row>
    <row r="213" spans="1:20" ht="13.2" x14ac:dyDescent="0.25">
      <c r="A213" s="110" t="s">
        <v>529</v>
      </c>
      <c r="B213" s="110">
        <v>24053</v>
      </c>
      <c r="C213" s="110">
        <v>131</v>
      </c>
      <c r="D213" s="110">
        <v>131</v>
      </c>
      <c r="E213" s="110">
        <v>0</v>
      </c>
      <c r="F213" s="110"/>
      <c r="G213" s="110">
        <v>66</v>
      </c>
      <c r="H213" s="110">
        <v>65</v>
      </c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</row>
    <row r="214" spans="1:20" ht="13.2" x14ac:dyDescent="0.25">
      <c r="A214" s="110" t="s">
        <v>530</v>
      </c>
      <c r="B214" s="110">
        <v>3701</v>
      </c>
      <c r="C214" s="110">
        <v>131</v>
      </c>
      <c r="D214" s="110">
        <v>131</v>
      </c>
      <c r="E214" s="110">
        <v>0</v>
      </c>
      <c r="F214" s="110"/>
      <c r="G214" s="110">
        <v>66</v>
      </c>
      <c r="H214" s="110">
        <v>65</v>
      </c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</row>
    <row r="215" spans="1:20" ht="13.2" x14ac:dyDescent="0.25">
      <c r="A215" s="110" t="s">
        <v>531</v>
      </c>
      <c r="B215" s="110">
        <v>3882</v>
      </c>
      <c r="C215" s="110">
        <v>281</v>
      </c>
      <c r="D215" s="110">
        <v>131</v>
      </c>
      <c r="E215" s="110">
        <v>150</v>
      </c>
      <c r="F215" s="110"/>
      <c r="G215" s="110">
        <v>66</v>
      </c>
      <c r="H215" s="110">
        <v>65</v>
      </c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</row>
    <row r="216" spans="1:20" ht="13.2" x14ac:dyDescent="0.25">
      <c r="A216" s="110" t="s">
        <v>532</v>
      </c>
      <c r="B216" s="110">
        <v>13418</v>
      </c>
      <c r="C216" s="110">
        <v>281</v>
      </c>
      <c r="D216" s="110">
        <v>131</v>
      </c>
      <c r="E216" s="110">
        <v>150</v>
      </c>
      <c r="F216" s="110"/>
      <c r="G216" s="110">
        <v>66</v>
      </c>
      <c r="H216" s="110">
        <v>65</v>
      </c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</row>
    <row r="217" spans="1:20" ht="13.2" x14ac:dyDescent="0.25">
      <c r="A217" s="110" t="s">
        <v>533</v>
      </c>
      <c r="B217" s="110">
        <v>15242</v>
      </c>
      <c r="C217" s="110">
        <v>281</v>
      </c>
      <c r="D217" s="110">
        <v>131</v>
      </c>
      <c r="E217" s="110">
        <v>150</v>
      </c>
      <c r="F217" s="110"/>
      <c r="G217" s="110">
        <v>66</v>
      </c>
      <c r="H217" s="110">
        <v>65</v>
      </c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</row>
    <row r="218" spans="1:20" ht="13.2" x14ac:dyDescent="0.25">
      <c r="A218" s="110" t="s">
        <v>534</v>
      </c>
      <c r="B218" s="110">
        <v>11411</v>
      </c>
      <c r="C218" s="110">
        <v>281</v>
      </c>
      <c r="D218" s="110">
        <v>131</v>
      </c>
      <c r="E218" s="110">
        <v>150</v>
      </c>
      <c r="F218" s="110"/>
      <c r="G218" s="110">
        <v>66</v>
      </c>
      <c r="H218" s="110">
        <v>65</v>
      </c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</row>
    <row r="219" spans="1:20" ht="13.2" x14ac:dyDescent="0.25">
      <c r="A219" s="110" t="s">
        <v>535</v>
      </c>
      <c r="B219" s="110">
        <v>9914</v>
      </c>
      <c r="C219" s="110">
        <v>431</v>
      </c>
      <c r="D219" s="110">
        <v>131</v>
      </c>
      <c r="E219" s="110">
        <v>300</v>
      </c>
      <c r="F219" s="110"/>
      <c r="G219" s="110">
        <v>66</v>
      </c>
      <c r="H219" s="110">
        <v>65</v>
      </c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</row>
    <row r="220" spans="1:20" ht="14.25" customHeight="1" x14ac:dyDescent="0.25">
      <c r="A220" s="18" t="s">
        <v>536</v>
      </c>
      <c r="B220" s="110"/>
      <c r="C220" s="110"/>
      <c r="D220" s="110"/>
      <c r="E220" s="18"/>
      <c r="F220" s="18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</row>
    <row r="221" spans="1:20" ht="13.2" x14ac:dyDescent="0.25">
      <c r="A221" s="110" t="s">
        <v>537</v>
      </c>
      <c r="B221" s="110">
        <v>11497</v>
      </c>
      <c r="C221" s="110">
        <v>44</v>
      </c>
      <c r="D221" s="110">
        <v>44</v>
      </c>
      <c r="E221" s="110">
        <v>0</v>
      </c>
      <c r="F221" s="110"/>
      <c r="G221" s="110">
        <v>44</v>
      </c>
      <c r="H221" s="110">
        <v>0</v>
      </c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</row>
    <row r="222" spans="1:20" ht="13.2" x14ac:dyDescent="0.25">
      <c r="A222" s="110" t="s">
        <v>538</v>
      </c>
      <c r="B222" s="110">
        <v>9530</v>
      </c>
      <c r="C222" s="110">
        <v>44</v>
      </c>
      <c r="D222" s="110">
        <v>44</v>
      </c>
      <c r="E222" s="110">
        <v>0</v>
      </c>
      <c r="F222" s="110"/>
      <c r="G222" s="110">
        <v>44</v>
      </c>
      <c r="H222" s="110">
        <v>0</v>
      </c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</row>
    <row r="223" spans="1:20" ht="13.2" x14ac:dyDescent="0.25">
      <c r="A223" s="110" t="s">
        <v>539</v>
      </c>
      <c r="B223" s="110">
        <v>16290</v>
      </c>
      <c r="C223" s="110">
        <v>44</v>
      </c>
      <c r="D223" s="110">
        <v>44</v>
      </c>
      <c r="E223" s="110">
        <v>0</v>
      </c>
      <c r="F223" s="110"/>
      <c r="G223" s="110">
        <v>44</v>
      </c>
      <c r="H223" s="110">
        <v>0</v>
      </c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</row>
    <row r="224" spans="1:20" ht="13.2" x14ac:dyDescent="0.25">
      <c r="A224" s="110" t="s">
        <v>540</v>
      </c>
      <c r="B224" s="110">
        <v>6656</v>
      </c>
      <c r="C224" s="110">
        <v>344</v>
      </c>
      <c r="D224" s="110">
        <v>44</v>
      </c>
      <c r="E224" s="110">
        <v>300</v>
      </c>
      <c r="F224" s="110"/>
      <c r="G224" s="110">
        <v>44</v>
      </c>
      <c r="H224" s="110">
        <v>0</v>
      </c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</row>
    <row r="225" spans="1:20" ht="13.2" x14ac:dyDescent="0.25">
      <c r="A225" s="110" t="s">
        <v>541</v>
      </c>
      <c r="B225" s="110">
        <v>30278</v>
      </c>
      <c r="C225" s="110">
        <v>44</v>
      </c>
      <c r="D225" s="110">
        <v>44</v>
      </c>
      <c r="E225" s="110">
        <v>0</v>
      </c>
      <c r="F225" s="110"/>
      <c r="G225" s="110">
        <v>44</v>
      </c>
      <c r="H225" s="110">
        <v>0</v>
      </c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</row>
    <row r="226" spans="1:20" ht="13.2" x14ac:dyDescent="0.25">
      <c r="A226" s="110" t="s">
        <v>542</v>
      </c>
      <c r="B226" s="110">
        <v>22479</v>
      </c>
      <c r="C226" s="110">
        <v>44</v>
      </c>
      <c r="D226" s="110">
        <v>44</v>
      </c>
      <c r="E226" s="110">
        <v>0</v>
      </c>
      <c r="F226" s="110"/>
      <c r="G226" s="110">
        <v>44</v>
      </c>
      <c r="H226" s="110">
        <v>0</v>
      </c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</row>
    <row r="227" spans="1:20" ht="13.2" x14ac:dyDescent="0.25">
      <c r="A227" s="110" t="s">
        <v>543</v>
      </c>
      <c r="B227" s="110">
        <v>5576</v>
      </c>
      <c r="C227" s="110">
        <v>194</v>
      </c>
      <c r="D227" s="110">
        <v>44</v>
      </c>
      <c r="E227" s="110">
        <v>150</v>
      </c>
      <c r="F227" s="110"/>
      <c r="G227" s="110">
        <v>44</v>
      </c>
      <c r="H227" s="110">
        <v>0</v>
      </c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</row>
    <row r="228" spans="1:20" ht="13.2" x14ac:dyDescent="0.25">
      <c r="A228" s="110" t="s">
        <v>544</v>
      </c>
      <c r="B228" s="110">
        <v>8756</v>
      </c>
      <c r="C228" s="110">
        <v>44</v>
      </c>
      <c r="D228" s="110">
        <v>44</v>
      </c>
      <c r="E228" s="110">
        <v>0</v>
      </c>
      <c r="F228" s="110"/>
      <c r="G228" s="110">
        <v>44</v>
      </c>
      <c r="H228" s="110">
        <v>0</v>
      </c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</row>
    <row r="229" spans="1:20" ht="13.2" x14ac:dyDescent="0.25">
      <c r="A229" s="110" t="s">
        <v>545</v>
      </c>
      <c r="B229" s="110">
        <v>23435</v>
      </c>
      <c r="C229" s="110">
        <v>44</v>
      </c>
      <c r="D229" s="110">
        <v>44</v>
      </c>
      <c r="E229" s="110">
        <v>0</v>
      </c>
      <c r="F229" s="110"/>
      <c r="G229" s="110">
        <v>44</v>
      </c>
      <c r="H229" s="110">
        <v>0</v>
      </c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</row>
    <row r="230" spans="1:20" ht="13.2" x14ac:dyDescent="0.25">
      <c r="A230" s="110" t="s">
        <v>546</v>
      </c>
      <c r="B230" s="110">
        <v>4517</v>
      </c>
      <c r="C230" s="110">
        <v>194</v>
      </c>
      <c r="D230" s="110">
        <v>44</v>
      </c>
      <c r="E230" s="110">
        <v>150</v>
      </c>
      <c r="F230" s="110"/>
      <c r="G230" s="110">
        <v>44</v>
      </c>
      <c r="H230" s="110">
        <v>0</v>
      </c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</row>
    <row r="231" spans="1:20" ht="13.2" x14ac:dyDescent="0.25">
      <c r="A231" s="110" t="s">
        <v>547</v>
      </c>
      <c r="B231" s="110">
        <v>10701</v>
      </c>
      <c r="C231" s="110">
        <v>44</v>
      </c>
      <c r="D231" s="110">
        <v>44</v>
      </c>
      <c r="E231" s="110">
        <v>0</v>
      </c>
      <c r="F231" s="110"/>
      <c r="G231" s="110">
        <v>44</v>
      </c>
      <c r="H231" s="110">
        <v>0</v>
      </c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</row>
    <row r="232" spans="1:20" ht="13.2" x14ac:dyDescent="0.25">
      <c r="A232" s="110" t="s">
        <v>536</v>
      </c>
      <c r="B232" s="110">
        <v>158057</v>
      </c>
      <c r="C232" s="110">
        <v>109</v>
      </c>
      <c r="D232" s="110">
        <v>109</v>
      </c>
      <c r="E232" s="110">
        <v>0</v>
      </c>
      <c r="F232" s="110"/>
      <c r="G232" s="110">
        <v>44</v>
      </c>
      <c r="H232" s="110">
        <v>65</v>
      </c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</row>
    <row r="233" spans="1:20" ht="14.25" customHeight="1" x14ac:dyDescent="0.25">
      <c r="A233" s="18" t="s">
        <v>548</v>
      </c>
      <c r="B233" s="110"/>
      <c r="C233" s="110"/>
      <c r="D233" s="110"/>
      <c r="E233" s="18"/>
      <c r="F233" s="18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</row>
    <row r="234" spans="1:20" ht="13.2" x14ac:dyDescent="0.25">
      <c r="A234" s="110" t="s">
        <v>549</v>
      </c>
      <c r="B234" s="110">
        <v>14083</v>
      </c>
      <c r="C234" s="110">
        <v>44</v>
      </c>
      <c r="D234" s="110">
        <v>44</v>
      </c>
      <c r="E234" s="110">
        <v>0</v>
      </c>
      <c r="F234" s="110"/>
      <c r="G234" s="110">
        <v>44</v>
      </c>
      <c r="H234" s="110">
        <v>0</v>
      </c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</row>
    <row r="235" spans="1:20" ht="13.2" x14ac:dyDescent="0.25">
      <c r="A235" s="110" t="s">
        <v>550</v>
      </c>
      <c r="B235" s="110">
        <v>13341</v>
      </c>
      <c r="C235" s="110">
        <v>44</v>
      </c>
      <c r="D235" s="110">
        <v>44</v>
      </c>
      <c r="E235" s="110">
        <v>0</v>
      </c>
      <c r="F235" s="110"/>
      <c r="G235" s="110">
        <v>44</v>
      </c>
      <c r="H235" s="110">
        <v>0</v>
      </c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</row>
    <row r="236" spans="1:20" ht="13.2" x14ac:dyDescent="0.25">
      <c r="A236" s="110" t="s">
        <v>551</v>
      </c>
      <c r="B236" s="110">
        <v>16711</v>
      </c>
      <c r="C236" s="110">
        <v>44</v>
      </c>
      <c r="D236" s="110">
        <v>44</v>
      </c>
      <c r="E236" s="110">
        <v>0</v>
      </c>
      <c r="F236" s="110"/>
      <c r="G236" s="110">
        <v>44</v>
      </c>
      <c r="H236" s="110">
        <v>0</v>
      </c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</row>
    <row r="237" spans="1:20" ht="13.2" x14ac:dyDescent="0.25">
      <c r="A237" s="110" t="s">
        <v>552</v>
      </c>
      <c r="B237" s="110">
        <v>8762</v>
      </c>
      <c r="C237" s="110">
        <v>44</v>
      </c>
      <c r="D237" s="110">
        <v>44</v>
      </c>
      <c r="E237" s="110">
        <v>0</v>
      </c>
      <c r="F237" s="110"/>
      <c r="G237" s="110">
        <v>44</v>
      </c>
      <c r="H237" s="110">
        <v>0</v>
      </c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</row>
    <row r="238" spans="1:20" ht="13.2" x14ac:dyDescent="0.25">
      <c r="A238" s="110" t="s">
        <v>553</v>
      </c>
      <c r="B238" s="110">
        <v>26120</v>
      </c>
      <c r="C238" s="110">
        <v>44</v>
      </c>
      <c r="D238" s="110">
        <v>44</v>
      </c>
      <c r="E238" s="110">
        <v>0</v>
      </c>
      <c r="F238" s="110"/>
      <c r="G238" s="110">
        <v>44</v>
      </c>
      <c r="H238" s="110">
        <v>0</v>
      </c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</row>
    <row r="239" spans="1:20" ht="13.2" x14ac:dyDescent="0.25">
      <c r="A239" s="110" t="s">
        <v>554</v>
      </c>
      <c r="B239" s="110">
        <v>5627</v>
      </c>
      <c r="C239" s="110">
        <v>44</v>
      </c>
      <c r="D239" s="110">
        <v>44</v>
      </c>
      <c r="E239" s="110">
        <v>0</v>
      </c>
      <c r="F239" s="110"/>
      <c r="G239" s="110">
        <v>44</v>
      </c>
      <c r="H239" s="110">
        <v>0</v>
      </c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</row>
    <row r="240" spans="1:20" ht="13.2" x14ac:dyDescent="0.25">
      <c r="A240" s="110" t="s">
        <v>555</v>
      </c>
      <c r="B240" s="110">
        <v>22981</v>
      </c>
      <c r="C240" s="110">
        <v>44</v>
      </c>
      <c r="D240" s="110">
        <v>44</v>
      </c>
      <c r="E240" s="110">
        <v>0</v>
      </c>
      <c r="F240" s="110"/>
      <c r="G240" s="110">
        <v>44</v>
      </c>
      <c r="H240" s="110">
        <v>0</v>
      </c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</row>
    <row r="241" spans="1:20" ht="13.2" x14ac:dyDescent="0.25">
      <c r="A241" s="110" t="s">
        <v>556</v>
      </c>
      <c r="B241" s="110">
        <v>4402</v>
      </c>
      <c r="C241" s="110">
        <v>194</v>
      </c>
      <c r="D241" s="110">
        <v>44</v>
      </c>
      <c r="E241" s="110">
        <v>150</v>
      </c>
      <c r="F241" s="110"/>
      <c r="G241" s="110">
        <v>44</v>
      </c>
      <c r="H241" s="110">
        <v>0</v>
      </c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</row>
    <row r="242" spans="1:20" ht="13.2" x14ac:dyDescent="0.25">
      <c r="A242" s="110" t="s">
        <v>557</v>
      </c>
      <c r="B242" s="110">
        <v>10033</v>
      </c>
      <c r="C242" s="110">
        <v>44</v>
      </c>
      <c r="D242" s="110">
        <v>44</v>
      </c>
      <c r="E242" s="110">
        <v>0</v>
      </c>
      <c r="F242" s="110"/>
      <c r="G242" s="110">
        <v>44</v>
      </c>
      <c r="H242" s="110">
        <v>0</v>
      </c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</row>
    <row r="243" spans="1:20" ht="13.2" x14ac:dyDescent="0.25">
      <c r="A243" s="110" t="s">
        <v>558</v>
      </c>
      <c r="B243" s="110">
        <v>158653</v>
      </c>
      <c r="C243" s="110">
        <v>109</v>
      </c>
      <c r="D243" s="110">
        <v>109</v>
      </c>
      <c r="E243" s="110">
        <v>0</v>
      </c>
      <c r="F243" s="110"/>
      <c r="G243" s="110">
        <v>44</v>
      </c>
      <c r="H243" s="110">
        <v>65</v>
      </c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</row>
    <row r="244" spans="1:20" ht="14.25" customHeight="1" x14ac:dyDescent="0.25">
      <c r="A244" s="18" t="s">
        <v>559</v>
      </c>
      <c r="B244" s="110"/>
      <c r="C244" s="110"/>
      <c r="D244" s="110"/>
      <c r="E244" s="18"/>
      <c r="F244" s="18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</row>
    <row r="245" spans="1:20" ht="13.2" x14ac:dyDescent="0.25">
      <c r="A245" s="110" t="s">
        <v>560</v>
      </c>
      <c r="B245" s="110">
        <v>22932</v>
      </c>
      <c r="C245" s="110">
        <v>131</v>
      </c>
      <c r="D245" s="110">
        <v>131</v>
      </c>
      <c r="E245" s="110">
        <v>0</v>
      </c>
      <c r="F245" s="110"/>
      <c r="G245" s="110">
        <v>66</v>
      </c>
      <c r="H245" s="110">
        <v>65</v>
      </c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</row>
    <row r="246" spans="1:20" ht="13.2" x14ac:dyDescent="0.25">
      <c r="A246" s="110" t="s">
        <v>561</v>
      </c>
      <c r="B246" s="110">
        <v>52178</v>
      </c>
      <c r="C246" s="110">
        <v>131</v>
      </c>
      <c r="D246" s="110">
        <v>131</v>
      </c>
      <c r="E246" s="110">
        <v>0</v>
      </c>
      <c r="F246" s="110"/>
      <c r="G246" s="110">
        <v>66</v>
      </c>
      <c r="H246" s="110">
        <v>65</v>
      </c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</row>
    <row r="247" spans="1:20" ht="13.2" x14ac:dyDescent="0.25">
      <c r="A247" s="110" t="s">
        <v>562</v>
      </c>
      <c r="B247" s="110">
        <v>59818</v>
      </c>
      <c r="C247" s="110">
        <v>194</v>
      </c>
      <c r="D247" s="110">
        <v>194</v>
      </c>
      <c r="E247" s="110">
        <v>0</v>
      </c>
      <c r="F247" s="110"/>
      <c r="G247" s="110">
        <v>66</v>
      </c>
      <c r="H247" s="110">
        <v>128</v>
      </c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</row>
    <row r="248" spans="1:20" ht="13.2" x14ac:dyDescent="0.25">
      <c r="A248" s="110" t="s">
        <v>563</v>
      </c>
      <c r="B248" s="110">
        <v>10499</v>
      </c>
      <c r="C248" s="110">
        <v>131</v>
      </c>
      <c r="D248" s="110">
        <v>131</v>
      </c>
      <c r="E248" s="110">
        <v>0</v>
      </c>
      <c r="F248" s="110"/>
      <c r="G248" s="110">
        <v>66</v>
      </c>
      <c r="H248" s="110">
        <v>65</v>
      </c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</row>
    <row r="249" spans="1:20" ht="13.2" x14ac:dyDescent="0.25">
      <c r="A249" s="110" t="s">
        <v>564</v>
      </c>
      <c r="B249" s="110">
        <v>15443</v>
      </c>
      <c r="C249" s="110">
        <v>131</v>
      </c>
      <c r="D249" s="110">
        <v>131</v>
      </c>
      <c r="E249" s="110">
        <v>0</v>
      </c>
      <c r="F249" s="110"/>
      <c r="G249" s="110">
        <v>66</v>
      </c>
      <c r="H249" s="110">
        <v>65</v>
      </c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</row>
    <row r="250" spans="1:20" ht="13.2" x14ac:dyDescent="0.25">
      <c r="A250" s="110" t="s">
        <v>565</v>
      </c>
      <c r="B250" s="110">
        <v>16113</v>
      </c>
      <c r="C250" s="110">
        <v>281</v>
      </c>
      <c r="D250" s="110">
        <v>131</v>
      </c>
      <c r="E250" s="110">
        <v>150</v>
      </c>
      <c r="F250" s="110"/>
      <c r="G250" s="110">
        <v>66</v>
      </c>
      <c r="H250" s="110">
        <v>65</v>
      </c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</row>
    <row r="251" spans="1:20" ht="13.2" x14ac:dyDescent="0.25">
      <c r="A251" s="110" t="s">
        <v>566</v>
      </c>
      <c r="B251" s="110">
        <v>26353</v>
      </c>
      <c r="C251" s="110">
        <v>131</v>
      </c>
      <c r="D251" s="110">
        <v>131</v>
      </c>
      <c r="E251" s="110">
        <v>0</v>
      </c>
      <c r="F251" s="110"/>
      <c r="G251" s="110">
        <v>66</v>
      </c>
      <c r="H251" s="110">
        <v>65</v>
      </c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</row>
    <row r="252" spans="1:20" ht="13.2" x14ac:dyDescent="0.25">
      <c r="A252" s="110" t="s">
        <v>567</v>
      </c>
      <c r="B252" s="110">
        <v>10258</v>
      </c>
      <c r="C252" s="110">
        <v>431</v>
      </c>
      <c r="D252" s="110">
        <v>131</v>
      </c>
      <c r="E252" s="110">
        <v>300</v>
      </c>
      <c r="F252" s="110"/>
      <c r="G252" s="110">
        <v>66</v>
      </c>
      <c r="H252" s="110">
        <v>65</v>
      </c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</row>
    <row r="253" spans="1:20" ht="13.2" x14ac:dyDescent="0.25">
      <c r="A253" s="110" t="s">
        <v>568</v>
      </c>
      <c r="B253" s="110">
        <v>20679</v>
      </c>
      <c r="C253" s="110">
        <v>281</v>
      </c>
      <c r="D253" s="110">
        <v>131</v>
      </c>
      <c r="E253" s="110">
        <v>150</v>
      </c>
      <c r="F253" s="110"/>
      <c r="G253" s="110">
        <v>66</v>
      </c>
      <c r="H253" s="110">
        <v>65</v>
      </c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</row>
    <row r="254" spans="1:20" ht="13.2" x14ac:dyDescent="0.25">
      <c r="A254" s="110" t="s">
        <v>569</v>
      </c>
      <c r="B254" s="110">
        <v>6934</v>
      </c>
      <c r="C254" s="110">
        <v>281</v>
      </c>
      <c r="D254" s="110">
        <v>131</v>
      </c>
      <c r="E254" s="110">
        <v>150</v>
      </c>
      <c r="F254" s="110"/>
      <c r="G254" s="110">
        <v>66</v>
      </c>
      <c r="H254" s="110">
        <v>65</v>
      </c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</row>
    <row r="255" spans="1:20" ht="13.2" x14ac:dyDescent="0.25">
      <c r="A255" s="110" t="s">
        <v>570</v>
      </c>
      <c r="B255" s="110">
        <v>11092</v>
      </c>
      <c r="C255" s="110">
        <v>281</v>
      </c>
      <c r="D255" s="110">
        <v>131</v>
      </c>
      <c r="E255" s="110">
        <v>150</v>
      </c>
      <c r="F255" s="110"/>
      <c r="G255" s="110">
        <v>66</v>
      </c>
      <c r="H255" s="110">
        <v>65</v>
      </c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</row>
    <row r="256" spans="1:20" ht="13.2" x14ac:dyDescent="0.25">
      <c r="A256" s="110" t="s">
        <v>571</v>
      </c>
      <c r="B256" s="110">
        <v>10922</v>
      </c>
      <c r="C256" s="110">
        <v>281</v>
      </c>
      <c r="D256" s="110">
        <v>131</v>
      </c>
      <c r="E256" s="110">
        <v>150</v>
      </c>
      <c r="F256" s="110"/>
      <c r="G256" s="110">
        <v>66</v>
      </c>
      <c r="H256" s="110">
        <v>65</v>
      </c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</row>
    <row r="257" spans="1:20" ht="13.2" x14ac:dyDescent="0.25">
      <c r="A257" s="110" t="s">
        <v>572</v>
      </c>
      <c r="B257" s="110">
        <v>11271</v>
      </c>
      <c r="C257" s="110">
        <v>131</v>
      </c>
      <c r="D257" s="110">
        <v>131</v>
      </c>
      <c r="E257" s="110">
        <v>0</v>
      </c>
      <c r="F257" s="110"/>
      <c r="G257" s="110">
        <v>66</v>
      </c>
      <c r="H257" s="110">
        <v>65</v>
      </c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</row>
    <row r="258" spans="1:20" ht="13.2" x14ac:dyDescent="0.25">
      <c r="A258" s="110" t="s">
        <v>573</v>
      </c>
      <c r="B258" s="110">
        <v>6800</v>
      </c>
      <c r="C258" s="110">
        <v>431</v>
      </c>
      <c r="D258" s="110">
        <v>131</v>
      </c>
      <c r="E258" s="110">
        <v>300</v>
      </c>
      <c r="F258" s="110"/>
      <c r="G258" s="110">
        <v>66</v>
      </c>
      <c r="H258" s="110">
        <v>65</v>
      </c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</row>
    <row r="259" spans="1:20" ht="13.2" x14ac:dyDescent="0.25">
      <c r="A259" s="110" t="s">
        <v>574</v>
      </c>
      <c r="B259" s="110">
        <v>7018</v>
      </c>
      <c r="C259" s="110">
        <v>431</v>
      </c>
      <c r="D259" s="110">
        <v>131</v>
      </c>
      <c r="E259" s="110">
        <v>300</v>
      </c>
      <c r="F259" s="110"/>
      <c r="G259" s="110">
        <v>66</v>
      </c>
      <c r="H259" s="110">
        <v>65</v>
      </c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</row>
    <row r="260" spans="1:20" ht="14.25" customHeight="1" x14ac:dyDescent="0.25">
      <c r="A260" s="18" t="s">
        <v>575</v>
      </c>
      <c r="B260" s="110"/>
      <c r="C260" s="110"/>
      <c r="D260" s="110"/>
      <c r="E260" s="18"/>
      <c r="F260" s="18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</row>
    <row r="261" spans="1:20" ht="13.2" x14ac:dyDescent="0.25">
      <c r="A261" s="110" t="s">
        <v>576</v>
      </c>
      <c r="B261" s="110">
        <v>26624</v>
      </c>
      <c r="C261" s="110">
        <v>131</v>
      </c>
      <c r="D261" s="110">
        <v>131</v>
      </c>
      <c r="E261" s="110">
        <v>0</v>
      </c>
      <c r="F261" s="110"/>
      <c r="G261" s="110">
        <v>66</v>
      </c>
      <c r="H261" s="110">
        <v>65</v>
      </c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</row>
    <row r="262" spans="1:20" ht="13.2" x14ac:dyDescent="0.25">
      <c r="A262" s="110" t="s">
        <v>577</v>
      </c>
      <c r="B262" s="110">
        <v>103493</v>
      </c>
      <c r="C262" s="110">
        <v>194</v>
      </c>
      <c r="D262" s="110">
        <v>194</v>
      </c>
      <c r="E262" s="110">
        <v>0</v>
      </c>
      <c r="F262" s="110"/>
      <c r="G262" s="110">
        <v>66</v>
      </c>
      <c r="H262" s="110">
        <v>128</v>
      </c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</row>
    <row r="263" spans="1:20" ht="13.2" x14ac:dyDescent="0.25">
      <c r="A263" s="110" t="s">
        <v>578</v>
      </c>
      <c r="B263" s="110">
        <v>9472</v>
      </c>
      <c r="C263" s="110">
        <v>131</v>
      </c>
      <c r="D263" s="110">
        <v>131</v>
      </c>
      <c r="E263" s="110">
        <v>0</v>
      </c>
      <c r="F263" s="110"/>
      <c r="G263" s="110">
        <v>66</v>
      </c>
      <c r="H263" s="110">
        <v>65</v>
      </c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</row>
    <row r="264" spans="1:20" ht="13.2" x14ac:dyDescent="0.25">
      <c r="A264" s="110" t="s">
        <v>579</v>
      </c>
      <c r="B264" s="110">
        <v>37688</v>
      </c>
      <c r="C264" s="110">
        <v>131</v>
      </c>
      <c r="D264" s="110">
        <v>131</v>
      </c>
      <c r="E264" s="110">
        <v>0</v>
      </c>
      <c r="F264" s="110"/>
      <c r="G264" s="110">
        <v>66</v>
      </c>
      <c r="H264" s="110">
        <v>65</v>
      </c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</row>
    <row r="265" spans="1:20" ht="13.2" x14ac:dyDescent="0.25">
      <c r="A265" s="110" t="s">
        <v>580</v>
      </c>
      <c r="B265" s="110">
        <v>18771</v>
      </c>
      <c r="C265" s="110">
        <v>281</v>
      </c>
      <c r="D265" s="110">
        <v>131</v>
      </c>
      <c r="E265" s="110">
        <v>150</v>
      </c>
      <c r="F265" s="110"/>
      <c r="G265" s="110">
        <v>66</v>
      </c>
      <c r="H265" s="110">
        <v>65</v>
      </c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</row>
    <row r="266" spans="1:20" ht="13.2" x14ac:dyDescent="0.25">
      <c r="A266" s="110" t="s">
        <v>581</v>
      </c>
      <c r="B266" s="110">
        <v>9487</v>
      </c>
      <c r="C266" s="110">
        <v>281</v>
      </c>
      <c r="D266" s="110">
        <v>131</v>
      </c>
      <c r="E266" s="110">
        <v>150</v>
      </c>
      <c r="F266" s="110"/>
      <c r="G266" s="110">
        <v>66</v>
      </c>
      <c r="H266" s="110">
        <v>65</v>
      </c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</row>
    <row r="267" spans="1:20" ht="13.2" x14ac:dyDescent="0.25">
      <c r="A267" s="110" t="s">
        <v>582</v>
      </c>
      <c r="B267" s="110">
        <v>5821</v>
      </c>
      <c r="C267" s="110">
        <v>281</v>
      </c>
      <c r="D267" s="110">
        <v>131</v>
      </c>
      <c r="E267" s="110">
        <v>150</v>
      </c>
      <c r="F267" s="110"/>
      <c r="G267" s="110">
        <v>66</v>
      </c>
      <c r="H267" s="110">
        <v>65</v>
      </c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</row>
    <row r="268" spans="1:20" ht="13.2" x14ac:dyDescent="0.25">
      <c r="A268" s="110" t="s">
        <v>583</v>
      </c>
      <c r="B268" s="110">
        <v>11622</v>
      </c>
      <c r="C268" s="110">
        <v>281</v>
      </c>
      <c r="D268" s="110">
        <v>131</v>
      </c>
      <c r="E268" s="110">
        <v>150</v>
      </c>
      <c r="F268" s="110"/>
      <c r="G268" s="110">
        <v>66</v>
      </c>
      <c r="H268" s="110">
        <v>65</v>
      </c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</row>
    <row r="269" spans="1:20" ht="13.2" x14ac:dyDescent="0.25">
      <c r="A269" s="110" t="s">
        <v>584</v>
      </c>
      <c r="B269" s="110">
        <v>39098</v>
      </c>
      <c r="C269" s="110">
        <v>131</v>
      </c>
      <c r="D269" s="110">
        <v>131</v>
      </c>
      <c r="E269" s="110">
        <v>0</v>
      </c>
      <c r="F269" s="110"/>
      <c r="G269" s="110">
        <v>66</v>
      </c>
      <c r="H269" s="110">
        <v>65</v>
      </c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</row>
    <row r="270" spans="1:20" ht="13.2" x14ac:dyDescent="0.25">
      <c r="A270" s="110" t="s">
        <v>585</v>
      </c>
      <c r="B270" s="110">
        <v>25258</v>
      </c>
      <c r="C270" s="110">
        <v>131</v>
      </c>
      <c r="D270" s="110">
        <v>131</v>
      </c>
      <c r="E270" s="110">
        <v>0</v>
      </c>
      <c r="F270" s="110"/>
      <c r="G270" s="110">
        <v>66</v>
      </c>
      <c r="H270" s="110">
        <v>65</v>
      </c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</row>
    <row r="271" spans="1:20" ht="14.25" customHeight="1" x14ac:dyDescent="0.25">
      <c r="A271" s="18" t="s">
        <v>586</v>
      </c>
      <c r="B271" s="110"/>
      <c r="C271" s="110"/>
      <c r="D271" s="110"/>
      <c r="E271" s="18"/>
      <c r="F271" s="18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</row>
    <row r="272" spans="1:20" ht="13.2" x14ac:dyDescent="0.25">
      <c r="A272" s="110" t="s">
        <v>587</v>
      </c>
      <c r="B272" s="110">
        <v>24879</v>
      </c>
      <c r="C272" s="110">
        <v>131</v>
      </c>
      <c r="D272" s="110">
        <v>131</v>
      </c>
      <c r="E272" s="110">
        <v>0</v>
      </c>
      <c r="F272" s="110"/>
      <c r="G272" s="110">
        <v>66</v>
      </c>
      <c r="H272" s="110">
        <v>65</v>
      </c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</row>
    <row r="273" spans="1:20" ht="13.2" x14ac:dyDescent="0.25">
      <c r="A273" s="110" t="s">
        <v>588</v>
      </c>
      <c r="B273" s="110">
        <v>17904</v>
      </c>
      <c r="C273" s="110">
        <v>281</v>
      </c>
      <c r="D273" s="110">
        <v>131</v>
      </c>
      <c r="E273" s="110">
        <v>150</v>
      </c>
      <c r="F273" s="110"/>
      <c r="G273" s="110">
        <v>66</v>
      </c>
      <c r="H273" s="110">
        <v>65</v>
      </c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</row>
    <row r="274" spans="1:20" ht="13.2" x14ac:dyDescent="0.25">
      <c r="A274" s="110" t="s">
        <v>589</v>
      </c>
      <c r="B274" s="110">
        <v>18667</v>
      </c>
      <c r="C274" s="110">
        <v>281</v>
      </c>
      <c r="D274" s="110">
        <v>131</v>
      </c>
      <c r="E274" s="110">
        <v>150</v>
      </c>
      <c r="F274" s="110"/>
      <c r="G274" s="110">
        <v>66</v>
      </c>
      <c r="H274" s="110">
        <v>65</v>
      </c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</row>
    <row r="275" spans="1:20" ht="13.2" x14ac:dyDescent="0.25">
      <c r="A275" s="110" t="s">
        <v>590</v>
      </c>
      <c r="B275" s="110">
        <v>99361</v>
      </c>
      <c r="C275" s="110">
        <v>194</v>
      </c>
      <c r="D275" s="110">
        <v>194</v>
      </c>
      <c r="E275" s="110">
        <v>0</v>
      </c>
      <c r="F275" s="110"/>
      <c r="G275" s="110">
        <v>66</v>
      </c>
      <c r="H275" s="110">
        <v>128</v>
      </c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</row>
    <row r="276" spans="1:20" ht="13.2" x14ac:dyDescent="0.25">
      <c r="A276" s="110" t="s">
        <v>591</v>
      </c>
      <c r="B276" s="110">
        <v>17754</v>
      </c>
      <c r="C276" s="110">
        <v>131</v>
      </c>
      <c r="D276" s="110">
        <v>131</v>
      </c>
      <c r="E276" s="110">
        <v>0</v>
      </c>
      <c r="F276" s="110"/>
      <c r="G276" s="110">
        <v>66</v>
      </c>
      <c r="H276" s="110">
        <v>65</v>
      </c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</row>
    <row r="277" spans="1:20" ht="13.2" x14ac:dyDescent="0.25">
      <c r="A277" s="110" t="s">
        <v>592</v>
      </c>
      <c r="B277" s="110">
        <v>9143</v>
      </c>
      <c r="C277" s="110">
        <v>431</v>
      </c>
      <c r="D277" s="110">
        <v>131</v>
      </c>
      <c r="E277" s="110">
        <v>300</v>
      </c>
      <c r="F277" s="110"/>
      <c r="G277" s="110">
        <v>66</v>
      </c>
      <c r="H277" s="110">
        <v>65</v>
      </c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</row>
    <row r="278" spans="1:20" ht="13.2" x14ac:dyDescent="0.25">
      <c r="A278" s="110" t="s">
        <v>593</v>
      </c>
      <c r="B278" s="110">
        <v>55557</v>
      </c>
      <c r="C278" s="110">
        <v>344</v>
      </c>
      <c r="D278" s="110">
        <v>194</v>
      </c>
      <c r="E278" s="110">
        <v>150</v>
      </c>
      <c r="F278" s="110"/>
      <c r="G278" s="110">
        <v>66</v>
      </c>
      <c r="H278" s="110">
        <v>128</v>
      </c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</row>
    <row r="279" spans="1:20" ht="14.25" customHeight="1" x14ac:dyDescent="0.25">
      <c r="A279" s="18" t="s">
        <v>594</v>
      </c>
      <c r="B279" s="110"/>
      <c r="C279" s="110"/>
      <c r="D279" s="110"/>
      <c r="E279" s="18"/>
      <c r="F279" s="18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</row>
    <row r="280" spans="1:20" ht="13.2" x14ac:dyDescent="0.25">
      <c r="A280" s="110" t="s">
        <v>595</v>
      </c>
      <c r="B280" s="110">
        <v>7176</v>
      </c>
      <c r="C280" s="110">
        <v>468</v>
      </c>
      <c r="D280" s="110">
        <v>168</v>
      </c>
      <c r="E280" s="110">
        <v>300</v>
      </c>
      <c r="F280" s="110"/>
      <c r="G280" s="110">
        <v>103</v>
      </c>
      <c r="H280" s="110">
        <v>65</v>
      </c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</row>
    <row r="281" spans="1:20" ht="13.2" x14ac:dyDescent="0.25">
      <c r="A281" s="110" t="s">
        <v>596</v>
      </c>
      <c r="B281" s="110">
        <v>6162</v>
      </c>
      <c r="C281" s="110">
        <v>468</v>
      </c>
      <c r="D281" s="110">
        <v>168</v>
      </c>
      <c r="E281" s="110">
        <v>300</v>
      </c>
      <c r="F281" s="110"/>
      <c r="G281" s="110">
        <v>103</v>
      </c>
      <c r="H281" s="110">
        <v>65</v>
      </c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</row>
    <row r="282" spans="1:20" ht="13.2" x14ac:dyDescent="0.25">
      <c r="A282" s="110" t="s">
        <v>597</v>
      </c>
      <c r="B282" s="110">
        <v>10185</v>
      </c>
      <c r="C282" s="110">
        <v>931</v>
      </c>
      <c r="D282" s="110">
        <v>231</v>
      </c>
      <c r="E282" s="110">
        <v>700</v>
      </c>
      <c r="F282" s="110"/>
      <c r="G282" s="110">
        <v>103</v>
      </c>
      <c r="H282" s="110">
        <v>128</v>
      </c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</row>
    <row r="283" spans="1:20" ht="13.2" x14ac:dyDescent="0.25">
      <c r="A283" s="110" t="s">
        <v>598</v>
      </c>
      <c r="B283" s="110">
        <v>15532</v>
      </c>
      <c r="C283" s="110">
        <v>318</v>
      </c>
      <c r="D283" s="110">
        <v>168</v>
      </c>
      <c r="E283" s="110">
        <v>150</v>
      </c>
      <c r="F283" s="110"/>
      <c r="G283" s="110">
        <v>103</v>
      </c>
      <c r="H283" s="110">
        <v>65</v>
      </c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</row>
    <row r="284" spans="1:20" ht="13.2" x14ac:dyDescent="0.25">
      <c r="A284" s="110" t="s">
        <v>599</v>
      </c>
      <c r="B284" s="110">
        <v>5174</v>
      </c>
      <c r="C284" s="110">
        <v>868</v>
      </c>
      <c r="D284" s="110">
        <v>168</v>
      </c>
      <c r="E284" s="110">
        <v>700</v>
      </c>
      <c r="F284" s="110"/>
      <c r="G284" s="110">
        <v>103</v>
      </c>
      <c r="H284" s="110">
        <v>65</v>
      </c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</row>
    <row r="285" spans="1:20" ht="13.2" x14ac:dyDescent="0.25">
      <c r="A285" s="110" t="s">
        <v>600</v>
      </c>
      <c r="B285" s="110">
        <v>11397</v>
      </c>
      <c r="C285" s="110">
        <v>468</v>
      </c>
      <c r="D285" s="110">
        <v>168</v>
      </c>
      <c r="E285" s="110">
        <v>300</v>
      </c>
      <c r="F285" s="110"/>
      <c r="G285" s="110">
        <v>103</v>
      </c>
      <c r="H285" s="110">
        <v>65</v>
      </c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</row>
    <row r="286" spans="1:20" ht="13.2" x14ac:dyDescent="0.25">
      <c r="A286" s="110" t="s">
        <v>601</v>
      </c>
      <c r="B286" s="110">
        <v>12330</v>
      </c>
      <c r="C286" s="110">
        <v>468</v>
      </c>
      <c r="D286" s="110">
        <v>168</v>
      </c>
      <c r="E286" s="110">
        <v>300</v>
      </c>
      <c r="F286" s="110"/>
      <c r="G286" s="110">
        <v>103</v>
      </c>
      <c r="H286" s="110">
        <v>65</v>
      </c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</row>
    <row r="287" spans="1:20" ht="13.2" x14ac:dyDescent="0.25">
      <c r="A287" s="110" t="s">
        <v>602</v>
      </c>
      <c r="B287" s="110">
        <v>64714</v>
      </c>
      <c r="C287" s="110">
        <v>231</v>
      </c>
      <c r="D287" s="110">
        <v>231</v>
      </c>
      <c r="E287" s="110">
        <v>0</v>
      </c>
      <c r="F287" s="110"/>
      <c r="G287" s="110">
        <v>103</v>
      </c>
      <c r="H287" s="110">
        <v>128</v>
      </c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</row>
    <row r="288" spans="1:20" ht="14.25" customHeight="1" x14ac:dyDescent="0.25">
      <c r="A288" s="18" t="s">
        <v>603</v>
      </c>
      <c r="B288" s="110"/>
      <c r="C288" s="110"/>
      <c r="D288" s="110"/>
      <c r="E288" s="18"/>
      <c r="F288" s="18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</row>
    <row r="289" spans="1:20" ht="13.2" x14ac:dyDescent="0.25">
      <c r="A289" s="110" t="s">
        <v>604</v>
      </c>
      <c r="B289" s="110">
        <v>2372</v>
      </c>
      <c r="C289" s="110">
        <v>468</v>
      </c>
      <c r="D289" s="110">
        <v>168</v>
      </c>
      <c r="E289" s="110">
        <v>300</v>
      </c>
      <c r="F289" s="110"/>
      <c r="G289" s="110">
        <v>103</v>
      </c>
      <c r="H289" s="110">
        <v>65</v>
      </c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</row>
    <row r="290" spans="1:20" ht="13.2" x14ac:dyDescent="0.25">
      <c r="A290" s="110" t="s">
        <v>605</v>
      </c>
      <c r="B290" s="110">
        <v>2413</v>
      </c>
      <c r="C290" s="110">
        <v>868</v>
      </c>
      <c r="D290" s="110">
        <v>168</v>
      </c>
      <c r="E290" s="110">
        <v>700</v>
      </c>
      <c r="F290" s="110"/>
      <c r="G290" s="110">
        <v>103</v>
      </c>
      <c r="H290" s="110">
        <v>65</v>
      </c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</row>
    <row r="291" spans="1:20" ht="13.2" x14ac:dyDescent="0.25">
      <c r="A291" s="110" t="s">
        <v>606</v>
      </c>
      <c r="B291" s="110">
        <v>12243</v>
      </c>
      <c r="C291" s="110">
        <v>468</v>
      </c>
      <c r="D291" s="110">
        <v>168</v>
      </c>
      <c r="E291" s="110">
        <v>300</v>
      </c>
      <c r="F291" s="110"/>
      <c r="G291" s="110">
        <v>103</v>
      </c>
      <c r="H291" s="110">
        <v>65</v>
      </c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</row>
    <row r="292" spans="1:20" ht="13.2" x14ac:dyDescent="0.25">
      <c r="A292" s="110" t="s">
        <v>607</v>
      </c>
      <c r="B292" s="110">
        <v>3033</v>
      </c>
      <c r="C292" s="110">
        <v>868</v>
      </c>
      <c r="D292" s="110">
        <v>168</v>
      </c>
      <c r="E292" s="110">
        <v>700</v>
      </c>
      <c r="F292" s="110"/>
      <c r="G292" s="110">
        <v>103</v>
      </c>
      <c r="H292" s="110">
        <v>65</v>
      </c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</row>
    <row r="293" spans="1:20" ht="13.2" x14ac:dyDescent="0.25">
      <c r="A293" s="110" t="s">
        <v>608</v>
      </c>
      <c r="B293" s="110">
        <v>7066</v>
      </c>
      <c r="C293" s="110">
        <v>468</v>
      </c>
      <c r="D293" s="110">
        <v>168</v>
      </c>
      <c r="E293" s="110">
        <v>300</v>
      </c>
      <c r="F293" s="110"/>
      <c r="G293" s="110">
        <v>103</v>
      </c>
      <c r="H293" s="110">
        <v>65</v>
      </c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</row>
    <row r="294" spans="1:20" ht="13.2" x14ac:dyDescent="0.25">
      <c r="A294" s="110" t="s">
        <v>609</v>
      </c>
      <c r="B294" s="110">
        <v>3947</v>
      </c>
      <c r="C294" s="110">
        <v>868</v>
      </c>
      <c r="D294" s="110">
        <v>168</v>
      </c>
      <c r="E294" s="110">
        <v>700</v>
      </c>
      <c r="F294" s="110"/>
      <c r="G294" s="110">
        <v>103</v>
      </c>
      <c r="H294" s="110">
        <v>65</v>
      </c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</row>
    <row r="295" spans="1:20" ht="13.2" x14ac:dyDescent="0.25">
      <c r="A295" s="110" t="s">
        <v>610</v>
      </c>
      <c r="B295" s="110">
        <v>6759</v>
      </c>
      <c r="C295" s="110">
        <v>468</v>
      </c>
      <c r="D295" s="110">
        <v>168</v>
      </c>
      <c r="E295" s="110">
        <v>300</v>
      </c>
      <c r="F295" s="110"/>
      <c r="G295" s="110">
        <v>103</v>
      </c>
      <c r="H295" s="110">
        <v>65</v>
      </c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</row>
    <row r="296" spans="1:20" ht="13.2" x14ac:dyDescent="0.25">
      <c r="A296" s="110" t="s">
        <v>611</v>
      </c>
      <c r="B296" s="110">
        <v>74402</v>
      </c>
      <c r="C296" s="110">
        <v>381</v>
      </c>
      <c r="D296" s="110">
        <v>231</v>
      </c>
      <c r="E296" s="110">
        <v>150</v>
      </c>
      <c r="F296" s="110"/>
      <c r="G296" s="110">
        <v>103</v>
      </c>
      <c r="H296" s="110">
        <v>128</v>
      </c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</row>
    <row r="297" spans="1:20" ht="13.2" x14ac:dyDescent="0.25">
      <c r="A297" s="110" t="s">
        <v>612</v>
      </c>
      <c r="B297" s="110">
        <v>2436</v>
      </c>
      <c r="C297" s="110">
        <v>868</v>
      </c>
      <c r="D297" s="110">
        <v>168</v>
      </c>
      <c r="E297" s="110">
        <v>700</v>
      </c>
      <c r="F297" s="110"/>
      <c r="G297" s="110">
        <v>103</v>
      </c>
      <c r="H297" s="110">
        <v>65</v>
      </c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</row>
    <row r="298" spans="1:20" ht="13.2" x14ac:dyDescent="0.25">
      <c r="A298" s="110" t="s">
        <v>613</v>
      </c>
      <c r="B298" s="110">
        <v>5747</v>
      </c>
      <c r="C298" s="110">
        <v>868</v>
      </c>
      <c r="D298" s="110">
        <v>168</v>
      </c>
      <c r="E298" s="110">
        <v>700</v>
      </c>
      <c r="F298" s="110"/>
      <c r="G298" s="110">
        <v>103</v>
      </c>
      <c r="H298" s="110">
        <v>65</v>
      </c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</row>
    <row r="299" spans="1:20" ht="13.2" x14ac:dyDescent="0.25">
      <c r="A299" s="110" t="s">
        <v>614</v>
      </c>
      <c r="B299" s="110">
        <v>132235</v>
      </c>
      <c r="C299" s="110">
        <v>231</v>
      </c>
      <c r="D299" s="110">
        <v>231</v>
      </c>
      <c r="E299" s="110">
        <v>0</v>
      </c>
      <c r="F299" s="110"/>
      <c r="G299" s="110">
        <v>103</v>
      </c>
      <c r="H299" s="110">
        <v>128</v>
      </c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</row>
    <row r="300" spans="1:20" ht="13.2" x14ac:dyDescent="0.25">
      <c r="A300" s="110" t="s">
        <v>615</v>
      </c>
      <c r="B300" s="110">
        <v>6393</v>
      </c>
      <c r="C300" s="110">
        <v>868</v>
      </c>
      <c r="D300" s="110">
        <v>168</v>
      </c>
      <c r="E300" s="110">
        <v>700</v>
      </c>
      <c r="F300" s="110"/>
      <c r="G300" s="110">
        <v>103</v>
      </c>
      <c r="H300" s="110">
        <v>65</v>
      </c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</row>
    <row r="301" spans="1:20" ht="13.2" x14ac:dyDescent="0.25">
      <c r="A301" s="110" t="s">
        <v>616</v>
      </c>
      <c r="B301" s="110">
        <v>5504</v>
      </c>
      <c r="C301" s="110">
        <v>468</v>
      </c>
      <c r="D301" s="110">
        <v>168</v>
      </c>
      <c r="E301" s="110">
        <v>300</v>
      </c>
      <c r="F301" s="110"/>
      <c r="G301" s="110">
        <v>103</v>
      </c>
      <c r="H301" s="110">
        <v>65</v>
      </c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</row>
    <row r="302" spans="1:20" ht="13.2" x14ac:dyDescent="0.25">
      <c r="A302" s="110" t="s">
        <v>617</v>
      </c>
      <c r="B302" s="110">
        <v>8963</v>
      </c>
      <c r="C302" s="110">
        <v>168</v>
      </c>
      <c r="D302" s="110">
        <v>168</v>
      </c>
      <c r="E302" s="110">
        <v>0</v>
      </c>
      <c r="F302" s="110"/>
      <c r="G302" s="110">
        <v>103</v>
      </c>
      <c r="H302" s="110">
        <v>65</v>
      </c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</row>
    <row r="303" spans="1:20" ht="13.2" x14ac:dyDescent="0.25">
      <c r="A303" s="110" t="s">
        <v>618</v>
      </c>
      <c r="B303" s="110">
        <v>2782</v>
      </c>
      <c r="C303" s="110">
        <v>931</v>
      </c>
      <c r="D303" s="110">
        <v>231</v>
      </c>
      <c r="E303" s="110">
        <v>700</v>
      </c>
      <c r="F303" s="110"/>
      <c r="G303" s="110">
        <v>103</v>
      </c>
      <c r="H303" s="110">
        <v>128</v>
      </c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</row>
    <row r="304" spans="1:20" ht="14.25" customHeight="1" x14ac:dyDescent="0.25">
      <c r="A304" s="18" t="s">
        <v>619</v>
      </c>
      <c r="B304" s="110"/>
      <c r="C304" s="110"/>
      <c r="D304" s="110"/>
      <c r="E304" s="18"/>
      <c r="F304" s="18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</row>
    <row r="305" spans="1:20" ht="13.2" x14ac:dyDescent="0.25">
      <c r="A305" s="110" t="s">
        <v>620</v>
      </c>
      <c r="B305" s="110">
        <v>2667</v>
      </c>
      <c r="C305" s="110">
        <v>868</v>
      </c>
      <c r="D305" s="110">
        <v>168</v>
      </c>
      <c r="E305" s="110">
        <v>700</v>
      </c>
      <c r="F305" s="110"/>
      <c r="G305" s="110">
        <v>103</v>
      </c>
      <c r="H305" s="110">
        <v>65</v>
      </c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</row>
    <row r="306" spans="1:20" ht="13.2" x14ac:dyDescent="0.25">
      <c r="A306" s="110" t="s">
        <v>621</v>
      </c>
      <c r="B306" s="110">
        <v>6111</v>
      </c>
      <c r="C306" s="110">
        <v>868</v>
      </c>
      <c r="D306" s="110">
        <v>168</v>
      </c>
      <c r="E306" s="110">
        <v>700</v>
      </c>
      <c r="F306" s="110"/>
      <c r="G306" s="110">
        <v>103</v>
      </c>
      <c r="H306" s="110">
        <v>65</v>
      </c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</row>
    <row r="307" spans="1:20" ht="13.2" x14ac:dyDescent="0.25">
      <c r="A307" s="110" t="s">
        <v>622</v>
      </c>
      <c r="B307" s="110">
        <v>28048</v>
      </c>
      <c r="C307" s="110">
        <v>318</v>
      </c>
      <c r="D307" s="110">
        <v>168</v>
      </c>
      <c r="E307" s="110">
        <v>150</v>
      </c>
      <c r="F307" s="110"/>
      <c r="G307" s="110">
        <v>103</v>
      </c>
      <c r="H307" s="110">
        <v>65</v>
      </c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</row>
    <row r="308" spans="1:20" ht="13.2" x14ac:dyDescent="0.25">
      <c r="A308" s="110" t="s">
        <v>623</v>
      </c>
      <c r="B308" s="110">
        <v>17420</v>
      </c>
      <c r="C308" s="110">
        <v>468</v>
      </c>
      <c r="D308" s="110">
        <v>168</v>
      </c>
      <c r="E308" s="110">
        <v>300</v>
      </c>
      <c r="F308" s="110"/>
      <c r="G308" s="110">
        <v>103</v>
      </c>
      <c r="H308" s="110">
        <v>65</v>
      </c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</row>
    <row r="309" spans="1:20" ht="13.2" x14ac:dyDescent="0.25">
      <c r="A309" s="110" t="s">
        <v>624</v>
      </c>
      <c r="B309" s="110">
        <v>9340</v>
      </c>
      <c r="C309" s="110">
        <v>468</v>
      </c>
      <c r="D309" s="110">
        <v>168</v>
      </c>
      <c r="E309" s="110">
        <v>300</v>
      </c>
      <c r="F309" s="110"/>
      <c r="G309" s="110">
        <v>103</v>
      </c>
      <c r="H309" s="110">
        <v>65</v>
      </c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</row>
    <row r="310" spans="1:20" ht="13.2" x14ac:dyDescent="0.25">
      <c r="A310" s="110" t="s">
        <v>625</v>
      </c>
      <c r="B310" s="110">
        <v>4760</v>
      </c>
      <c r="C310" s="110">
        <v>868</v>
      </c>
      <c r="D310" s="110">
        <v>168</v>
      </c>
      <c r="E310" s="110">
        <v>700</v>
      </c>
      <c r="F310" s="110"/>
      <c r="G310" s="110">
        <v>103</v>
      </c>
      <c r="H310" s="110">
        <v>65</v>
      </c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</row>
    <row r="311" spans="1:20" ht="13.2" x14ac:dyDescent="0.25">
      <c r="A311" s="110" t="s">
        <v>626</v>
      </c>
      <c r="B311" s="110">
        <v>15729</v>
      </c>
      <c r="C311" s="110">
        <v>468</v>
      </c>
      <c r="D311" s="110">
        <v>168</v>
      </c>
      <c r="E311" s="110">
        <v>300</v>
      </c>
      <c r="F311" s="110"/>
      <c r="G311" s="110">
        <v>103</v>
      </c>
      <c r="H311" s="110">
        <v>65</v>
      </c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</row>
    <row r="312" spans="1:20" ht="13.2" x14ac:dyDescent="0.25">
      <c r="A312" s="110" t="s">
        <v>627</v>
      </c>
      <c r="B312" s="110">
        <v>22423</v>
      </c>
      <c r="C312" s="110">
        <v>318</v>
      </c>
      <c r="D312" s="110">
        <v>168</v>
      </c>
      <c r="E312" s="110">
        <v>150</v>
      </c>
      <c r="F312" s="110"/>
      <c r="G312" s="110">
        <v>103</v>
      </c>
      <c r="H312" s="110">
        <v>65</v>
      </c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</row>
    <row r="313" spans="1:20" ht="13.2" x14ac:dyDescent="0.25">
      <c r="A313" s="110" t="s">
        <v>628</v>
      </c>
      <c r="B313" s="110">
        <v>79244</v>
      </c>
      <c r="C313" s="110">
        <v>231</v>
      </c>
      <c r="D313" s="110">
        <v>231</v>
      </c>
      <c r="E313" s="110">
        <v>0</v>
      </c>
      <c r="F313" s="110"/>
      <c r="G313" s="110">
        <v>103</v>
      </c>
      <c r="H313" s="110">
        <v>128</v>
      </c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</row>
    <row r="314" spans="1:20" ht="13.2" x14ac:dyDescent="0.25">
      <c r="A314" s="110" t="s">
        <v>629</v>
      </c>
      <c r="B314" s="110">
        <v>5883</v>
      </c>
      <c r="C314" s="110">
        <v>868</v>
      </c>
      <c r="D314" s="110">
        <v>168</v>
      </c>
      <c r="E314" s="110">
        <v>700</v>
      </c>
      <c r="F314" s="110"/>
      <c r="G314" s="110">
        <v>103</v>
      </c>
      <c r="H314" s="110">
        <v>65</v>
      </c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</row>
    <row r="315" spans="1:20" ht="13.2" x14ac:dyDescent="0.25">
      <c r="A315" s="110" t="s">
        <v>630</v>
      </c>
      <c r="B315" s="110">
        <v>42362</v>
      </c>
      <c r="C315" s="110">
        <v>168</v>
      </c>
      <c r="D315" s="110">
        <v>168</v>
      </c>
      <c r="E315" s="110">
        <v>0</v>
      </c>
      <c r="F315" s="110"/>
      <c r="G315" s="110">
        <v>103</v>
      </c>
      <c r="H315" s="110">
        <v>65</v>
      </c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</row>
    <row r="316" spans="1:20" ht="13.2" x14ac:dyDescent="0.25">
      <c r="A316" s="110" t="s">
        <v>631</v>
      </c>
      <c r="B316" s="110">
        <v>7911</v>
      </c>
      <c r="C316" s="110">
        <v>468</v>
      </c>
      <c r="D316" s="110">
        <v>168</v>
      </c>
      <c r="E316" s="110">
        <v>300</v>
      </c>
      <c r="F316" s="110"/>
      <c r="G316" s="110">
        <v>103</v>
      </c>
      <c r="H316" s="110">
        <v>65</v>
      </c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</row>
    <row r="317" spans="1:20" ht="13.2" x14ac:dyDescent="0.25">
      <c r="A317" s="110" t="s">
        <v>632</v>
      </c>
      <c r="B317" s="110">
        <v>3160</v>
      </c>
      <c r="C317" s="110">
        <v>868</v>
      </c>
      <c r="D317" s="110">
        <v>168</v>
      </c>
      <c r="E317" s="110">
        <v>700</v>
      </c>
      <c r="F317" s="110"/>
      <c r="G317" s="110">
        <v>103</v>
      </c>
      <c r="H317" s="110">
        <v>65</v>
      </c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</row>
    <row r="318" spans="1:20" ht="13.2" x14ac:dyDescent="0.25">
      <c r="A318" s="110" t="s">
        <v>633</v>
      </c>
      <c r="B318" s="110">
        <v>4119</v>
      </c>
      <c r="C318" s="110">
        <v>868</v>
      </c>
      <c r="D318" s="110">
        <v>168</v>
      </c>
      <c r="E318" s="110">
        <v>700</v>
      </c>
      <c r="F318" s="110"/>
      <c r="G318" s="110">
        <v>103</v>
      </c>
      <c r="H318" s="110">
        <v>65</v>
      </c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</row>
    <row r="319" spans="1:20" ht="6.75" customHeight="1" thickBot="1" x14ac:dyDescent="0.3">
      <c r="A319" s="193"/>
      <c r="B319" s="193"/>
      <c r="C319" s="193"/>
      <c r="D319" s="193"/>
      <c r="E319" s="193"/>
      <c r="F319" s="193"/>
      <c r="G319" s="193"/>
      <c r="H319" s="193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5">
      <c r="A320" s="19"/>
      <c r="B320" s="19"/>
    </row>
    <row r="321" spans="1:8" ht="13.2" hidden="1" x14ac:dyDescent="0.25">
      <c r="A321" s="19"/>
      <c r="B321" s="19"/>
      <c r="H321"/>
    </row>
    <row r="322" spans="1:8" ht="13.2" hidden="1" x14ac:dyDescent="0.25">
      <c r="A322" s="19"/>
      <c r="B322" s="19"/>
      <c r="H322"/>
    </row>
    <row r="323" spans="1:8" ht="13.2" hidden="1" x14ac:dyDescent="0.25">
      <c r="A323" s="19"/>
      <c r="B323" s="19"/>
      <c r="H323"/>
    </row>
  </sheetData>
  <mergeCells count="1">
    <mergeCell ref="G4:H4"/>
  </mergeCells>
  <conditionalFormatting sqref="Q9:W9 C9:H1048576">
    <cfRule type="cellIs" dxfId="37" priority="3" operator="lessThan">
      <formula>0</formula>
    </cfRule>
  </conditionalFormatting>
  <conditionalFormatting sqref="Q10:W318">
    <cfRule type="cellIs" dxfId="36" priority="2" operator="lessThan">
      <formula>0</formula>
    </cfRule>
  </conditionalFormatting>
  <conditionalFormatting sqref="B9:B318">
    <cfRule type="cellIs" dxfId="3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>
    <pageSetUpPr fitToPage="1"/>
  </sheetPr>
  <dimension ref="A1:U324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26.6640625" customWidth="1"/>
    <col min="2" max="2" width="12.88671875" customWidth="1"/>
    <col min="3" max="3" width="11.88671875" bestFit="1" customWidth="1"/>
    <col min="4" max="4" width="12.6640625" style="203" customWidth="1"/>
    <col min="5" max="6" width="9.6640625" customWidth="1"/>
    <col min="7" max="7" width="11.33203125" customWidth="1"/>
    <col min="8" max="8" width="17.88671875" style="71" bestFit="1" customWidth="1"/>
    <col min="9" max="9" width="12.44140625" style="87" customWidth="1"/>
    <col min="10" max="10" width="6.109375" style="87" customWidth="1"/>
    <col min="11" max="11" width="10.5546875" style="87" customWidth="1"/>
    <col min="12" max="12" width="9.88671875" style="87" customWidth="1"/>
    <col min="13" max="15" width="9.109375" style="87" customWidth="1"/>
    <col min="16" max="16" width="4.33203125" customWidth="1"/>
    <col min="17" max="21" width="0" hidden="1" customWidth="1"/>
    <col min="22" max="16384" width="9.109375" hidden="1"/>
  </cols>
  <sheetData>
    <row r="1" spans="1:16" x14ac:dyDescent="0.25">
      <c r="D1"/>
      <c r="I1"/>
      <c r="J1"/>
      <c r="K1"/>
      <c r="L1"/>
      <c r="M1"/>
      <c r="N1"/>
      <c r="O1"/>
    </row>
    <row r="2" spans="1:16" ht="16.2" thickBot="1" x14ac:dyDescent="0.35">
      <c r="A2" s="69" t="str">
        <f>"Tabell 12  Kollektivtrafik, utjämningsåret "&amp;Innehåll!C34</f>
        <v>Tabell 12  Kollektivtrafik, utjämningsåret 2024</v>
      </c>
      <c r="B2" s="69"/>
      <c r="C2" s="68"/>
      <c r="D2" s="68"/>
      <c r="E2" s="68"/>
      <c r="F2" s="68"/>
      <c r="G2" s="68"/>
      <c r="H2" s="70"/>
      <c r="I2" s="70"/>
      <c r="J2" s="70"/>
      <c r="K2" s="70"/>
      <c r="L2" s="70"/>
      <c r="M2" s="70"/>
      <c r="N2" s="70"/>
      <c r="O2" s="70"/>
    </row>
    <row r="3" spans="1:16" s="64" customFormat="1" ht="16.5" customHeight="1" x14ac:dyDescent="0.25">
      <c r="A3" t="s">
        <v>19</v>
      </c>
      <c r="C3"/>
      <c r="D3" s="73"/>
      <c r="E3" s="73"/>
      <c r="F3" s="73"/>
      <c r="G3" s="73"/>
      <c r="H3" s="93"/>
      <c r="I3" s="75"/>
      <c r="J3" s="75"/>
      <c r="K3" s="345" t="s">
        <v>269</v>
      </c>
      <c r="L3" s="345"/>
      <c r="M3" s="345"/>
      <c r="N3" s="345"/>
      <c r="O3" s="345"/>
    </row>
    <row r="4" spans="1:16" s="64" customFormat="1" ht="55.2" x14ac:dyDescent="0.25">
      <c r="A4" s="3" t="s">
        <v>42</v>
      </c>
      <c r="B4" s="186" t="str">
        <f>"Folkmängd 31/12 -"&amp;Innehåll!C34-2</f>
        <v>Folkmängd 31/12 -2022</v>
      </c>
      <c r="C4" s="186" t="s">
        <v>169</v>
      </c>
      <c r="D4" s="186" t="s">
        <v>103</v>
      </c>
      <c r="E4" s="186" t="s">
        <v>274</v>
      </c>
      <c r="F4" s="295" t="s">
        <v>273</v>
      </c>
      <c r="G4" s="186" t="s">
        <v>271</v>
      </c>
      <c r="H4" s="201" t="s">
        <v>257</v>
      </c>
      <c r="I4" s="186" t="s">
        <v>258</v>
      </c>
      <c r="J4" s="186"/>
      <c r="K4" s="186" t="s">
        <v>266</v>
      </c>
      <c r="L4" s="287" t="s">
        <v>265</v>
      </c>
      <c r="M4" s="283" t="s">
        <v>268</v>
      </c>
      <c r="N4" s="287" t="s">
        <v>177</v>
      </c>
      <c r="O4" s="287" t="s">
        <v>259</v>
      </c>
    </row>
    <row r="5" spans="1:16" s="188" customFormat="1" ht="13.2" x14ac:dyDescent="0.25">
      <c r="B5" s="183"/>
      <c r="C5" s="183"/>
      <c r="D5" s="183" t="s">
        <v>71</v>
      </c>
      <c r="E5" s="183" t="s">
        <v>72</v>
      </c>
      <c r="F5" s="183" t="s">
        <v>73</v>
      </c>
      <c r="G5" s="183" t="s">
        <v>74</v>
      </c>
      <c r="H5" s="183" t="s">
        <v>75</v>
      </c>
      <c r="I5" s="183" t="s">
        <v>82</v>
      </c>
      <c r="J5" s="183"/>
      <c r="K5" s="183"/>
      <c r="L5" s="183"/>
      <c r="M5" s="183"/>
      <c r="N5" s="183"/>
      <c r="O5" s="183"/>
    </row>
    <row r="6" spans="1:16" s="188" customFormat="1" ht="17.25" customHeight="1" x14ac:dyDescent="0.25">
      <c r="A6" s="74"/>
      <c r="B6" s="192"/>
      <c r="C6" s="199" t="s">
        <v>289</v>
      </c>
      <c r="D6" s="192"/>
      <c r="E6" s="192"/>
      <c r="F6" s="294"/>
      <c r="G6" s="192" t="s">
        <v>290</v>
      </c>
      <c r="H6" s="239"/>
      <c r="I6" s="79"/>
      <c r="J6" s="79"/>
      <c r="K6" s="293" t="s">
        <v>267</v>
      </c>
      <c r="L6" s="320">
        <v>1114.6089999999999</v>
      </c>
      <c r="M6" s="320">
        <v>65.176199999999994</v>
      </c>
      <c r="N6" s="320">
        <v>22.120850000000001</v>
      </c>
      <c r="O6" s="320">
        <v>1.6393000000000001E-2</v>
      </c>
    </row>
    <row r="7" spans="1:16" ht="15.75" customHeight="1" x14ac:dyDescent="0.25">
      <c r="A7" s="17" t="s">
        <v>329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3.2" x14ac:dyDescent="0.25">
      <c r="A8" s="110" t="s">
        <v>330</v>
      </c>
      <c r="B8" s="110">
        <v>95383</v>
      </c>
      <c r="C8" s="110">
        <v>1966</v>
      </c>
      <c r="D8" s="165">
        <v>1.6833669371072899</v>
      </c>
      <c r="E8" s="110">
        <v>1459.6891813104701</v>
      </c>
      <c r="F8" s="110">
        <v>1459.6891813104701</v>
      </c>
      <c r="G8" s="182">
        <v>0</v>
      </c>
      <c r="H8" s="110">
        <v>2834693542.7794199</v>
      </c>
      <c r="I8" s="110">
        <v>70909140.767527297</v>
      </c>
      <c r="J8" s="194"/>
      <c r="K8" s="110">
        <v>4524.91</v>
      </c>
      <c r="L8" s="194">
        <v>11.4451079612783</v>
      </c>
      <c r="M8" s="194">
        <v>130.99049624531699</v>
      </c>
      <c r="N8" s="194">
        <v>6.9618139700441803</v>
      </c>
      <c r="O8" s="110">
        <v>17316</v>
      </c>
      <c r="P8" s="110"/>
    </row>
    <row r="9" spans="1:16" ht="13.2" x14ac:dyDescent="0.25">
      <c r="A9" s="110" t="s">
        <v>331</v>
      </c>
      <c r="B9" s="110">
        <v>32692</v>
      </c>
      <c r="C9" s="110">
        <v>1966</v>
      </c>
      <c r="D9" s="165">
        <v>1.6833669371072899</v>
      </c>
      <c r="E9" s="110">
        <v>1459.6891813104701</v>
      </c>
      <c r="F9" s="110">
        <v>1459.6891813104701</v>
      </c>
      <c r="G9" s="182">
        <v>0</v>
      </c>
      <c r="H9" s="110">
        <v>2834693542.7794199</v>
      </c>
      <c r="I9" s="110">
        <v>12910652.803037399</v>
      </c>
      <c r="J9" s="194"/>
      <c r="K9" s="110">
        <v>4524.91</v>
      </c>
      <c r="L9" s="194">
        <v>10.3945187734769</v>
      </c>
      <c r="M9" s="194">
        <v>108.046020532163</v>
      </c>
      <c r="N9" s="194">
        <v>5.5243921816437203</v>
      </c>
      <c r="O9" s="110">
        <v>17788</v>
      </c>
      <c r="P9" s="110"/>
    </row>
    <row r="10" spans="1:16" ht="13.2" x14ac:dyDescent="0.25">
      <c r="A10" s="110" t="s">
        <v>332</v>
      </c>
      <c r="B10" s="110">
        <v>29123</v>
      </c>
      <c r="C10" s="110">
        <v>1966</v>
      </c>
      <c r="D10" s="165">
        <v>1.6833669371072899</v>
      </c>
      <c r="E10" s="110">
        <v>1459.6891813104701</v>
      </c>
      <c r="F10" s="110">
        <v>1459.6891813104701</v>
      </c>
      <c r="G10" s="182">
        <v>0</v>
      </c>
      <c r="H10" s="110">
        <v>2834693542.7794199</v>
      </c>
      <c r="I10" s="110">
        <v>13067690.3317654</v>
      </c>
      <c r="J10" s="194"/>
      <c r="K10" s="110">
        <v>4524.91</v>
      </c>
      <c r="L10" s="194">
        <v>10.089503209493699</v>
      </c>
      <c r="M10" s="194">
        <v>101.798075014384</v>
      </c>
      <c r="N10" s="194">
        <v>9.6352549499957991</v>
      </c>
      <c r="O10" s="110">
        <v>19624</v>
      </c>
      <c r="P10" s="110"/>
    </row>
    <row r="11" spans="1:16" ht="13.2" x14ac:dyDescent="0.25">
      <c r="A11" s="110" t="s">
        <v>333</v>
      </c>
      <c r="B11" s="110">
        <v>97683</v>
      </c>
      <c r="C11" s="110">
        <v>1966</v>
      </c>
      <c r="D11" s="165">
        <v>1.6833669371072899</v>
      </c>
      <c r="E11" s="110">
        <v>1459.6891813104701</v>
      </c>
      <c r="F11" s="110">
        <v>1459.6891813104701</v>
      </c>
      <c r="G11" s="182">
        <v>0</v>
      </c>
      <c r="H11" s="110">
        <v>2834693542.7794199</v>
      </c>
      <c r="I11" s="110">
        <v>81295258.572872996</v>
      </c>
      <c r="J11" s="194"/>
      <c r="K11" s="110">
        <v>4524.91</v>
      </c>
      <c r="L11" s="194">
        <v>11.4527838480459</v>
      </c>
      <c r="M11" s="194">
        <v>131.166257870062</v>
      </c>
      <c r="N11" s="194">
        <v>8.5657074090252294</v>
      </c>
      <c r="O11" s="110">
        <v>20393</v>
      </c>
      <c r="P11" s="110"/>
    </row>
    <row r="12" spans="1:16" ht="13.2" x14ac:dyDescent="0.25">
      <c r="A12" s="110" t="s">
        <v>334</v>
      </c>
      <c r="B12" s="110">
        <v>114504</v>
      </c>
      <c r="C12" s="110">
        <v>1966</v>
      </c>
      <c r="D12" s="165">
        <v>1.6833669371072899</v>
      </c>
      <c r="E12" s="110">
        <v>1459.6891813104701</v>
      </c>
      <c r="F12" s="110">
        <v>1459.6891813104701</v>
      </c>
      <c r="G12" s="182">
        <v>0</v>
      </c>
      <c r="H12" s="110">
        <v>2834693542.7794199</v>
      </c>
      <c r="I12" s="110">
        <v>90506580.404820293</v>
      </c>
      <c r="J12" s="194"/>
      <c r="K12" s="110">
        <v>4524.91</v>
      </c>
      <c r="L12" s="194">
        <v>11.6419240037661</v>
      </c>
      <c r="M12" s="194">
        <v>135.53439450946499</v>
      </c>
      <c r="N12" s="194">
        <v>6.0271764577201203</v>
      </c>
      <c r="O12" s="110">
        <v>16761</v>
      </c>
      <c r="P12" s="110"/>
    </row>
    <row r="13" spans="1:16" ht="13.2" x14ac:dyDescent="0.25">
      <c r="A13" s="110" t="s">
        <v>335</v>
      </c>
      <c r="B13" s="110">
        <v>85460</v>
      </c>
      <c r="C13" s="110">
        <v>1966</v>
      </c>
      <c r="D13" s="165">
        <v>1.6833669371072899</v>
      </c>
      <c r="E13" s="110">
        <v>1459.6891813104701</v>
      </c>
      <c r="F13" s="110">
        <v>1459.6891813104701</v>
      </c>
      <c r="G13" s="182">
        <v>0</v>
      </c>
      <c r="H13" s="110">
        <v>2834693542.7794199</v>
      </c>
      <c r="I13" s="110">
        <v>57224079.970675603</v>
      </c>
      <c r="J13" s="194"/>
      <c r="K13" s="110">
        <v>4524.91</v>
      </c>
      <c r="L13" s="194">
        <v>11.353820791196499</v>
      </c>
      <c r="M13" s="194">
        <v>128.90924655860701</v>
      </c>
      <c r="N13" s="194">
        <v>5.1922070918138399</v>
      </c>
      <c r="O13" s="110">
        <v>17269</v>
      </c>
      <c r="P13" s="110"/>
    </row>
    <row r="14" spans="1:16" ht="13.2" x14ac:dyDescent="0.25">
      <c r="A14" s="110" t="s">
        <v>336</v>
      </c>
      <c r="B14" s="110">
        <v>48432</v>
      </c>
      <c r="C14" s="110">
        <v>1966</v>
      </c>
      <c r="D14" s="165">
        <v>1.6833669371072899</v>
      </c>
      <c r="E14" s="110">
        <v>1459.6891813104701</v>
      </c>
      <c r="F14" s="110">
        <v>1459.6891813104701</v>
      </c>
      <c r="G14" s="182">
        <v>0</v>
      </c>
      <c r="H14" s="110">
        <v>2834693542.7794199</v>
      </c>
      <c r="I14" s="110">
        <v>22166157.043531898</v>
      </c>
      <c r="J14" s="194"/>
      <c r="K14" s="110">
        <v>4524.91</v>
      </c>
      <c r="L14" s="194">
        <v>10.7749376855362</v>
      </c>
      <c r="M14" s="194">
        <v>116.099282127188</v>
      </c>
      <c r="N14" s="194">
        <v>5.2009593964671303</v>
      </c>
      <c r="O14" s="110">
        <v>15900</v>
      </c>
      <c r="P14" s="110"/>
    </row>
    <row r="15" spans="1:16" ht="13.2" x14ac:dyDescent="0.25">
      <c r="A15" s="110" t="s">
        <v>337</v>
      </c>
      <c r="B15" s="110">
        <v>109486</v>
      </c>
      <c r="C15" s="110">
        <v>1966</v>
      </c>
      <c r="D15" s="165">
        <v>1.6833669371072899</v>
      </c>
      <c r="E15" s="110">
        <v>1459.6891813104701</v>
      </c>
      <c r="F15" s="110">
        <v>1459.6891813104701</v>
      </c>
      <c r="G15" s="182">
        <v>0</v>
      </c>
      <c r="H15" s="110">
        <v>2834693542.7794199</v>
      </c>
      <c r="I15" s="110">
        <v>85562115.544765994</v>
      </c>
      <c r="J15" s="194"/>
      <c r="K15" s="110">
        <v>4524.91</v>
      </c>
      <c r="L15" s="194">
        <v>11.5980252436144</v>
      </c>
      <c r="M15" s="194">
        <v>134.51418955151601</v>
      </c>
      <c r="N15" s="194">
        <v>5.6228548262843896</v>
      </c>
      <c r="O15" s="110">
        <v>17833</v>
      </c>
      <c r="P15" s="110"/>
    </row>
    <row r="16" spans="1:16" ht="13.2" x14ac:dyDescent="0.25">
      <c r="A16" s="110" t="s">
        <v>338</v>
      </c>
      <c r="B16" s="110">
        <v>65587</v>
      </c>
      <c r="C16" s="110">
        <v>1966</v>
      </c>
      <c r="D16" s="165">
        <v>1.6833669371072899</v>
      </c>
      <c r="E16" s="110">
        <v>1459.6891813104701</v>
      </c>
      <c r="F16" s="110">
        <v>1459.6891813104701</v>
      </c>
      <c r="G16" s="182">
        <v>0</v>
      </c>
      <c r="H16" s="110">
        <v>2834693542.7794199</v>
      </c>
      <c r="I16" s="110">
        <v>53406584.474810503</v>
      </c>
      <c r="J16" s="194"/>
      <c r="K16" s="110">
        <v>4524.91</v>
      </c>
      <c r="L16" s="194">
        <v>10.681520758072301</v>
      </c>
      <c r="M16" s="194">
        <v>114.094885705129</v>
      </c>
      <c r="N16" s="194">
        <v>13.7241833814471</v>
      </c>
      <c r="O16" s="110">
        <v>27770</v>
      </c>
      <c r="P16" s="110"/>
    </row>
    <row r="17" spans="1:16" ht="13.2" x14ac:dyDescent="0.25">
      <c r="A17" s="110" t="s">
        <v>339</v>
      </c>
      <c r="B17" s="110">
        <v>11664</v>
      </c>
      <c r="C17" s="110">
        <v>1966</v>
      </c>
      <c r="D17" s="165">
        <v>1.6833669371072899</v>
      </c>
      <c r="E17" s="110">
        <v>1459.6891813104701</v>
      </c>
      <c r="F17" s="110">
        <v>1459.6891813104701</v>
      </c>
      <c r="G17" s="182">
        <v>0</v>
      </c>
      <c r="H17" s="110">
        <v>2834693542.7794199</v>
      </c>
      <c r="I17" s="110">
        <v>4774046.1878083302</v>
      </c>
      <c r="J17" s="194"/>
      <c r="K17" s="110">
        <v>4524.91</v>
      </c>
      <c r="L17" s="194">
        <v>9.1696034745301294</v>
      </c>
      <c r="M17" s="194">
        <v>84.081627880115093</v>
      </c>
      <c r="N17" s="194">
        <v>11.0879434458794</v>
      </c>
      <c r="O17" s="110">
        <v>23151</v>
      </c>
      <c r="P17" s="110"/>
    </row>
    <row r="18" spans="1:16" ht="13.2" x14ac:dyDescent="0.25">
      <c r="A18" s="110" t="s">
        <v>340</v>
      </c>
      <c r="B18" s="110">
        <v>30043</v>
      </c>
      <c r="C18" s="110">
        <v>1966</v>
      </c>
      <c r="D18" s="165">
        <v>1.6833669371072899</v>
      </c>
      <c r="E18" s="110">
        <v>1459.6891813104701</v>
      </c>
      <c r="F18" s="110">
        <v>1459.6891813104701</v>
      </c>
      <c r="G18" s="182">
        <v>0</v>
      </c>
      <c r="H18" s="110">
        <v>2834693542.7794199</v>
      </c>
      <c r="I18" s="110">
        <v>19598437.9175076</v>
      </c>
      <c r="J18" s="194"/>
      <c r="K18" s="110">
        <v>4524.91</v>
      </c>
      <c r="L18" s="194">
        <v>10.107393794472999</v>
      </c>
      <c r="M18" s="194">
        <v>102.15940931655101</v>
      </c>
      <c r="N18" s="194">
        <v>10.8255230102254</v>
      </c>
      <c r="O18" s="110">
        <v>30220</v>
      </c>
      <c r="P18" s="110"/>
    </row>
    <row r="19" spans="1:16" ht="13.2" x14ac:dyDescent="0.25">
      <c r="A19" s="110" t="s">
        <v>341</v>
      </c>
      <c r="B19" s="110">
        <v>17352</v>
      </c>
      <c r="C19" s="110">
        <v>1966</v>
      </c>
      <c r="D19" s="165">
        <v>1.6833669371072899</v>
      </c>
      <c r="E19" s="110">
        <v>1459.6891813104701</v>
      </c>
      <c r="F19" s="110">
        <v>1459.6891813104701</v>
      </c>
      <c r="G19" s="182">
        <v>0</v>
      </c>
      <c r="H19" s="110">
        <v>2834693542.7794199</v>
      </c>
      <c r="I19" s="110">
        <v>5885530.4978512703</v>
      </c>
      <c r="J19" s="194"/>
      <c r="K19" s="110">
        <v>4524.91</v>
      </c>
      <c r="L19" s="194">
        <v>9.7508520871845104</v>
      </c>
      <c r="M19" s="194">
        <v>95.079116426150406</v>
      </c>
      <c r="N19" s="194">
        <v>7.7460317647954096</v>
      </c>
      <c r="O19" s="110">
        <v>19180</v>
      </c>
      <c r="P19" s="110"/>
    </row>
    <row r="20" spans="1:16" ht="13.2" x14ac:dyDescent="0.25">
      <c r="A20" s="110" t="s">
        <v>342</v>
      </c>
      <c r="B20" s="110">
        <v>51876</v>
      </c>
      <c r="C20" s="110">
        <v>1966</v>
      </c>
      <c r="D20" s="165">
        <v>1.6833669371072899</v>
      </c>
      <c r="E20" s="110">
        <v>1459.6891813104701</v>
      </c>
      <c r="F20" s="110">
        <v>1459.6891813104701</v>
      </c>
      <c r="G20" s="182">
        <v>0</v>
      </c>
      <c r="H20" s="110">
        <v>2834693542.7794199</v>
      </c>
      <c r="I20" s="110">
        <v>35572403.211469002</v>
      </c>
      <c r="J20" s="194"/>
      <c r="K20" s="110">
        <v>4524.91</v>
      </c>
      <c r="L20" s="194">
        <v>10.7366712186606</v>
      </c>
      <c r="M20" s="194">
        <v>115.276108857615</v>
      </c>
      <c r="N20" s="194">
        <v>9.2412682828376802</v>
      </c>
      <c r="O20" s="110">
        <v>25030</v>
      </c>
      <c r="P20" s="110"/>
    </row>
    <row r="21" spans="1:16" ht="13.2" x14ac:dyDescent="0.25">
      <c r="A21" s="110" t="s">
        <v>343</v>
      </c>
      <c r="B21" s="110">
        <v>76237</v>
      </c>
      <c r="C21" s="110">
        <v>1966</v>
      </c>
      <c r="D21" s="165">
        <v>1.6833669371072899</v>
      </c>
      <c r="E21" s="110">
        <v>1459.6891813104701</v>
      </c>
      <c r="F21" s="110">
        <v>1459.6891813104701</v>
      </c>
      <c r="G21" s="182">
        <v>0</v>
      </c>
      <c r="H21" s="110">
        <v>2834693542.7794199</v>
      </c>
      <c r="I21" s="110">
        <v>48735077.944636904</v>
      </c>
      <c r="J21" s="194"/>
      <c r="K21" s="110">
        <v>4524.91</v>
      </c>
      <c r="L21" s="194">
        <v>11.240628609883901</v>
      </c>
      <c r="M21" s="194">
        <v>126.35173154534</v>
      </c>
      <c r="N21" s="194">
        <v>5.3130385617965201</v>
      </c>
      <c r="O21" s="110">
        <v>17727</v>
      </c>
      <c r="P21" s="110"/>
    </row>
    <row r="22" spans="1:16" ht="13.2" x14ac:dyDescent="0.25">
      <c r="A22" s="110" t="s">
        <v>344</v>
      </c>
      <c r="B22" s="110">
        <v>85450</v>
      </c>
      <c r="C22" s="110">
        <v>1966</v>
      </c>
      <c r="D22" s="165">
        <v>1.6833669371072899</v>
      </c>
      <c r="E22" s="110">
        <v>1459.6891813104701</v>
      </c>
      <c r="F22" s="110">
        <v>1459.6891813104701</v>
      </c>
      <c r="G22" s="182">
        <v>0</v>
      </c>
      <c r="H22" s="110">
        <v>2834693542.7794199</v>
      </c>
      <c r="I22" s="110">
        <v>52000585.607670501</v>
      </c>
      <c r="J22" s="194"/>
      <c r="K22" s="110">
        <v>4524.91</v>
      </c>
      <c r="L22" s="194">
        <v>11.3556385884956</v>
      </c>
      <c r="M22" s="194">
        <v>128.950527752531</v>
      </c>
      <c r="N22" s="194">
        <v>4.0170732773403701</v>
      </c>
      <c r="O22" s="110">
        <v>15090</v>
      </c>
      <c r="P22" s="110"/>
    </row>
    <row r="23" spans="1:16" ht="13.2" x14ac:dyDescent="0.25">
      <c r="A23" s="110" t="s">
        <v>329</v>
      </c>
      <c r="B23" s="110">
        <v>984748</v>
      </c>
      <c r="C23" s="110">
        <v>1966</v>
      </c>
      <c r="D23" s="165">
        <v>1.6833669371072899</v>
      </c>
      <c r="E23" s="110">
        <v>1459.6891813104701</v>
      </c>
      <c r="F23" s="110">
        <v>1459.6891813104701</v>
      </c>
      <c r="G23" s="182">
        <v>0</v>
      </c>
      <c r="H23" s="110">
        <v>2834693542.7794199</v>
      </c>
      <c r="I23" s="110">
        <v>1866677741.5918601</v>
      </c>
      <c r="J23" s="194"/>
      <c r="K23" s="110">
        <v>4524.91</v>
      </c>
      <c r="L23" s="194">
        <v>13.7998621941904</v>
      </c>
      <c r="M23" s="194">
        <v>190.436196578645</v>
      </c>
      <c r="N23" s="194">
        <v>3.84918093472014</v>
      </c>
      <c r="O23" s="110">
        <v>15560</v>
      </c>
      <c r="P23" s="110"/>
    </row>
    <row r="24" spans="1:16" ht="13.2" x14ac:dyDescent="0.25">
      <c r="A24" s="110" t="s">
        <v>345</v>
      </c>
      <c r="B24" s="110">
        <v>54070</v>
      </c>
      <c r="C24" s="110">
        <v>1966</v>
      </c>
      <c r="D24" s="165">
        <v>1.6833669371072899</v>
      </c>
      <c r="E24" s="110">
        <v>1459.6891813104701</v>
      </c>
      <c r="F24" s="110">
        <v>1459.6891813104701</v>
      </c>
      <c r="G24" s="182">
        <v>0</v>
      </c>
      <c r="H24" s="110">
        <v>2834693542.7794199</v>
      </c>
      <c r="I24" s="110">
        <v>24100857.4738262</v>
      </c>
      <c r="J24" s="194"/>
      <c r="K24" s="110">
        <v>4524.91</v>
      </c>
      <c r="L24" s="194">
        <v>10.897996903588201</v>
      </c>
      <c r="M24" s="194">
        <v>118.76633651061699</v>
      </c>
      <c r="N24" s="194">
        <v>3.6898454921200599</v>
      </c>
      <c r="O24" s="110">
        <v>14974</v>
      </c>
      <c r="P24" s="110"/>
    </row>
    <row r="25" spans="1:16" ht="13.2" x14ac:dyDescent="0.25">
      <c r="A25" s="110" t="s">
        <v>346</v>
      </c>
      <c r="B25" s="110">
        <v>102426</v>
      </c>
      <c r="C25" s="110">
        <v>1966</v>
      </c>
      <c r="D25" s="165">
        <v>1.6833669371072899</v>
      </c>
      <c r="E25" s="110">
        <v>1459.6891813104701</v>
      </c>
      <c r="F25" s="110">
        <v>1459.6891813104701</v>
      </c>
      <c r="G25" s="182">
        <v>0</v>
      </c>
      <c r="H25" s="110">
        <v>2834693542.7794199</v>
      </c>
      <c r="I25" s="110">
        <v>80879008.964128494</v>
      </c>
      <c r="J25" s="194"/>
      <c r="K25" s="110">
        <v>4524.91</v>
      </c>
      <c r="L25" s="194">
        <v>11.456667513417299</v>
      </c>
      <c r="M25" s="194">
        <v>131.255230512992</v>
      </c>
      <c r="N25" s="194">
        <v>8.7669314477561198</v>
      </c>
      <c r="O25" s="110">
        <v>17433</v>
      </c>
      <c r="P25" s="110"/>
    </row>
    <row r="26" spans="1:16" ht="13.2" x14ac:dyDescent="0.25">
      <c r="A26" s="110" t="s">
        <v>347</v>
      </c>
      <c r="B26" s="110">
        <v>49214</v>
      </c>
      <c r="C26" s="110">
        <v>1966</v>
      </c>
      <c r="D26" s="165">
        <v>1.6833669371072899</v>
      </c>
      <c r="E26" s="110">
        <v>1459.6891813104701</v>
      </c>
      <c r="F26" s="110">
        <v>1459.6891813104701</v>
      </c>
      <c r="G26" s="182">
        <v>0</v>
      </c>
      <c r="H26" s="110">
        <v>2834693542.7794199</v>
      </c>
      <c r="I26" s="110">
        <v>26602835.039952401</v>
      </c>
      <c r="J26" s="194"/>
      <c r="K26" s="110">
        <v>4524.91</v>
      </c>
      <c r="L26" s="194">
        <v>10.803131910443501</v>
      </c>
      <c r="M26" s="194">
        <v>116.707659074443</v>
      </c>
      <c r="N26" s="194">
        <v>6.3473188520186303</v>
      </c>
      <c r="O26" s="110">
        <v>18907</v>
      </c>
      <c r="P26" s="110"/>
    </row>
    <row r="27" spans="1:16" ht="13.2" x14ac:dyDescent="0.25">
      <c r="A27" s="110" t="s">
        <v>348</v>
      </c>
      <c r="B27" s="110">
        <v>75137</v>
      </c>
      <c r="C27" s="110">
        <v>1966</v>
      </c>
      <c r="D27" s="165">
        <v>1.6833669371072899</v>
      </c>
      <c r="E27" s="110">
        <v>1459.6891813104701</v>
      </c>
      <c r="F27" s="110">
        <v>1459.6891813104701</v>
      </c>
      <c r="G27" s="182">
        <v>0</v>
      </c>
      <c r="H27" s="110">
        <v>2834693542.7794199</v>
      </c>
      <c r="I27" s="110">
        <v>49825777.5172299</v>
      </c>
      <c r="J27" s="194"/>
      <c r="K27" s="110">
        <v>4524.91</v>
      </c>
      <c r="L27" s="194">
        <v>11.2228812319402</v>
      </c>
      <c r="M27" s="194">
        <v>125.953063146235</v>
      </c>
      <c r="N27" s="194">
        <v>5.5262835396676397</v>
      </c>
      <c r="O27" s="110">
        <v>19274</v>
      </c>
      <c r="P27" s="110"/>
    </row>
    <row r="28" spans="1:16" ht="13.2" x14ac:dyDescent="0.25">
      <c r="A28" s="110" t="s">
        <v>349</v>
      </c>
      <c r="B28" s="110">
        <v>49262</v>
      </c>
      <c r="C28" s="110">
        <v>1966</v>
      </c>
      <c r="D28" s="165">
        <v>1.6833669371072899</v>
      </c>
      <c r="E28" s="110">
        <v>1459.6891813104701</v>
      </c>
      <c r="F28" s="110">
        <v>1459.6891813104701</v>
      </c>
      <c r="G28" s="182">
        <v>0</v>
      </c>
      <c r="H28" s="110">
        <v>2834693542.7794199</v>
      </c>
      <c r="I28" s="110">
        <v>27633697.0202353</v>
      </c>
      <c r="J28" s="194"/>
      <c r="K28" s="110">
        <v>4524.91</v>
      </c>
      <c r="L28" s="194">
        <v>10.7899615870313</v>
      </c>
      <c r="M28" s="194">
        <v>116.42327104960999</v>
      </c>
      <c r="N28" s="194">
        <v>6.4752217816787301</v>
      </c>
      <c r="O28" s="110">
        <v>20214</v>
      </c>
      <c r="P28" s="110"/>
    </row>
    <row r="29" spans="1:16" ht="13.2" x14ac:dyDescent="0.25">
      <c r="A29" s="110" t="s">
        <v>350</v>
      </c>
      <c r="B29" s="110">
        <v>31853</v>
      </c>
      <c r="C29" s="110">
        <v>1966</v>
      </c>
      <c r="D29" s="165">
        <v>1.6833669371072899</v>
      </c>
      <c r="E29" s="110">
        <v>1459.6891813104701</v>
      </c>
      <c r="F29" s="110">
        <v>1459.6891813104701</v>
      </c>
      <c r="G29" s="182">
        <v>0</v>
      </c>
      <c r="H29" s="110">
        <v>2834693542.7794199</v>
      </c>
      <c r="I29" s="110">
        <v>17630808.830841299</v>
      </c>
      <c r="J29" s="194"/>
      <c r="K29" s="110">
        <v>4524.91</v>
      </c>
      <c r="L29" s="194">
        <v>10.291484576985701</v>
      </c>
      <c r="M29" s="194">
        <v>105.91465479833499</v>
      </c>
      <c r="N29" s="194">
        <v>9.6102622362302697</v>
      </c>
      <c r="O29" s="110">
        <v>23417</v>
      </c>
      <c r="P29" s="110"/>
    </row>
    <row r="30" spans="1:16" ht="13.2" x14ac:dyDescent="0.25">
      <c r="A30" s="110" t="s">
        <v>351</v>
      </c>
      <c r="B30" s="110">
        <v>34851</v>
      </c>
      <c r="C30" s="110">
        <v>1966</v>
      </c>
      <c r="D30" s="165">
        <v>1.6833669371072899</v>
      </c>
      <c r="E30" s="110">
        <v>1459.6891813104701</v>
      </c>
      <c r="F30" s="110">
        <v>1459.6891813104701</v>
      </c>
      <c r="G30" s="182">
        <v>0</v>
      </c>
      <c r="H30" s="110">
        <v>2834693542.7794199</v>
      </c>
      <c r="I30" s="110">
        <v>19073429.986166298</v>
      </c>
      <c r="J30" s="194"/>
      <c r="K30" s="110">
        <v>4524.91</v>
      </c>
      <c r="L30" s="194">
        <v>10.2878639121794</v>
      </c>
      <c r="M30" s="194">
        <v>105.840143875523</v>
      </c>
      <c r="N30" s="194">
        <v>10.4340369821265</v>
      </c>
      <c r="O30" s="110">
        <v>21976</v>
      </c>
      <c r="P30" s="110"/>
    </row>
    <row r="31" spans="1:16" ht="13.2" x14ac:dyDescent="0.25">
      <c r="A31" s="110" t="s">
        <v>352</v>
      </c>
      <c r="B31" s="110">
        <v>11899</v>
      </c>
      <c r="C31" s="110">
        <v>1966</v>
      </c>
      <c r="D31" s="165">
        <v>1.6833669371072899</v>
      </c>
      <c r="E31" s="110">
        <v>1459.6891813104701</v>
      </c>
      <c r="F31" s="110">
        <v>1459.6891813104701</v>
      </c>
      <c r="G31" s="182">
        <v>0</v>
      </c>
      <c r="H31" s="110">
        <v>2834693542.7794199</v>
      </c>
      <c r="I31" s="110">
        <v>4681445.5667708199</v>
      </c>
      <c r="J31" s="194"/>
      <c r="K31" s="110">
        <v>4524.91</v>
      </c>
      <c r="L31" s="194">
        <v>9.3392108679465604</v>
      </c>
      <c r="M31" s="194">
        <v>87.220859635971095</v>
      </c>
      <c r="N31" s="194">
        <v>8.6477252062442709</v>
      </c>
      <c r="O31" s="110">
        <v>24527</v>
      </c>
      <c r="P31" s="110"/>
    </row>
    <row r="32" spans="1:16" ht="13.2" x14ac:dyDescent="0.25">
      <c r="A32" s="110" t="s">
        <v>353</v>
      </c>
      <c r="B32" s="110">
        <v>46457</v>
      </c>
      <c r="C32" s="110">
        <v>1966</v>
      </c>
      <c r="D32" s="165">
        <v>1.6833669371072899</v>
      </c>
      <c r="E32" s="110">
        <v>1459.6891813104701</v>
      </c>
      <c r="F32" s="110">
        <v>1459.6891813104701</v>
      </c>
      <c r="G32" s="182">
        <v>0</v>
      </c>
      <c r="H32" s="110">
        <v>2834693542.7794199</v>
      </c>
      <c r="I32" s="110">
        <v>32071159.056173202</v>
      </c>
      <c r="J32" s="194"/>
      <c r="K32" s="110">
        <v>4524.91</v>
      </c>
      <c r="L32" s="194">
        <v>10.6585086337515</v>
      </c>
      <c r="M32" s="194">
        <v>113.603806295756</v>
      </c>
      <c r="N32" s="194">
        <v>10.2492705638714</v>
      </c>
      <c r="O32" s="110">
        <v>25286</v>
      </c>
      <c r="P32" s="110"/>
    </row>
    <row r="33" spans="1:16" ht="13.2" x14ac:dyDescent="0.25">
      <c r="A33" s="110" t="s">
        <v>354</v>
      </c>
      <c r="B33" s="110">
        <v>49138</v>
      </c>
      <c r="C33" s="110">
        <v>1966</v>
      </c>
      <c r="D33" s="165">
        <v>1.6833669371072899</v>
      </c>
      <c r="E33" s="110">
        <v>1459.6891813104701</v>
      </c>
      <c r="F33" s="110">
        <v>1459.6891813104701</v>
      </c>
      <c r="G33" s="182">
        <v>0</v>
      </c>
      <c r="H33" s="110">
        <v>2834693542.7794199</v>
      </c>
      <c r="I33" s="110">
        <v>31902440.451486502</v>
      </c>
      <c r="J33" s="194"/>
      <c r="K33" s="110">
        <v>4524.91</v>
      </c>
      <c r="L33" s="194">
        <v>10.734074764761599</v>
      </c>
      <c r="M33" s="194">
        <v>115.220361055491</v>
      </c>
      <c r="N33" s="194">
        <v>9.2560001003305103</v>
      </c>
      <c r="O33" s="110">
        <v>22830</v>
      </c>
      <c r="P33" s="110"/>
    </row>
    <row r="34" spans="1:16" ht="13.2" x14ac:dyDescent="0.25">
      <c r="A34" s="18" t="s">
        <v>355</v>
      </c>
      <c r="B34" s="110"/>
      <c r="C34" s="110"/>
      <c r="D34" s="165"/>
      <c r="E34" s="110"/>
      <c r="F34" s="110"/>
      <c r="G34" s="182"/>
      <c r="H34" s="110"/>
      <c r="I34" s="110"/>
      <c r="J34" s="194"/>
      <c r="K34" s="110"/>
      <c r="L34" s="194"/>
      <c r="M34" s="194"/>
      <c r="N34" s="194"/>
      <c r="O34" s="110"/>
      <c r="P34" s="110"/>
    </row>
    <row r="35" spans="1:16" ht="13.2" x14ac:dyDescent="0.25">
      <c r="A35" s="110" t="s">
        <v>356</v>
      </c>
      <c r="B35" s="110">
        <v>47848</v>
      </c>
      <c r="C35" s="110">
        <v>1101</v>
      </c>
      <c r="D35" s="165">
        <v>1.6833669371072899</v>
      </c>
      <c r="E35" s="110">
        <v>654.29920988059996</v>
      </c>
      <c r="F35" s="110">
        <v>654.29920988059996</v>
      </c>
      <c r="G35" s="182">
        <v>0</v>
      </c>
      <c r="H35" s="110">
        <v>411052991.16374701</v>
      </c>
      <c r="I35" s="110">
        <v>34571067.791049697</v>
      </c>
      <c r="J35" s="194"/>
      <c r="K35" s="110">
        <v>4524.91</v>
      </c>
      <c r="L35" s="194">
        <v>10.431513866639801</v>
      </c>
      <c r="M35" s="194">
        <v>108.816481549899</v>
      </c>
      <c r="N35" s="194">
        <v>12.985699961416399</v>
      </c>
      <c r="O35" s="110">
        <v>27156</v>
      </c>
      <c r="P35" s="110"/>
    </row>
    <row r="36" spans="1:16" ht="13.2" x14ac:dyDescent="0.25">
      <c r="A36" s="110" t="s">
        <v>357</v>
      </c>
      <c r="B36" s="110">
        <v>14421</v>
      </c>
      <c r="C36" s="110">
        <v>1101</v>
      </c>
      <c r="D36" s="165">
        <v>1.6833669371072899</v>
      </c>
      <c r="E36" s="110">
        <v>654.29920988059996</v>
      </c>
      <c r="F36" s="110">
        <v>654.29920988059996</v>
      </c>
      <c r="G36" s="182">
        <v>0</v>
      </c>
      <c r="H36" s="110">
        <v>411052991.16374701</v>
      </c>
      <c r="I36" s="110">
        <v>9769942.6474638302</v>
      </c>
      <c r="J36" s="194"/>
      <c r="K36" s="110">
        <v>4524.91</v>
      </c>
      <c r="L36" s="194">
        <v>9.0948964253376392</v>
      </c>
      <c r="M36" s="194">
        <v>82.717140987619302</v>
      </c>
      <c r="N36" s="194">
        <v>17.483365905544598</v>
      </c>
      <c r="O36" s="110">
        <v>31226</v>
      </c>
      <c r="P36" s="110"/>
    </row>
    <row r="37" spans="1:16" ht="13.2" x14ac:dyDescent="0.25">
      <c r="A37" s="110" t="s">
        <v>358</v>
      </c>
      <c r="B37" s="110">
        <v>22765</v>
      </c>
      <c r="C37" s="110">
        <v>1101</v>
      </c>
      <c r="D37" s="165">
        <v>1.6833669371072899</v>
      </c>
      <c r="E37" s="110">
        <v>654.29920988059996</v>
      </c>
      <c r="F37" s="110">
        <v>654.29920988059996</v>
      </c>
      <c r="G37" s="182">
        <v>0</v>
      </c>
      <c r="H37" s="110">
        <v>411052991.16374701</v>
      </c>
      <c r="I37" s="110">
        <v>13445658.139703</v>
      </c>
      <c r="J37" s="194"/>
      <c r="K37" s="110">
        <v>4524.91</v>
      </c>
      <c r="L37" s="194">
        <v>9.9418931433687803</v>
      </c>
      <c r="M37" s="194">
        <v>98.8412392741632</v>
      </c>
      <c r="N37" s="194">
        <v>9.2372705510304893</v>
      </c>
      <c r="O37" s="110">
        <v>30538</v>
      </c>
      <c r="P37" s="110"/>
    </row>
    <row r="38" spans="1:16" ht="13.2" x14ac:dyDescent="0.25">
      <c r="A38" s="110" t="s">
        <v>359</v>
      </c>
      <c r="B38" s="110">
        <v>20133</v>
      </c>
      <c r="C38" s="110">
        <v>1101</v>
      </c>
      <c r="D38" s="165">
        <v>1.6833669371072899</v>
      </c>
      <c r="E38" s="110">
        <v>654.29920988059996</v>
      </c>
      <c r="F38" s="110">
        <v>654.29920988059996</v>
      </c>
      <c r="G38" s="182">
        <v>0</v>
      </c>
      <c r="H38" s="110">
        <v>411052991.16374701</v>
      </c>
      <c r="I38" s="110">
        <v>11495150.699493</v>
      </c>
      <c r="J38" s="194"/>
      <c r="K38" s="110">
        <v>4524.91</v>
      </c>
      <c r="L38" s="194">
        <v>9.5923616046644593</v>
      </c>
      <c r="M38" s="194">
        <v>92.013401154641002</v>
      </c>
      <c r="N38" s="194">
        <v>11.2789306989834</v>
      </c>
      <c r="O38" s="110">
        <v>29964</v>
      </c>
      <c r="P38" s="110"/>
    </row>
    <row r="39" spans="1:16" ht="13.2" x14ac:dyDescent="0.25">
      <c r="A39" s="110" t="s">
        <v>360</v>
      </c>
      <c r="B39" s="110">
        <v>21406</v>
      </c>
      <c r="C39" s="110">
        <v>1101</v>
      </c>
      <c r="D39" s="165">
        <v>1.6833669371072899</v>
      </c>
      <c r="E39" s="110">
        <v>654.29920988059996</v>
      </c>
      <c r="F39" s="110">
        <v>654.29920988059996</v>
      </c>
      <c r="G39" s="182">
        <v>0</v>
      </c>
      <c r="H39" s="110">
        <v>411052991.16374701</v>
      </c>
      <c r="I39" s="110">
        <v>15369299.993296299</v>
      </c>
      <c r="J39" s="194"/>
      <c r="K39" s="110">
        <v>4524.91</v>
      </c>
      <c r="L39" s="194">
        <v>9.5646946245360809</v>
      </c>
      <c r="M39" s="194">
        <v>91.483383260629395</v>
      </c>
      <c r="N39" s="194">
        <v>16.977105286330701</v>
      </c>
      <c r="O39" s="110">
        <v>31470</v>
      </c>
      <c r="P39" s="110"/>
    </row>
    <row r="40" spans="1:16" ht="13.2" x14ac:dyDescent="0.25">
      <c r="A40" s="110" t="s">
        <v>355</v>
      </c>
      <c r="B40" s="110">
        <v>242140</v>
      </c>
      <c r="C40" s="110">
        <v>1101</v>
      </c>
      <c r="D40" s="165">
        <v>1.6833669371072899</v>
      </c>
      <c r="E40" s="110">
        <v>654.29920988059996</v>
      </c>
      <c r="F40" s="110">
        <v>654.29920988059996</v>
      </c>
      <c r="G40" s="182">
        <v>0</v>
      </c>
      <c r="H40" s="110">
        <v>411052991.16374701</v>
      </c>
      <c r="I40" s="110">
        <v>307614734.84719098</v>
      </c>
      <c r="J40" s="194"/>
      <c r="K40" s="110">
        <v>4524.91</v>
      </c>
      <c r="L40" s="194">
        <v>12.277552954577899</v>
      </c>
      <c r="M40" s="194">
        <v>150.73830655246499</v>
      </c>
      <c r="N40" s="194">
        <v>10.1001963871563</v>
      </c>
      <c r="O40" s="110">
        <v>23314</v>
      </c>
      <c r="P40" s="110"/>
    </row>
    <row r="41" spans="1:16" ht="13.2" x14ac:dyDescent="0.25">
      <c r="A41" s="110" t="s">
        <v>361</v>
      </c>
      <c r="B41" s="110">
        <v>9625</v>
      </c>
      <c r="C41" s="110">
        <v>1101</v>
      </c>
      <c r="D41" s="165">
        <v>1.6833669371072899</v>
      </c>
      <c r="E41" s="110">
        <v>654.29920988059996</v>
      </c>
      <c r="F41" s="110">
        <v>654.29920988059996</v>
      </c>
      <c r="G41" s="182">
        <v>0</v>
      </c>
      <c r="H41" s="110">
        <v>411052991.16374701</v>
      </c>
      <c r="I41" s="110">
        <v>4842137.7813313203</v>
      </c>
      <c r="J41" s="194"/>
      <c r="K41" s="110">
        <v>4524.91</v>
      </c>
      <c r="L41" s="194">
        <v>9.0663029268759008</v>
      </c>
      <c r="M41" s="194">
        <v>82.197848761878404</v>
      </c>
      <c r="N41" s="194">
        <v>12.7685034054624</v>
      </c>
      <c r="O41" s="110">
        <v>27070</v>
      </c>
      <c r="P41" s="110"/>
    </row>
    <row r="42" spans="1:16" ht="13.2" x14ac:dyDescent="0.25">
      <c r="A42" s="110" t="s">
        <v>362</v>
      </c>
      <c r="B42" s="110">
        <v>22344</v>
      </c>
      <c r="C42" s="110">
        <v>1101</v>
      </c>
      <c r="D42" s="165">
        <v>1.6833669371072899</v>
      </c>
      <c r="E42" s="110">
        <v>654.29920988059996</v>
      </c>
      <c r="F42" s="110">
        <v>654.29920988059996</v>
      </c>
      <c r="G42" s="182">
        <v>0</v>
      </c>
      <c r="H42" s="110">
        <v>411052991.16374701</v>
      </c>
      <c r="I42" s="110">
        <v>13944999.2642185</v>
      </c>
      <c r="J42" s="194"/>
      <c r="K42" s="110">
        <v>4524.91</v>
      </c>
      <c r="L42" s="194">
        <v>9.6241011718816392</v>
      </c>
      <c r="M42" s="194">
        <v>92.623323366613604</v>
      </c>
      <c r="N42" s="194">
        <v>16.614595726338599</v>
      </c>
      <c r="O42" s="110">
        <v>25739</v>
      </c>
      <c r="P42" s="110"/>
    </row>
    <row r="43" spans="1:16" ht="13.2" x14ac:dyDescent="0.25">
      <c r="A43" s="18" t="s">
        <v>363</v>
      </c>
      <c r="B43" s="110"/>
      <c r="C43" s="110"/>
      <c r="D43" s="165"/>
      <c r="E43" s="110"/>
      <c r="F43" s="110"/>
      <c r="G43" s="182"/>
      <c r="H43" s="110"/>
      <c r="I43" s="110"/>
      <c r="J43" s="194"/>
      <c r="K43" s="110"/>
      <c r="L43" s="194"/>
      <c r="M43" s="194"/>
      <c r="N43" s="194"/>
      <c r="O43" s="110"/>
      <c r="P43" s="110"/>
    </row>
    <row r="44" spans="1:16" ht="13.2" x14ac:dyDescent="0.25">
      <c r="A44" s="110" t="s">
        <v>364</v>
      </c>
      <c r="B44" s="110">
        <v>107918</v>
      </c>
      <c r="C44" s="110">
        <v>1039</v>
      </c>
      <c r="D44" s="165">
        <v>1.6833669371072899</v>
      </c>
      <c r="E44" s="110">
        <v>616.95874749804898</v>
      </c>
      <c r="F44" s="110">
        <v>597.37464604759805</v>
      </c>
      <c r="G44" s="182">
        <v>0.36836902478174099</v>
      </c>
      <c r="H44" s="110">
        <v>209546198.03311899</v>
      </c>
      <c r="I44" s="110">
        <v>91084721.059874803</v>
      </c>
      <c r="J44" s="194"/>
      <c r="K44" s="110">
        <v>4524.91</v>
      </c>
      <c r="L44" s="194">
        <v>11.4847578755593</v>
      </c>
      <c r="M44" s="194">
        <v>131.899663460222</v>
      </c>
      <c r="N44" s="194">
        <v>10.4152886774532</v>
      </c>
      <c r="O44" s="110">
        <v>17874</v>
      </c>
      <c r="P44" s="110"/>
    </row>
    <row r="45" spans="1:16" ht="13.2" x14ac:dyDescent="0.25">
      <c r="A45" s="110" t="s">
        <v>365</v>
      </c>
      <c r="B45" s="110">
        <v>16058</v>
      </c>
      <c r="C45" s="110">
        <v>810</v>
      </c>
      <c r="D45" s="165">
        <v>1.6833669371072899</v>
      </c>
      <c r="E45" s="110">
        <v>480.92522216844901</v>
      </c>
      <c r="F45" s="110">
        <v>597.37464604759805</v>
      </c>
      <c r="G45" s="182">
        <v>4.27269702071017E-2</v>
      </c>
      <c r="H45" s="110">
        <v>209546198.03311899</v>
      </c>
      <c r="I45" s="110">
        <v>8867434.7134530395</v>
      </c>
      <c r="J45" s="194"/>
      <c r="K45" s="110">
        <v>4524.91</v>
      </c>
      <c r="L45" s="194">
        <v>9.4090802587867906</v>
      </c>
      <c r="M45" s="194">
        <v>88.5307913162912</v>
      </c>
      <c r="N45" s="194">
        <v>15.0760500619723</v>
      </c>
      <c r="O45" s="110">
        <v>25081</v>
      </c>
      <c r="P45" s="110"/>
    </row>
    <row r="46" spans="1:16" ht="13.2" x14ac:dyDescent="0.25">
      <c r="A46" s="110" t="s">
        <v>366</v>
      </c>
      <c r="B46" s="110">
        <v>11612</v>
      </c>
      <c r="C46" s="110">
        <v>1326</v>
      </c>
      <c r="D46" s="165">
        <v>1.6833669371072899</v>
      </c>
      <c r="E46" s="110">
        <v>787.62325646981503</v>
      </c>
      <c r="F46" s="110">
        <v>597.37464604759805</v>
      </c>
      <c r="G46" s="182">
        <v>5.0600947421994301E-2</v>
      </c>
      <c r="H46" s="110">
        <v>209546198.03311899</v>
      </c>
      <c r="I46" s="110">
        <v>6470638.2034790004</v>
      </c>
      <c r="J46" s="194"/>
      <c r="K46" s="110">
        <v>4524.91</v>
      </c>
      <c r="L46" s="194">
        <v>8.9782078496364601</v>
      </c>
      <c r="M46" s="194">
        <v>80.608216191273698</v>
      </c>
      <c r="N46" s="194">
        <v>14.6330432564459</v>
      </c>
      <c r="O46" s="110">
        <v>28188</v>
      </c>
      <c r="P46" s="110"/>
    </row>
    <row r="47" spans="1:16" ht="13.2" x14ac:dyDescent="0.25">
      <c r="A47" s="110" t="s">
        <v>367</v>
      </c>
      <c r="B47" s="110">
        <v>34604</v>
      </c>
      <c r="C47" s="110">
        <v>741</v>
      </c>
      <c r="D47" s="165">
        <v>1.6833669371072899</v>
      </c>
      <c r="E47" s="110">
        <v>440.21242990486098</v>
      </c>
      <c r="F47" s="110">
        <v>597.37464604759805</v>
      </c>
      <c r="G47" s="182">
        <v>8.4279450338644604E-2</v>
      </c>
      <c r="H47" s="110">
        <v>209546198.03311899</v>
      </c>
      <c r="I47" s="110">
        <v>19819438.424977701</v>
      </c>
      <c r="J47" s="194"/>
      <c r="K47" s="110">
        <v>4524.91</v>
      </c>
      <c r="L47" s="194">
        <v>10.2765627002087</v>
      </c>
      <c r="M47" s="194">
        <v>105.607740931321</v>
      </c>
      <c r="N47" s="194">
        <v>13.582823798134401</v>
      </c>
      <c r="O47" s="110">
        <v>19436</v>
      </c>
      <c r="P47" s="110"/>
    </row>
    <row r="48" spans="1:16" ht="13.2" x14ac:dyDescent="0.25">
      <c r="A48" s="110" t="s">
        <v>368</v>
      </c>
      <c r="B48" s="110">
        <v>58021</v>
      </c>
      <c r="C48" s="110">
        <v>1319</v>
      </c>
      <c r="D48" s="165">
        <v>1.6833669371072899</v>
      </c>
      <c r="E48" s="110">
        <v>783.83841421031696</v>
      </c>
      <c r="F48" s="110">
        <v>597.37464604759805</v>
      </c>
      <c r="G48" s="182">
        <v>0.25161981756254198</v>
      </c>
      <c r="H48" s="110">
        <v>209546198.03311899</v>
      </c>
      <c r="I48" s="110">
        <v>42871952.461470596</v>
      </c>
      <c r="J48" s="194"/>
      <c r="K48" s="110">
        <v>4524.91</v>
      </c>
      <c r="L48" s="194">
        <v>10.791645411031899</v>
      </c>
      <c r="M48" s="194">
        <v>116.459610677445</v>
      </c>
      <c r="N48" s="194">
        <v>12.9627151508286</v>
      </c>
      <c r="O48" s="110">
        <v>22285</v>
      </c>
      <c r="P48" s="110"/>
    </row>
    <row r="49" spans="1:16" ht="13.2" x14ac:dyDescent="0.25">
      <c r="A49" s="110" t="s">
        <v>369</v>
      </c>
      <c r="B49" s="110">
        <v>12086</v>
      </c>
      <c r="C49" s="110">
        <v>256</v>
      </c>
      <c r="D49" s="165">
        <v>1.6833669371072899</v>
      </c>
      <c r="E49" s="110">
        <v>151.85899828081301</v>
      </c>
      <c r="F49" s="110">
        <v>597.37464604759805</v>
      </c>
      <c r="G49" s="182">
        <v>1.0154445444935999E-2</v>
      </c>
      <c r="H49" s="110">
        <v>209546198.03311899</v>
      </c>
      <c r="I49" s="110">
        <v>2655222.1835572398</v>
      </c>
      <c r="J49" s="194"/>
      <c r="K49" s="110">
        <v>4524.91</v>
      </c>
      <c r="L49" s="194">
        <v>9.3698464898959504</v>
      </c>
      <c r="M49" s="194">
        <v>87.794023244215495</v>
      </c>
      <c r="N49" s="194">
        <v>7.6027481231663998</v>
      </c>
      <c r="O49" s="110">
        <v>15143</v>
      </c>
      <c r="P49" s="110"/>
    </row>
    <row r="50" spans="1:16" ht="13.2" x14ac:dyDescent="0.25">
      <c r="A50" s="110" t="s">
        <v>370</v>
      </c>
      <c r="B50" s="110">
        <v>38526</v>
      </c>
      <c r="C50" s="110">
        <v>933</v>
      </c>
      <c r="D50" s="165">
        <v>1.6833669371072899</v>
      </c>
      <c r="E50" s="110">
        <v>554.480423149221</v>
      </c>
      <c r="F50" s="110">
        <v>597.37464604759805</v>
      </c>
      <c r="G50" s="182">
        <v>0.118187957561759</v>
      </c>
      <c r="H50" s="110">
        <v>209546198.03311899</v>
      </c>
      <c r="I50" s="110">
        <v>26139384.433499601</v>
      </c>
      <c r="J50" s="194"/>
      <c r="K50" s="110">
        <v>4524.91</v>
      </c>
      <c r="L50" s="194">
        <v>10.3365817629464</v>
      </c>
      <c r="M50" s="194">
        <v>106.844922542075</v>
      </c>
      <c r="N50" s="194">
        <v>12.2008450822309</v>
      </c>
      <c r="O50" s="110">
        <v>26913</v>
      </c>
      <c r="P50" s="110"/>
    </row>
    <row r="51" spans="1:16" ht="13.2" x14ac:dyDescent="0.25">
      <c r="A51" s="110" t="s">
        <v>371</v>
      </c>
      <c r="B51" s="110">
        <v>14760</v>
      </c>
      <c r="C51" s="110">
        <v>742</v>
      </c>
      <c r="D51" s="165">
        <v>1.6833669371072899</v>
      </c>
      <c r="E51" s="110">
        <v>440.63929946585398</v>
      </c>
      <c r="F51" s="110">
        <v>597.37464604759805</v>
      </c>
      <c r="G51" s="182">
        <v>3.5983439689934602E-2</v>
      </c>
      <c r="H51" s="110">
        <v>209546198.03311899</v>
      </c>
      <c r="I51" s="110">
        <v>7655150.7070652004</v>
      </c>
      <c r="J51" s="194"/>
      <c r="K51" s="110">
        <v>4524.91</v>
      </c>
      <c r="L51" s="194">
        <v>9.4794440531223607</v>
      </c>
      <c r="M51" s="194">
        <v>89.859859556276803</v>
      </c>
      <c r="N51" s="194">
        <v>11.310073076531101</v>
      </c>
      <c r="O51" s="110">
        <v>27615</v>
      </c>
      <c r="P51" s="110"/>
    </row>
    <row r="52" spans="1:16" ht="13.2" x14ac:dyDescent="0.25">
      <c r="A52" s="110" t="s">
        <v>372</v>
      </c>
      <c r="B52" s="110">
        <v>8981</v>
      </c>
      <c r="C52" s="110">
        <v>1290</v>
      </c>
      <c r="D52" s="165">
        <v>1.6833669371072899</v>
      </c>
      <c r="E52" s="110">
        <v>766.32984310490394</v>
      </c>
      <c r="F52" s="110">
        <v>597.37464604759805</v>
      </c>
      <c r="G52" s="182">
        <v>3.8077946991347901E-2</v>
      </c>
      <c r="H52" s="110">
        <v>209546198.03311899</v>
      </c>
      <c r="I52" s="110">
        <v>3982255.8457417302</v>
      </c>
      <c r="J52" s="194"/>
      <c r="K52" s="110">
        <v>4524.91</v>
      </c>
      <c r="L52" s="194">
        <v>8.7634152158786804</v>
      </c>
      <c r="M52" s="194">
        <v>76.797446245893994</v>
      </c>
      <c r="N52" s="194">
        <v>14.7715996297313</v>
      </c>
      <c r="O52" s="110">
        <v>21604</v>
      </c>
      <c r="P52" s="110"/>
    </row>
    <row r="53" spans="1:16" ht="13.2" x14ac:dyDescent="0.25">
      <c r="A53" s="18" t="s">
        <v>373</v>
      </c>
      <c r="B53" s="110"/>
      <c r="C53" s="110"/>
      <c r="D53" s="165"/>
      <c r="E53" s="110"/>
      <c r="F53" s="110"/>
      <c r="G53" s="182"/>
      <c r="H53" s="110"/>
      <c r="I53" s="110"/>
      <c r="J53" s="194"/>
      <c r="K53" s="110"/>
      <c r="L53" s="194"/>
      <c r="M53" s="194"/>
      <c r="N53" s="194"/>
      <c r="O53" s="110"/>
      <c r="P53" s="110"/>
    </row>
    <row r="54" spans="1:16" ht="13.2" x14ac:dyDescent="0.25">
      <c r="A54" s="110" t="s">
        <v>374</v>
      </c>
      <c r="B54" s="110">
        <v>5498</v>
      </c>
      <c r="C54" s="110">
        <v>935</v>
      </c>
      <c r="D54" s="165">
        <v>1.6833669371072899</v>
      </c>
      <c r="E54" s="110">
        <v>555.70904791745704</v>
      </c>
      <c r="F54" s="110">
        <v>555.70904791745704</v>
      </c>
      <c r="G54" s="182">
        <v>0</v>
      </c>
      <c r="H54" s="110">
        <v>397972740.82267803</v>
      </c>
      <c r="I54" s="110">
        <v>2950995.45369172</v>
      </c>
      <c r="J54" s="194"/>
      <c r="K54" s="110">
        <v>4524.91</v>
      </c>
      <c r="L54" s="194">
        <v>8.2343169024180902</v>
      </c>
      <c r="M54" s="194">
        <v>67.803974849448196</v>
      </c>
      <c r="N54" s="194">
        <v>18.2287482967408</v>
      </c>
      <c r="O54" s="110">
        <v>22414</v>
      </c>
      <c r="P54" s="110"/>
    </row>
    <row r="55" spans="1:16" ht="13.2" x14ac:dyDescent="0.25">
      <c r="A55" s="110" t="s">
        <v>375</v>
      </c>
      <c r="B55" s="110">
        <v>21903</v>
      </c>
      <c r="C55" s="110">
        <v>935</v>
      </c>
      <c r="D55" s="165">
        <v>1.6833669371072899</v>
      </c>
      <c r="E55" s="110">
        <v>555.70904791745704</v>
      </c>
      <c r="F55" s="110">
        <v>555.70904791745704</v>
      </c>
      <c r="G55" s="182">
        <v>0</v>
      </c>
      <c r="H55" s="110">
        <v>397972740.82267803</v>
      </c>
      <c r="I55" s="110">
        <v>10421910.964051601</v>
      </c>
      <c r="J55" s="194"/>
      <c r="K55" s="110">
        <v>4524.91</v>
      </c>
      <c r="L55" s="194">
        <v>9.7751902945489793</v>
      </c>
      <c r="M55" s="194">
        <v>95.554345294644605</v>
      </c>
      <c r="N55" s="194">
        <v>15.3578450481419</v>
      </c>
      <c r="O55" s="110">
        <v>17009</v>
      </c>
      <c r="P55" s="110"/>
    </row>
    <row r="56" spans="1:16" ht="13.2" x14ac:dyDescent="0.25">
      <c r="A56" s="110" t="s">
        <v>376</v>
      </c>
      <c r="B56" s="110">
        <v>10068</v>
      </c>
      <c r="C56" s="110">
        <v>935</v>
      </c>
      <c r="D56" s="165">
        <v>1.6833669371072899</v>
      </c>
      <c r="E56" s="110">
        <v>555.70904791745704</v>
      </c>
      <c r="F56" s="110">
        <v>555.70904791745704</v>
      </c>
      <c r="G56" s="182">
        <v>0</v>
      </c>
      <c r="H56" s="110">
        <v>397972740.82267803</v>
      </c>
      <c r="I56" s="110">
        <v>5702855.4699311899</v>
      </c>
      <c r="J56" s="194"/>
      <c r="K56" s="110">
        <v>4524.91</v>
      </c>
      <c r="L56" s="194">
        <v>8.8077913362884992</v>
      </c>
      <c r="M56" s="194">
        <v>77.577188223598696</v>
      </c>
      <c r="N56" s="194">
        <v>18.971100505750002</v>
      </c>
      <c r="O56" s="110">
        <v>23359</v>
      </c>
      <c r="P56" s="110"/>
    </row>
    <row r="57" spans="1:16" ht="13.2" x14ac:dyDescent="0.25">
      <c r="A57" s="110" t="s">
        <v>377</v>
      </c>
      <c r="B57" s="110">
        <v>166673</v>
      </c>
      <c r="C57" s="110">
        <v>935</v>
      </c>
      <c r="D57" s="165">
        <v>1.6833669371072899</v>
      </c>
      <c r="E57" s="110">
        <v>555.70904791745704</v>
      </c>
      <c r="F57" s="110">
        <v>555.70904791745704</v>
      </c>
      <c r="G57" s="182">
        <v>0</v>
      </c>
      <c r="H57" s="110">
        <v>397972740.82267803</v>
      </c>
      <c r="I57" s="110">
        <v>169925550.01389199</v>
      </c>
      <c r="J57" s="194"/>
      <c r="K57" s="110">
        <v>4524.91</v>
      </c>
      <c r="L57" s="194">
        <v>11.921606682480601</v>
      </c>
      <c r="M57" s="194">
        <v>142.12470589176499</v>
      </c>
      <c r="N57" s="194">
        <v>9.9728350013782006</v>
      </c>
      <c r="O57" s="110">
        <v>18226</v>
      </c>
      <c r="P57" s="110"/>
    </row>
    <row r="58" spans="1:16" ht="13.2" x14ac:dyDescent="0.25">
      <c r="A58" s="110" t="s">
        <v>378</v>
      </c>
      <c r="B58" s="110">
        <v>28471</v>
      </c>
      <c r="C58" s="110">
        <v>935</v>
      </c>
      <c r="D58" s="165">
        <v>1.6833669371072899</v>
      </c>
      <c r="E58" s="110">
        <v>555.70904791745704</v>
      </c>
      <c r="F58" s="110">
        <v>555.70904791745704</v>
      </c>
      <c r="G58" s="182">
        <v>0</v>
      </c>
      <c r="H58" s="110">
        <v>397972740.82267803</v>
      </c>
      <c r="I58" s="110">
        <v>15298977.5213608</v>
      </c>
      <c r="J58" s="194"/>
      <c r="K58" s="110">
        <v>4524.91</v>
      </c>
      <c r="L58" s="194">
        <v>10.0485396339774</v>
      </c>
      <c r="M58" s="194">
        <v>100.973148775615</v>
      </c>
      <c r="N58" s="194">
        <v>12.2038711321319</v>
      </c>
      <c r="O58" s="110">
        <v>22060</v>
      </c>
      <c r="P58" s="110"/>
    </row>
    <row r="59" spans="1:16" ht="13.2" x14ac:dyDescent="0.25">
      <c r="A59" s="110" t="s">
        <v>379</v>
      </c>
      <c r="B59" s="110">
        <v>43728</v>
      </c>
      <c r="C59" s="110">
        <v>935</v>
      </c>
      <c r="D59" s="165">
        <v>1.6833669371072899</v>
      </c>
      <c r="E59" s="110">
        <v>555.70904791745704</v>
      </c>
      <c r="F59" s="110">
        <v>555.70904791745704</v>
      </c>
      <c r="G59" s="182">
        <v>0</v>
      </c>
      <c r="H59" s="110">
        <v>397972740.82267803</v>
      </c>
      <c r="I59" s="110">
        <v>26893663.085897699</v>
      </c>
      <c r="J59" s="194"/>
      <c r="K59" s="110">
        <v>4524.91</v>
      </c>
      <c r="L59" s="194">
        <v>10.516733908115601</v>
      </c>
      <c r="M59" s="194">
        <v>110.601692094109</v>
      </c>
      <c r="N59" s="194">
        <v>12.693077228996</v>
      </c>
      <c r="O59" s="110">
        <v>19690</v>
      </c>
      <c r="P59" s="110"/>
    </row>
    <row r="60" spans="1:16" ht="13.2" x14ac:dyDescent="0.25">
      <c r="A60" s="110" t="s">
        <v>380</v>
      </c>
      <c r="B60" s="110">
        <v>145120</v>
      </c>
      <c r="C60" s="110">
        <v>935</v>
      </c>
      <c r="D60" s="165">
        <v>1.6833669371072899</v>
      </c>
      <c r="E60" s="110">
        <v>555.70904791745704</v>
      </c>
      <c r="F60" s="110">
        <v>555.70904791745704</v>
      </c>
      <c r="G60" s="182">
        <v>0</v>
      </c>
      <c r="H60" s="110">
        <v>397972740.82267803</v>
      </c>
      <c r="I60" s="110">
        <v>141095078.776508</v>
      </c>
      <c r="J60" s="194"/>
      <c r="K60" s="110">
        <v>4524.91</v>
      </c>
      <c r="L60" s="194">
        <v>11.795392381374899</v>
      </c>
      <c r="M60" s="194">
        <v>139.13128143059799</v>
      </c>
      <c r="N60" s="194">
        <v>10.442987536095499</v>
      </c>
      <c r="O60" s="110">
        <v>18029</v>
      </c>
      <c r="P60" s="110"/>
    </row>
    <row r="61" spans="1:16" ht="13.2" x14ac:dyDescent="0.25">
      <c r="A61" s="110" t="s">
        <v>381</v>
      </c>
      <c r="B61" s="110">
        <v>14834</v>
      </c>
      <c r="C61" s="110">
        <v>935</v>
      </c>
      <c r="D61" s="165">
        <v>1.6833669371072899</v>
      </c>
      <c r="E61" s="110">
        <v>555.70904791745704</v>
      </c>
      <c r="F61" s="110">
        <v>555.70904791745704</v>
      </c>
      <c r="G61" s="182">
        <v>0</v>
      </c>
      <c r="H61" s="110">
        <v>397972740.82267803</v>
      </c>
      <c r="I61" s="110">
        <v>7076422.3135314304</v>
      </c>
      <c r="J61" s="194"/>
      <c r="K61" s="110">
        <v>4524.91</v>
      </c>
      <c r="L61" s="194">
        <v>9.1791014577134398</v>
      </c>
      <c r="M61" s="194">
        <v>84.255903570996907</v>
      </c>
      <c r="N61" s="194">
        <v>15.131456194659799</v>
      </c>
      <c r="O61" s="110">
        <v>21780</v>
      </c>
      <c r="P61" s="110"/>
    </row>
    <row r="62" spans="1:16" ht="13.2" x14ac:dyDescent="0.25">
      <c r="A62" s="110" t="s">
        <v>382</v>
      </c>
      <c r="B62" s="110">
        <v>7481</v>
      </c>
      <c r="C62" s="110">
        <v>935</v>
      </c>
      <c r="D62" s="165">
        <v>1.6833669371072899</v>
      </c>
      <c r="E62" s="110">
        <v>555.70904791745704</v>
      </c>
      <c r="F62" s="110">
        <v>555.70904791745704</v>
      </c>
      <c r="G62" s="182">
        <v>0</v>
      </c>
      <c r="H62" s="110">
        <v>397972740.82267803</v>
      </c>
      <c r="I62" s="110">
        <v>2963361.9185537798</v>
      </c>
      <c r="J62" s="194"/>
      <c r="K62" s="110">
        <v>4524.91</v>
      </c>
      <c r="L62" s="194">
        <v>8.66195183119817</v>
      </c>
      <c r="M62" s="194">
        <v>75.029409525997394</v>
      </c>
      <c r="N62" s="194">
        <v>13.1137320197506</v>
      </c>
      <c r="O62" s="110">
        <v>21087</v>
      </c>
      <c r="P62" s="110"/>
    </row>
    <row r="63" spans="1:16" ht="13.2" x14ac:dyDescent="0.25">
      <c r="A63" s="110" t="s">
        <v>383</v>
      </c>
      <c r="B63" s="110">
        <v>7630</v>
      </c>
      <c r="C63" s="110">
        <v>935</v>
      </c>
      <c r="D63" s="165">
        <v>1.6833669371072899</v>
      </c>
      <c r="E63" s="110">
        <v>555.70904791745704</v>
      </c>
      <c r="F63" s="110">
        <v>555.70904791745704</v>
      </c>
      <c r="G63" s="182">
        <v>0</v>
      </c>
      <c r="H63" s="110">
        <v>397972740.82267803</v>
      </c>
      <c r="I63" s="110">
        <v>4214274.6157758804</v>
      </c>
      <c r="J63" s="194"/>
      <c r="K63" s="110">
        <v>4524.91</v>
      </c>
      <c r="L63" s="194">
        <v>8.4622366715872896</v>
      </c>
      <c r="M63" s="194">
        <v>71.609449485956802</v>
      </c>
      <c r="N63" s="194">
        <v>18.253892063775101</v>
      </c>
      <c r="O63" s="110">
        <v>23698</v>
      </c>
      <c r="P63" s="110"/>
    </row>
    <row r="64" spans="1:16" ht="13.2" x14ac:dyDescent="0.25">
      <c r="A64" s="110" t="s">
        <v>384</v>
      </c>
      <c r="B64" s="110">
        <v>3683</v>
      </c>
      <c r="C64" s="110">
        <v>935</v>
      </c>
      <c r="D64" s="165">
        <v>1.6833669371072899</v>
      </c>
      <c r="E64" s="110">
        <v>555.70904791745704</v>
      </c>
      <c r="F64" s="110">
        <v>555.70904791745704</v>
      </c>
      <c r="G64" s="182">
        <v>0</v>
      </c>
      <c r="H64" s="110">
        <v>397972740.82267803</v>
      </c>
      <c r="I64" s="110">
        <v>2371138.5578551101</v>
      </c>
      <c r="J64" s="194"/>
      <c r="K64" s="110">
        <v>4524.91</v>
      </c>
      <c r="L64" s="194">
        <v>7.3999486530946896</v>
      </c>
      <c r="M64" s="194">
        <v>54.759240068437997</v>
      </c>
      <c r="N64" s="194">
        <v>21.450919991691499</v>
      </c>
      <c r="O64" s="110">
        <v>19730</v>
      </c>
      <c r="P64" s="110"/>
    </row>
    <row r="65" spans="1:16" ht="13.2" x14ac:dyDescent="0.25">
      <c r="A65" s="110" t="s">
        <v>385</v>
      </c>
      <c r="B65" s="110">
        <v>11506</v>
      </c>
      <c r="C65" s="110">
        <v>935</v>
      </c>
      <c r="D65" s="165">
        <v>1.6833669371072899</v>
      </c>
      <c r="E65" s="110">
        <v>555.70904791745704</v>
      </c>
      <c r="F65" s="110">
        <v>555.70904791745704</v>
      </c>
      <c r="G65" s="182">
        <v>0</v>
      </c>
      <c r="H65" s="110">
        <v>397972740.82267803</v>
      </c>
      <c r="I65" s="110">
        <v>6046619.7104132501</v>
      </c>
      <c r="J65" s="194"/>
      <c r="K65" s="110">
        <v>4524.91</v>
      </c>
      <c r="L65" s="194">
        <v>9.1040613361470708</v>
      </c>
      <c r="M65" s="194">
        <v>82.883932812327998</v>
      </c>
      <c r="N65" s="194">
        <v>16.201406212498</v>
      </c>
      <c r="O65" s="110">
        <v>23646</v>
      </c>
      <c r="P65" s="110"/>
    </row>
    <row r="66" spans="1:16" ht="13.2" x14ac:dyDescent="0.25">
      <c r="A66" s="110" t="s">
        <v>386</v>
      </c>
      <c r="B66" s="110">
        <v>5317</v>
      </c>
      <c r="C66" s="110">
        <v>935</v>
      </c>
      <c r="D66" s="165">
        <v>1.6833669371072899</v>
      </c>
      <c r="E66" s="110">
        <v>555.70904791745704</v>
      </c>
      <c r="F66" s="110">
        <v>555.70904791745704</v>
      </c>
      <c r="G66" s="182">
        <v>0</v>
      </c>
      <c r="H66" s="110">
        <v>397972740.82267803</v>
      </c>
      <c r="I66" s="110">
        <v>3011892.4212150401</v>
      </c>
      <c r="J66" s="194"/>
      <c r="K66" s="110">
        <v>4524.91</v>
      </c>
      <c r="L66" s="194">
        <v>8.0127060605976705</v>
      </c>
      <c r="M66" s="194">
        <v>64.203458413538698</v>
      </c>
      <c r="N66" s="194">
        <v>17.522078317150001</v>
      </c>
      <c r="O66" s="110">
        <v>24428</v>
      </c>
      <c r="P66" s="110"/>
    </row>
    <row r="67" spans="1:16" ht="13.2" x14ac:dyDescent="0.25">
      <c r="A67" s="18" t="s">
        <v>387</v>
      </c>
      <c r="B67" s="110"/>
      <c r="C67" s="110"/>
      <c r="D67" s="165"/>
      <c r="E67" s="110"/>
      <c r="F67" s="110"/>
      <c r="G67" s="182"/>
      <c r="H67" s="110"/>
      <c r="I67" s="110"/>
      <c r="J67" s="194"/>
      <c r="K67" s="110"/>
      <c r="L67" s="194"/>
      <c r="M67" s="194"/>
      <c r="N67" s="194"/>
      <c r="O67" s="110"/>
      <c r="P67" s="110"/>
    </row>
    <row r="68" spans="1:16" ht="13.2" x14ac:dyDescent="0.25">
      <c r="A68" s="110" t="s">
        <v>388</v>
      </c>
      <c r="B68" s="110">
        <v>6824</v>
      </c>
      <c r="C68" s="110">
        <v>858</v>
      </c>
      <c r="D68" s="165">
        <v>1.6833669371072899</v>
      </c>
      <c r="E68" s="110">
        <v>509.96621878166701</v>
      </c>
      <c r="F68" s="110">
        <v>509.96621878166701</v>
      </c>
      <c r="G68" s="182">
        <v>0</v>
      </c>
      <c r="H68" s="110">
        <v>249112510.52456301</v>
      </c>
      <c r="I68" s="110">
        <v>3330047.9407363799</v>
      </c>
      <c r="J68" s="194"/>
      <c r="K68" s="110">
        <v>4524.91</v>
      </c>
      <c r="L68" s="194">
        <v>8.3451824759343403</v>
      </c>
      <c r="M68" s="194">
        <v>69.642070556641599</v>
      </c>
      <c r="N68" s="194">
        <v>17.204074841463498</v>
      </c>
      <c r="O68" s="110">
        <v>21053</v>
      </c>
      <c r="P68" s="110"/>
    </row>
    <row r="69" spans="1:16" ht="13.2" x14ac:dyDescent="0.25">
      <c r="A69" s="110" t="s">
        <v>389</v>
      </c>
      <c r="B69" s="110">
        <v>17858</v>
      </c>
      <c r="C69" s="110">
        <v>858</v>
      </c>
      <c r="D69" s="165">
        <v>1.6833669371072899</v>
      </c>
      <c r="E69" s="110">
        <v>509.96621878166701</v>
      </c>
      <c r="F69" s="110">
        <v>509.96621878166701</v>
      </c>
      <c r="G69" s="182">
        <v>0</v>
      </c>
      <c r="H69" s="110">
        <v>249112510.52456301</v>
      </c>
      <c r="I69" s="110">
        <v>8389617.4020427205</v>
      </c>
      <c r="J69" s="194"/>
      <c r="K69" s="110">
        <v>4524.91</v>
      </c>
      <c r="L69" s="194">
        <v>9.5601245229256104</v>
      </c>
      <c r="M69" s="194">
        <v>91.3959808938436</v>
      </c>
      <c r="N69" s="194">
        <v>15.0781290838953</v>
      </c>
      <c r="O69" s="110">
        <v>18929</v>
      </c>
      <c r="P69" s="110"/>
    </row>
    <row r="70" spans="1:16" ht="13.2" x14ac:dyDescent="0.25">
      <c r="A70" s="110" t="s">
        <v>390</v>
      </c>
      <c r="B70" s="110">
        <v>29481</v>
      </c>
      <c r="C70" s="110">
        <v>858</v>
      </c>
      <c r="D70" s="165">
        <v>1.6833669371072899</v>
      </c>
      <c r="E70" s="110">
        <v>509.96621878166701</v>
      </c>
      <c r="F70" s="110">
        <v>509.96621878166701</v>
      </c>
      <c r="G70" s="182">
        <v>0</v>
      </c>
      <c r="H70" s="110">
        <v>249112510.52456301</v>
      </c>
      <c r="I70" s="110">
        <v>13842094.2883648</v>
      </c>
      <c r="J70" s="194"/>
      <c r="K70" s="110">
        <v>4524.91</v>
      </c>
      <c r="L70" s="194">
        <v>10.094090908987001</v>
      </c>
      <c r="M70" s="194">
        <v>101.890671278894</v>
      </c>
      <c r="N70" s="194">
        <v>14.5268651659044</v>
      </c>
      <c r="O70" s="110">
        <v>14237</v>
      </c>
      <c r="P70" s="110"/>
    </row>
    <row r="71" spans="1:16" ht="13.2" x14ac:dyDescent="0.25">
      <c r="A71" s="110" t="s">
        <v>391</v>
      </c>
      <c r="B71" s="110">
        <v>9438</v>
      </c>
      <c r="C71" s="110">
        <v>858</v>
      </c>
      <c r="D71" s="165">
        <v>1.6833669371072899</v>
      </c>
      <c r="E71" s="110">
        <v>509.96621878166701</v>
      </c>
      <c r="F71" s="110">
        <v>509.96621878166701</v>
      </c>
      <c r="G71" s="182">
        <v>0</v>
      </c>
      <c r="H71" s="110">
        <v>249112510.52456301</v>
      </c>
      <c r="I71" s="110">
        <v>3010007.1223285398</v>
      </c>
      <c r="J71" s="194"/>
      <c r="K71" s="110">
        <v>4524.91</v>
      </c>
      <c r="L71" s="194">
        <v>8.86029979553998</v>
      </c>
      <c r="M71" s="194">
        <v>78.504912466845795</v>
      </c>
      <c r="N71" s="194">
        <v>15.060660294288301</v>
      </c>
      <c r="O71" s="110">
        <v>13419</v>
      </c>
      <c r="P71" s="110"/>
    </row>
    <row r="72" spans="1:16" ht="13.2" x14ac:dyDescent="0.25">
      <c r="A72" s="110" t="s">
        <v>392</v>
      </c>
      <c r="B72" s="110">
        <v>13128</v>
      </c>
      <c r="C72" s="110">
        <v>858</v>
      </c>
      <c r="D72" s="165">
        <v>1.6833669371072899</v>
      </c>
      <c r="E72" s="110">
        <v>509.96621878166701</v>
      </c>
      <c r="F72" s="110">
        <v>509.96621878166701</v>
      </c>
      <c r="G72" s="182">
        <v>0</v>
      </c>
      <c r="H72" s="110">
        <v>249112510.52456301</v>
      </c>
      <c r="I72" s="110">
        <v>5945954.74013077</v>
      </c>
      <c r="J72" s="194"/>
      <c r="K72" s="110">
        <v>4524.91</v>
      </c>
      <c r="L72" s="194">
        <v>9.2356266678268302</v>
      </c>
      <c r="M72" s="194">
        <v>85.296799947474099</v>
      </c>
      <c r="N72" s="194">
        <v>13.037617586308899</v>
      </c>
      <c r="O72" s="110">
        <v>22839</v>
      </c>
      <c r="P72" s="110"/>
    </row>
    <row r="73" spans="1:16" ht="13.2" x14ac:dyDescent="0.25">
      <c r="A73" s="110" t="s">
        <v>387</v>
      </c>
      <c r="B73" s="110">
        <v>145114</v>
      </c>
      <c r="C73" s="110">
        <v>858</v>
      </c>
      <c r="D73" s="165">
        <v>1.6833669371072899</v>
      </c>
      <c r="E73" s="110">
        <v>509.96621878166701</v>
      </c>
      <c r="F73" s="110">
        <v>509.96621878166701</v>
      </c>
      <c r="G73" s="182">
        <v>0</v>
      </c>
      <c r="H73" s="110">
        <v>249112510.52456301</v>
      </c>
      <c r="I73" s="110">
        <v>141473491.19285199</v>
      </c>
      <c r="J73" s="194"/>
      <c r="K73" s="110">
        <v>4524.91</v>
      </c>
      <c r="L73" s="194">
        <v>11.7920856817413</v>
      </c>
      <c r="M73" s="194">
        <v>139.05328472552901</v>
      </c>
      <c r="N73" s="194">
        <v>10.4176408310417</v>
      </c>
      <c r="O73" s="110">
        <v>18310</v>
      </c>
      <c r="P73" s="110"/>
    </row>
    <row r="74" spans="1:16" ht="13.2" x14ac:dyDescent="0.25">
      <c r="A74" s="110" t="s">
        <v>393</v>
      </c>
      <c r="B74" s="110">
        <v>7532</v>
      </c>
      <c r="C74" s="110">
        <v>858</v>
      </c>
      <c r="D74" s="165">
        <v>1.6833669371072899</v>
      </c>
      <c r="E74" s="110">
        <v>509.96621878166701</v>
      </c>
      <c r="F74" s="110">
        <v>509.96621878166701</v>
      </c>
      <c r="G74" s="182">
        <v>0</v>
      </c>
      <c r="H74" s="110">
        <v>249112510.52456301</v>
      </c>
      <c r="I74" s="110">
        <v>2912324.1979084802</v>
      </c>
      <c r="J74" s="194"/>
      <c r="K74" s="110">
        <v>4524.91</v>
      </c>
      <c r="L74" s="194">
        <v>8.7923199980922995</v>
      </c>
      <c r="M74" s="194">
        <v>77.304890948853895</v>
      </c>
      <c r="N74" s="194">
        <v>13.2346477826802</v>
      </c>
      <c r="O74" s="110">
        <v>20164</v>
      </c>
      <c r="P74" s="110"/>
    </row>
    <row r="75" spans="1:16" ht="13.2" x14ac:dyDescent="0.25">
      <c r="A75" s="110" t="s">
        <v>394</v>
      </c>
      <c r="B75" s="110">
        <v>31944</v>
      </c>
      <c r="C75" s="110">
        <v>858</v>
      </c>
      <c r="D75" s="165">
        <v>1.6833669371072899</v>
      </c>
      <c r="E75" s="110">
        <v>509.96621878166701</v>
      </c>
      <c r="F75" s="110">
        <v>509.96621878166701</v>
      </c>
      <c r="G75" s="182">
        <v>0</v>
      </c>
      <c r="H75" s="110">
        <v>249112510.52456301</v>
      </c>
      <c r="I75" s="110">
        <v>17319160.551703401</v>
      </c>
      <c r="J75" s="194"/>
      <c r="K75" s="110">
        <v>4524.91</v>
      </c>
      <c r="L75" s="194">
        <v>10.2011539184554</v>
      </c>
      <c r="M75" s="194">
        <v>104.063541268017</v>
      </c>
      <c r="N75" s="194">
        <v>13.5413074877307</v>
      </c>
      <c r="O75" s="110">
        <v>18639</v>
      </c>
      <c r="P75" s="110"/>
    </row>
    <row r="76" spans="1:16" ht="13.2" x14ac:dyDescent="0.25">
      <c r="A76" s="110" t="s">
        <v>395</v>
      </c>
      <c r="B76" s="110">
        <v>11771</v>
      </c>
      <c r="C76" s="110">
        <v>858</v>
      </c>
      <c r="D76" s="165">
        <v>1.6833669371072899</v>
      </c>
      <c r="E76" s="110">
        <v>509.96621878166701</v>
      </c>
      <c r="F76" s="110">
        <v>509.96621878166701</v>
      </c>
      <c r="G76" s="182">
        <v>0</v>
      </c>
      <c r="H76" s="110">
        <v>249112510.52456301</v>
      </c>
      <c r="I76" s="110">
        <v>5176107.3188492302</v>
      </c>
      <c r="J76" s="194"/>
      <c r="K76" s="110">
        <v>4524.91</v>
      </c>
      <c r="L76" s="194">
        <v>9.0811800332251291</v>
      </c>
      <c r="M76" s="194">
        <v>82.467830795846794</v>
      </c>
      <c r="N76" s="194">
        <v>16.064730723342201</v>
      </c>
      <c r="O76" s="110">
        <v>18696</v>
      </c>
      <c r="P76" s="110"/>
    </row>
    <row r="77" spans="1:16" ht="13.2" x14ac:dyDescent="0.25">
      <c r="A77" s="110" t="s">
        <v>396</v>
      </c>
      <c r="B77" s="110">
        <v>18804</v>
      </c>
      <c r="C77" s="110">
        <v>858</v>
      </c>
      <c r="D77" s="165">
        <v>1.6833669371072899</v>
      </c>
      <c r="E77" s="110">
        <v>509.96621878166701</v>
      </c>
      <c r="F77" s="110">
        <v>509.96621878166701</v>
      </c>
      <c r="G77" s="182">
        <v>0</v>
      </c>
      <c r="H77" s="110">
        <v>249112510.52456301</v>
      </c>
      <c r="I77" s="110">
        <v>7315913.0072322199</v>
      </c>
      <c r="J77" s="194"/>
      <c r="K77" s="110">
        <v>4524.91</v>
      </c>
      <c r="L77" s="194">
        <v>9.6958142975690293</v>
      </c>
      <c r="M77" s="194">
        <v>94.008814892943903</v>
      </c>
      <c r="N77" s="194">
        <v>12.5390644129881</v>
      </c>
      <c r="O77" s="110">
        <v>16268</v>
      </c>
      <c r="P77" s="110"/>
    </row>
    <row r="78" spans="1:16" ht="13.2" x14ac:dyDescent="0.25">
      <c r="A78" s="110" t="s">
        <v>397</v>
      </c>
      <c r="B78" s="110">
        <v>14854</v>
      </c>
      <c r="C78" s="110">
        <v>858</v>
      </c>
      <c r="D78" s="165">
        <v>1.6833669371072899</v>
      </c>
      <c r="E78" s="110">
        <v>509.96621878166701</v>
      </c>
      <c r="F78" s="110">
        <v>509.96621878166701</v>
      </c>
      <c r="G78" s="182">
        <v>0</v>
      </c>
      <c r="H78" s="110">
        <v>249112510.52456301</v>
      </c>
      <c r="I78" s="110">
        <v>7910086.1951080402</v>
      </c>
      <c r="J78" s="194"/>
      <c r="K78" s="110">
        <v>4524.91</v>
      </c>
      <c r="L78" s="194">
        <v>9.3351739808710192</v>
      </c>
      <c r="M78" s="194">
        <v>87.1454732531312</v>
      </c>
      <c r="N78" s="194">
        <v>15.913125829204899</v>
      </c>
      <c r="O78" s="110">
        <v>23233</v>
      </c>
      <c r="P78" s="110"/>
    </row>
    <row r="79" spans="1:16" ht="13.2" x14ac:dyDescent="0.25">
      <c r="A79" s="110" t="s">
        <v>398</v>
      </c>
      <c r="B79" s="110">
        <v>27673</v>
      </c>
      <c r="C79" s="110">
        <v>858</v>
      </c>
      <c r="D79" s="165">
        <v>1.6833669371072899</v>
      </c>
      <c r="E79" s="110">
        <v>509.96621878166701</v>
      </c>
      <c r="F79" s="110">
        <v>509.96621878166701</v>
      </c>
      <c r="G79" s="182">
        <v>0</v>
      </c>
      <c r="H79" s="110">
        <v>249112510.52456301</v>
      </c>
      <c r="I79" s="110">
        <v>14208581.313191</v>
      </c>
      <c r="J79" s="194"/>
      <c r="K79" s="110">
        <v>4524.91</v>
      </c>
      <c r="L79" s="194">
        <v>9.94909903418616</v>
      </c>
      <c r="M79" s="194">
        <v>98.984571592043906</v>
      </c>
      <c r="N79" s="194">
        <v>15.8177838845612</v>
      </c>
      <c r="O79" s="110">
        <v>16870</v>
      </c>
      <c r="P79" s="110"/>
    </row>
    <row r="80" spans="1:16" ht="13.2" x14ac:dyDescent="0.25">
      <c r="A80" s="110" t="s">
        <v>399</v>
      </c>
      <c r="B80" s="110">
        <v>34692</v>
      </c>
      <c r="C80" s="110">
        <v>858</v>
      </c>
      <c r="D80" s="165">
        <v>1.6833669371072899</v>
      </c>
      <c r="E80" s="110">
        <v>509.96621878166701</v>
      </c>
      <c r="F80" s="110">
        <v>509.96621878166701</v>
      </c>
      <c r="G80" s="182">
        <v>0</v>
      </c>
      <c r="H80" s="110">
        <v>249112510.52456301</v>
      </c>
      <c r="I80" s="110">
        <v>18279125.254115</v>
      </c>
      <c r="J80" s="194"/>
      <c r="K80" s="110">
        <v>4524.91</v>
      </c>
      <c r="L80" s="194">
        <v>10.2273488934676</v>
      </c>
      <c r="M80" s="194">
        <v>104.598665388713</v>
      </c>
      <c r="N80" s="194">
        <v>14.184321919052</v>
      </c>
      <c r="O80" s="110">
        <v>16493</v>
      </c>
      <c r="P80" s="110"/>
    </row>
    <row r="81" spans="1:16" ht="13.2" x14ac:dyDescent="0.25">
      <c r="A81" s="18" t="s">
        <v>400</v>
      </c>
      <c r="B81" s="110"/>
      <c r="C81" s="110"/>
      <c r="D81" s="165"/>
      <c r="E81" s="110"/>
      <c r="F81" s="110"/>
      <c r="G81" s="182"/>
      <c r="H81" s="110"/>
      <c r="I81" s="110"/>
      <c r="J81" s="194"/>
      <c r="K81" s="110"/>
      <c r="L81" s="194"/>
      <c r="M81" s="194"/>
      <c r="N81" s="194"/>
      <c r="O81" s="110"/>
      <c r="P81" s="110"/>
    </row>
    <row r="82" spans="1:16" ht="13.2" x14ac:dyDescent="0.25">
      <c r="A82" s="110" t="s">
        <v>401</v>
      </c>
      <c r="B82" s="110">
        <v>20257</v>
      </c>
      <c r="C82" s="110">
        <v>798</v>
      </c>
      <c r="D82" s="165">
        <v>1.6833669371072899</v>
      </c>
      <c r="E82" s="110">
        <v>474.10557191058501</v>
      </c>
      <c r="F82" s="110">
        <v>474.10557191058501</v>
      </c>
      <c r="G82" s="182">
        <v>0</v>
      </c>
      <c r="H82" s="110">
        <v>136878336.50746</v>
      </c>
      <c r="I82" s="110">
        <v>10056643.1465877</v>
      </c>
      <c r="J82" s="194"/>
      <c r="K82" s="110">
        <v>4524.91</v>
      </c>
      <c r="L82" s="194">
        <v>9.5590296240631805</v>
      </c>
      <c r="M82" s="194">
        <v>91.375047353717406</v>
      </c>
      <c r="N82" s="194">
        <v>15.3500162759243</v>
      </c>
      <c r="O82" s="110">
        <v>20197</v>
      </c>
      <c r="P82" s="110"/>
    </row>
    <row r="83" spans="1:16" ht="13.2" x14ac:dyDescent="0.25">
      <c r="A83" s="110" t="s">
        <v>402</v>
      </c>
      <c r="B83" s="110">
        <v>8485</v>
      </c>
      <c r="C83" s="110">
        <v>798</v>
      </c>
      <c r="D83" s="165">
        <v>1.6833669371072899</v>
      </c>
      <c r="E83" s="110">
        <v>474.10557191058501</v>
      </c>
      <c r="F83" s="110">
        <v>474.10557191058501</v>
      </c>
      <c r="G83" s="182">
        <v>0</v>
      </c>
      <c r="H83" s="110">
        <v>136878336.50746</v>
      </c>
      <c r="I83" s="110">
        <v>4485198.7122771498</v>
      </c>
      <c r="J83" s="194"/>
      <c r="K83" s="110">
        <v>4524.91</v>
      </c>
      <c r="L83" s="194">
        <v>8.9291383178997901</v>
      </c>
      <c r="M83" s="194">
        <v>79.729511100186301</v>
      </c>
      <c r="N83" s="194">
        <v>15.3930091763874</v>
      </c>
      <c r="O83" s="110">
        <v>25573</v>
      </c>
      <c r="P83" s="110"/>
    </row>
    <row r="84" spans="1:16" ht="13.2" x14ac:dyDescent="0.25">
      <c r="A84" s="110" t="s">
        <v>403</v>
      </c>
      <c r="B84" s="110">
        <v>28483</v>
      </c>
      <c r="C84" s="110">
        <v>798</v>
      </c>
      <c r="D84" s="165">
        <v>1.6833669371072899</v>
      </c>
      <c r="E84" s="110">
        <v>474.10557191058501</v>
      </c>
      <c r="F84" s="110">
        <v>474.10557191058501</v>
      </c>
      <c r="G84" s="182">
        <v>0</v>
      </c>
      <c r="H84" s="110">
        <v>136878336.50746</v>
      </c>
      <c r="I84" s="110">
        <v>15338194.030710701</v>
      </c>
      <c r="J84" s="194"/>
      <c r="K84" s="110">
        <v>4524.91</v>
      </c>
      <c r="L84" s="194">
        <v>9.9213084871603403</v>
      </c>
      <c r="M84" s="194">
        <v>98.432362097399704</v>
      </c>
      <c r="N84" s="194">
        <v>16.315417504937699</v>
      </c>
      <c r="O84" s="110">
        <v>18033</v>
      </c>
      <c r="P84" s="110"/>
    </row>
    <row r="85" spans="1:16" ht="13.2" x14ac:dyDescent="0.25">
      <c r="A85" s="110" t="s">
        <v>404</v>
      </c>
      <c r="B85" s="110">
        <v>10166</v>
      </c>
      <c r="C85" s="110">
        <v>798</v>
      </c>
      <c r="D85" s="165">
        <v>1.6833669371072899</v>
      </c>
      <c r="E85" s="110">
        <v>474.10557191058501</v>
      </c>
      <c r="F85" s="110">
        <v>474.10557191058501</v>
      </c>
      <c r="G85" s="182">
        <v>0</v>
      </c>
      <c r="H85" s="110">
        <v>136878336.50746</v>
      </c>
      <c r="I85" s="110">
        <v>4168141.9168044301</v>
      </c>
      <c r="J85" s="194"/>
      <c r="K85" s="110">
        <v>4524.91</v>
      </c>
      <c r="L85" s="194">
        <v>8.9951407933478702</v>
      </c>
      <c r="M85" s="194">
        <v>80.9125578921509</v>
      </c>
      <c r="N85" s="194">
        <v>15.56758875727</v>
      </c>
      <c r="O85" s="110">
        <v>17887</v>
      </c>
      <c r="P85" s="110"/>
    </row>
    <row r="86" spans="1:16" ht="13.2" x14ac:dyDescent="0.25">
      <c r="A86" s="110" t="s">
        <v>405</v>
      </c>
      <c r="B86" s="110">
        <v>12297</v>
      </c>
      <c r="C86" s="110">
        <v>798</v>
      </c>
      <c r="D86" s="165">
        <v>1.6833669371072899</v>
      </c>
      <c r="E86" s="110">
        <v>474.10557191058501</v>
      </c>
      <c r="F86" s="110">
        <v>474.10557191058501</v>
      </c>
      <c r="G86" s="182">
        <v>0</v>
      </c>
      <c r="H86" s="110">
        <v>136878336.50746</v>
      </c>
      <c r="I86" s="110">
        <v>6051835.6014898298</v>
      </c>
      <c r="J86" s="194"/>
      <c r="K86" s="110">
        <v>4524.91</v>
      </c>
      <c r="L86" s="194">
        <v>8.9562973778640398</v>
      </c>
      <c r="M86" s="194">
        <v>80.215262720734302</v>
      </c>
      <c r="N86" s="194">
        <v>17.696966049931699</v>
      </c>
      <c r="O86" s="110">
        <v>20155</v>
      </c>
      <c r="P86" s="110"/>
    </row>
    <row r="87" spans="1:16" ht="13.2" x14ac:dyDescent="0.25">
      <c r="A87" s="110" t="s">
        <v>406</v>
      </c>
      <c r="B87" s="110">
        <v>9418</v>
      </c>
      <c r="C87" s="110">
        <v>798</v>
      </c>
      <c r="D87" s="165">
        <v>1.6833669371072899</v>
      </c>
      <c r="E87" s="110">
        <v>474.10557191058501</v>
      </c>
      <c r="F87" s="110">
        <v>474.10557191058501</v>
      </c>
      <c r="G87" s="182">
        <v>0</v>
      </c>
      <c r="H87" s="110">
        <v>136878336.50746</v>
      </c>
      <c r="I87" s="110">
        <v>4513923.32531776</v>
      </c>
      <c r="J87" s="194"/>
      <c r="K87" s="110">
        <v>4524.91</v>
      </c>
      <c r="L87" s="194">
        <v>8.8531750993810601</v>
      </c>
      <c r="M87" s="194">
        <v>78.378709340300802</v>
      </c>
      <c r="N87" s="194">
        <v>19.469049536235399</v>
      </c>
      <c r="O87" s="110">
        <v>17270</v>
      </c>
      <c r="P87" s="110"/>
    </row>
    <row r="88" spans="1:16" ht="13.2" x14ac:dyDescent="0.25">
      <c r="A88" s="110" t="s">
        <v>407</v>
      </c>
      <c r="B88" s="110">
        <v>97137</v>
      </c>
      <c r="C88" s="110">
        <v>798</v>
      </c>
      <c r="D88" s="165">
        <v>1.6833669371072899</v>
      </c>
      <c r="E88" s="110">
        <v>474.10557191058501</v>
      </c>
      <c r="F88" s="110">
        <v>474.10557191058501</v>
      </c>
      <c r="G88" s="182">
        <v>0</v>
      </c>
      <c r="H88" s="110">
        <v>136878336.50746</v>
      </c>
      <c r="I88" s="110">
        <v>83284090.583810598</v>
      </c>
      <c r="J88" s="194"/>
      <c r="K88" s="110">
        <v>4524.91</v>
      </c>
      <c r="L88" s="194">
        <v>11.347503402659999</v>
      </c>
      <c r="M88" s="194">
        <v>128.76583347337899</v>
      </c>
      <c r="N88" s="194">
        <v>11.8610400845374</v>
      </c>
      <c r="O88" s="110">
        <v>19866</v>
      </c>
      <c r="P88" s="110"/>
    </row>
    <row r="89" spans="1:16" ht="13.2" x14ac:dyDescent="0.25">
      <c r="A89" s="110" t="s">
        <v>408</v>
      </c>
      <c r="B89" s="110">
        <v>18092</v>
      </c>
      <c r="C89" s="110">
        <v>798</v>
      </c>
      <c r="D89" s="165">
        <v>1.6833669371072899</v>
      </c>
      <c r="E89" s="110">
        <v>474.10557191058501</v>
      </c>
      <c r="F89" s="110">
        <v>474.10557191058501</v>
      </c>
      <c r="G89" s="182">
        <v>0</v>
      </c>
      <c r="H89" s="110">
        <v>136878336.50746</v>
      </c>
      <c r="I89" s="110">
        <v>8980309.19046163</v>
      </c>
      <c r="J89" s="194"/>
      <c r="K89" s="110">
        <v>4524.91</v>
      </c>
      <c r="L89" s="194">
        <v>9.4854212106725306</v>
      </c>
      <c r="M89" s="194">
        <v>89.973215543876293</v>
      </c>
      <c r="N89" s="194">
        <v>15.4400712879635</v>
      </c>
      <c r="O89" s="110">
        <v>20639</v>
      </c>
      <c r="P89" s="110"/>
    </row>
    <row r="90" spans="1:16" ht="13.2" x14ac:dyDescent="0.25">
      <c r="A90" s="18" t="s">
        <v>409</v>
      </c>
      <c r="B90" s="110"/>
      <c r="C90" s="110"/>
      <c r="D90" s="165"/>
      <c r="E90" s="110"/>
      <c r="F90" s="110"/>
      <c r="G90" s="182"/>
      <c r="H90" s="110"/>
      <c r="I90" s="110"/>
      <c r="J90" s="194"/>
      <c r="K90" s="110"/>
      <c r="L90" s="194"/>
      <c r="M90" s="194"/>
      <c r="N90" s="194"/>
      <c r="O90" s="110"/>
      <c r="P90" s="110"/>
    </row>
    <row r="91" spans="1:16" ht="13.2" x14ac:dyDescent="0.25">
      <c r="A91" s="110" t="s">
        <v>410</v>
      </c>
      <c r="B91" s="110">
        <v>10857</v>
      </c>
      <c r="C91" s="110">
        <v>877</v>
      </c>
      <c r="D91" s="165">
        <v>1.6833669371072899</v>
      </c>
      <c r="E91" s="110">
        <v>520.75640953744801</v>
      </c>
      <c r="F91" s="110">
        <v>520.75640953744801</v>
      </c>
      <c r="G91" s="182">
        <v>0</v>
      </c>
      <c r="H91" s="110">
        <v>150956448.85029</v>
      </c>
      <c r="I91" s="110">
        <v>5809328.5007562498</v>
      </c>
      <c r="J91" s="194"/>
      <c r="K91" s="110">
        <v>4524.91</v>
      </c>
      <c r="L91" s="194">
        <v>8.6321007791022595</v>
      </c>
      <c r="M91" s="194">
        <v>74.513163860577905</v>
      </c>
      <c r="N91" s="194">
        <v>16.3807522631922</v>
      </c>
      <c r="O91" s="110">
        <v>25178</v>
      </c>
      <c r="P91" s="110"/>
    </row>
    <row r="92" spans="1:16" ht="13.2" x14ac:dyDescent="0.25">
      <c r="A92" s="110" t="s">
        <v>411</v>
      </c>
      <c r="B92" s="110">
        <v>9347</v>
      </c>
      <c r="C92" s="110">
        <v>877</v>
      </c>
      <c r="D92" s="165">
        <v>1.6833669371072899</v>
      </c>
      <c r="E92" s="110">
        <v>520.75640953744801</v>
      </c>
      <c r="F92" s="110">
        <v>520.75640953744801</v>
      </c>
      <c r="G92" s="182">
        <v>0</v>
      </c>
      <c r="H92" s="110">
        <v>150956448.85029</v>
      </c>
      <c r="I92" s="110">
        <v>4005405.0300093899</v>
      </c>
      <c r="J92" s="194"/>
      <c r="K92" s="110">
        <v>4524.91</v>
      </c>
      <c r="L92" s="194">
        <v>8.7710655183228496</v>
      </c>
      <c r="M92" s="194">
        <v>76.931590326712097</v>
      </c>
      <c r="N92" s="194">
        <v>17.0835500713982</v>
      </c>
      <c r="O92" s="110">
        <v>17563</v>
      </c>
      <c r="P92" s="110"/>
    </row>
    <row r="93" spans="1:16" ht="13.2" x14ac:dyDescent="0.25">
      <c r="A93" s="110" t="s">
        <v>412</v>
      </c>
      <c r="B93" s="110">
        <v>14064</v>
      </c>
      <c r="C93" s="110">
        <v>877</v>
      </c>
      <c r="D93" s="165">
        <v>1.6833669371072899</v>
      </c>
      <c r="E93" s="110">
        <v>520.75640953744801</v>
      </c>
      <c r="F93" s="110">
        <v>520.75640953744801</v>
      </c>
      <c r="G93" s="182">
        <v>0</v>
      </c>
      <c r="H93" s="110">
        <v>150956448.85029</v>
      </c>
      <c r="I93" s="110">
        <v>7467656.4827617202</v>
      </c>
      <c r="J93" s="194"/>
      <c r="K93" s="110">
        <v>4524.91</v>
      </c>
      <c r="L93" s="194">
        <v>9.35069504812137</v>
      </c>
      <c r="M93" s="194">
        <v>87.435497882961499</v>
      </c>
      <c r="N93" s="194">
        <v>17.4196709503174</v>
      </c>
      <c r="O93" s="110">
        <v>21008</v>
      </c>
      <c r="P93" s="110"/>
    </row>
    <row r="94" spans="1:16" ht="13.2" x14ac:dyDescent="0.25">
      <c r="A94" s="110" t="s">
        <v>413</v>
      </c>
      <c r="B94" s="110">
        <v>5584</v>
      </c>
      <c r="C94" s="110">
        <v>877</v>
      </c>
      <c r="D94" s="165">
        <v>1.6833669371072899</v>
      </c>
      <c r="E94" s="110">
        <v>520.75640953744801</v>
      </c>
      <c r="F94" s="110">
        <v>520.75640953744801</v>
      </c>
      <c r="G94" s="182">
        <v>0</v>
      </c>
      <c r="H94" s="110">
        <v>150956448.85029</v>
      </c>
      <c r="I94" s="110">
        <v>3505420.7686993601</v>
      </c>
      <c r="J94" s="194"/>
      <c r="K94" s="110">
        <v>4524.91</v>
      </c>
      <c r="L94" s="194">
        <v>8.1914538676206607</v>
      </c>
      <c r="M94" s="194">
        <v>67.099916465357495</v>
      </c>
      <c r="N94" s="194">
        <v>19.848219638236198</v>
      </c>
      <c r="O94" s="110">
        <v>25666</v>
      </c>
      <c r="P94" s="110"/>
    </row>
    <row r="95" spans="1:16" ht="13.2" x14ac:dyDescent="0.25">
      <c r="A95" s="110" t="s">
        <v>409</v>
      </c>
      <c r="B95" s="110">
        <v>72018</v>
      </c>
      <c r="C95" s="110">
        <v>877</v>
      </c>
      <c r="D95" s="165">
        <v>1.6833669371072899</v>
      </c>
      <c r="E95" s="110">
        <v>520.75640953744801</v>
      </c>
      <c r="F95" s="110">
        <v>520.75640953744801</v>
      </c>
      <c r="G95" s="182">
        <v>0</v>
      </c>
      <c r="H95" s="110">
        <v>150956448.85029</v>
      </c>
      <c r="I95" s="110">
        <v>55833439.824328303</v>
      </c>
      <c r="J95" s="194"/>
      <c r="K95" s="110">
        <v>4524.91</v>
      </c>
      <c r="L95" s="194">
        <v>11.071903885542399</v>
      </c>
      <c r="M95" s="194">
        <v>122.587055650689</v>
      </c>
      <c r="N95" s="194">
        <v>11.127239857807099</v>
      </c>
      <c r="O95" s="110">
        <v>21674</v>
      </c>
      <c r="P95" s="110"/>
    </row>
    <row r="96" spans="1:16" ht="13.2" x14ac:dyDescent="0.25">
      <c r="A96" s="110" t="s">
        <v>414</v>
      </c>
      <c r="B96" s="110">
        <v>13276</v>
      </c>
      <c r="C96" s="110">
        <v>877</v>
      </c>
      <c r="D96" s="165">
        <v>1.6833669371072899</v>
      </c>
      <c r="E96" s="110">
        <v>520.75640953744801</v>
      </c>
      <c r="F96" s="110">
        <v>520.75640953744801</v>
      </c>
      <c r="G96" s="182">
        <v>0</v>
      </c>
      <c r="H96" s="110">
        <v>150956448.85029</v>
      </c>
      <c r="I96" s="110">
        <v>7129394.8138124598</v>
      </c>
      <c r="J96" s="194"/>
      <c r="K96" s="110">
        <v>4524.91</v>
      </c>
      <c r="L96" s="194">
        <v>9.21663013971731</v>
      </c>
      <c r="M96" s="194">
        <v>84.946271132345501</v>
      </c>
      <c r="N96" s="194">
        <v>15.107252346640999</v>
      </c>
      <c r="O96" s="110">
        <v>25278</v>
      </c>
      <c r="P96" s="110"/>
    </row>
    <row r="97" spans="1:16" ht="13.2" x14ac:dyDescent="0.25">
      <c r="A97" s="110" t="s">
        <v>415</v>
      </c>
      <c r="B97" s="110">
        <v>15985</v>
      </c>
      <c r="C97" s="110">
        <v>877</v>
      </c>
      <c r="D97" s="165">
        <v>1.6833669371072899</v>
      </c>
      <c r="E97" s="110">
        <v>520.75640953744801</v>
      </c>
      <c r="F97" s="110">
        <v>520.75640953744801</v>
      </c>
      <c r="G97" s="182">
        <v>0</v>
      </c>
      <c r="H97" s="110">
        <v>150956448.85029</v>
      </c>
      <c r="I97" s="110">
        <v>8366963.0814225497</v>
      </c>
      <c r="J97" s="194"/>
      <c r="K97" s="110">
        <v>4524.91</v>
      </c>
      <c r="L97" s="194">
        <v>9.4366519610325099</v>
      </c>
      <c r="M97" s="194">
        <v>89.050400233658706</v>
      </c>
      <c r="N97" s="194">
        <v>14.812036802372299</v>
      </c>
      <c r="O97" s="110">
        <v>23490</v>
      </c>
      <c r="P97" s="110"/>
    </row>
    <row r="98" spans="1:16" ht="13.2" x14ac:dyDescent="0.25">
      <c r="A98" s="110" t="s">
        <v>416</v>
      </c>
      <c r="B98" s="110">
        <v>20303</v>
      </c>
      <c r="C98" s="110">
        <v>877</v>
      </c>
      <c r="D98" s="165">
        <v>1.6833669371072899</v>
      </c>
      <c r="E98" s="110">
        <v>520.75640953744801</v>
      </c>
      <c r="F98" s="110">
        <v>520.75640953744801</v>
      </c>
      <c r="G98" s="182">
        <v>0</v>
      </c>
      <c r="H98" s="110">
        <v>150956448.85029</v>
      </c>
      <c r="I98" s="110">
        <v>10705177.250654001</v>
      </c>
      <c r="J98" s="194"/>
      <c r="K98" s="110">
        <v>4524.91</v>
      </c>
      <c r="L98" s="194">
        <v>9.6823850499721402</v>
      </c>
      <c r="M98" s="194">
        <v>93.748580255923997</v>
      </c>
      <c r="N98" s="194">
        <v>16.066942859130499</v>
      </c>
      <c r="O98" s="110">
        <v>20060</v>
      </c>
      <c r="P98" s="110"/>
    </row>
    <row r="99" spans="1:16" ht="13.2" x14ac:dyDescent="0.25">
      <c r="A99" s="110" t="s">
        <v>417</v>
      </c>
      <c r="B99" s="110">
        <v>27028</v>
      </c>
      <c r="C99" s="110">
        <v>877</v>
      </c>
      <c r="D99" s="165">
        <v>1.6833669371072899</v>
      </c>
      <c r="E99" s="110">
        <v>520.75640953744801</v>
      </c>
      <c r="F99" s="110">
        <v>520.75640953744801</v>
      </c>
      <c r="G99" s="182">
        <v>0</v>
      </c>
      <c r="H99" s="110">
        <v>150956448.85029</v>
      </c>
      <c r="I99" s="110">
        <v>14543731.646824099</v>
      </c>
      <c r="J99" s="194"/>
      <c r="K99" s="110">
        <v>4524.91</v>
      </c>
      <c r="L99" s="194">
        <v>10.046047788145099</v>
      </c>
      <c r="M99" s="194">
        <v>100.92307616169499</v>
      </c>
      <c r="N99" s="194">
        <v>14.5383327017753</v>
      </c>
      <c r="O99" s="110">
        <v>18985</v>
      </c>
      <c r="P99" s="110"/>
    </row>
    <row r="100" spans="1:16" ht="13.2" x14ac:dyDescent="0.25">
      <c r="A100" s="110" t="s">
        <v>418</v>
      </c>
      <c r="B100" s="110">
        <v>7042</v>
      </c>
      <c r="C100" s="110">
        <v>877</v>
      </c>
      <c r="D100" s="165">
        <v>1.6833669371072899</v>
      </c>
      <c r="E100" s="110">
        <v>520.75640953744801</v>
      </c>
      <c r="F100" s="110">
        <v>520.75640953744801</v>
      </c>
      <c r="G100" s="182">
        <v>0</v>
      </c>
      <c r="H100" s="110">
        <v>150956448.85029</v>
      </c>
      <c r="I100" s="110">
        <v>3975928.4267023802</v>
      </c>
      <c r="J100" s="194"/>
      <c r="K100" s="110">
        <v>4524.91</v>
      </c>
      <c r="L100" s="194">
        <v>8.3270449972817406</v>
      </c>
      <c r="M100" s="194">
        <v>69.339678386754798</v>
      </c>
      <c r="N100" s="194">
        <v>16.647888086306398</v>
      </c>
      <c r="O100" s="110">
        <v>26446</v>
      </c>
      <c r="P100" s="110"/>
    </row>
    <row r="101" spans="1:16" ht="13.2" x14ac:dyDescent="0.25">
      <c r="A101" s="110" t="s">
        <v>419</v>
      </c>
      <c r="B101" s="110">
        <v>15557</v>
      </c>
      <c r="C101" s="110">
        <v>877</v>
      </c>
      <c r="D101" s="165">
        <v>1.6833669371072899</v>
      </c>
      <c r="E101" s="110">
        <v>520.75640953744801</v>
      </c>
      <c r="F101" s="110">
        <v>520.75640953744801</v>
      </c>
      <c r="G101" s="182">
        <v>0</v>
      </c>
      <c r="H101" s="110">
        <v>150956448.85029</v>
      </c>
      <c r="I101" s="110">
        <v>7120662.9378393199</v>
      </c>
      <c r="J101" s="194"/>
      <c r="K101" s="110">
        <v>4524.91</v>
      </c>
      <c r="L101" s="194">
        <v>9.3400380398272702</v>
      </c>
      <c r="M101" s="194">
        <v>87.236310585420398</v>
      </c>
      <c r="N101" s="194">
        <v>17.055968177155801</v>
      </c>
      <c r="O101" s="110">
        <v>17097</v>
      </c>
      <c r="P101" s="110"/>
    </row>
    <row r="102" spans="1:16" ht="13.2" x14ac:dyDescent="0.25">
      <c r="A102" s="110" t="s">
        <v>420</v>
      </c>
      <c r="B102" s="110">
        <v>36650</v>
      </c>
      <c r="C102" s="110">
        <v>877</v>
      </c>
      <c r="D102" s="165">
        <v>1.6833669371072899</v>
      </c>
      <c r="E102" s="110">
        <v>520.75640953744801</v>
      </c>
      <c r="F102" s="110">
        <v>520.75640953744801</v>
      </c>
      <c r="G102" s="182">
        <v>0</v>
      </c>
      <c r="H102" s="110">
        <v>150956448.85029</v>
      </c>
      <c r="I102" s="110">
        <v>22493340.086480401</v>
      </c>
      <c r="J102" s="194"/>
      <c r="K102" s="110">
        <v>4524.91</v>
      </c>
      <c r="L102" s="194">
        <v>10.3001118036713</v>
      </c>
      <c r="M102" s="194">
        <v>106.092303168128</v>
      </c>
      <c r="N102" s="194">
        <v>15.587926419028401</v>
      </c>
      <c r="O102" s="110">
        <v>18905</v>
      </c>
      <c r="P102" s="110"/>
    </row>
    <row r="103" spans="1:16" ht="13.2" x14ac:dyDescent="0.25">
      <c r="A103" s="18" t="s">
        <v>421</v>
      </c>
      <c r="B103" s="110"/>
      <c r="C103" s="110"/>
      <c r="D103" s="165"/>
      <c r="E103" s="110"/>
      <c r="F103" s="110"/>
      <c r="G103" s="182"/>
      <c r="H103" s="110"/>
      <c r="I103" s="110"/>
      <c r="J103" s="194"/>
      <c r="K103" s="110"/>
      <c r="L103" s="194"/>
      <c r="M103" s="194"/>
      <c r="N103" s="194"/>
      <c r="O103" s="110"/>
      <c r="P103" s="110"/>
    </row>
    <row r="104" spans="1:16" ht="13.2" x14ac:dyDescent="0.25">
      <c r="A104" s="110" t="s">
        <v>421</v>
      </c>
      <c r="B104" s="110">
        <v>61173</v>
      </c>
      <c r="C104" s="110">
        <v>412</v>
      </c>
      <c r="D104" s="165">
        <v>1.6833669371072899</v>
      </c>
      <c r="E104" s="110">
        <v>244.84048645885699</v>
      </c>
      <c r="F104" s="110">
        <v>244.84048645885699</v>
      </c>
      <c r="G104" s="182">
        <v>0</v>
      </c>
      <c r="H104" s="110">
        <v>47186305.624507897</v>
      </c>
      <c r="I104" s="110">
        <v>47186305.624507897</v>
      </c>
      <c r="J104" s="194"/>
      <c r="K104" s="110">
        <v>4524.91</v>
      </c>
      <c r="L104" s="194">
        <v>10.5674686781155</v>
      </c>
      <c r="M104" s="194">
        <v>111.67139426295201</v>
      </c>
      <c r="N104" s="194">
        <v>15.596149425008599</v>
      </c>
      <c r="O104" s="110">
        <v>24506</v>
      </c>
      <c r="P104" s="110"/>
    </row>
    <row r="105" spans="1:16" ht="13.2" x14ac:dyDescent="0.25">
      <c r="A105" s="18" t="s">
        <v>422</v>
      </c>
      <c r="B105" s="110"/>
      <c r="C105" s="110"/>
      <c r="D105" s="165"/>
      <c r="E105" s="110"/>
      <c r="F105" s="110"/>
      <c r="G105" s="182"/>
      <c r="H105" s="110"/>
      <c r="I105" s="110"/>
      <c r="J105" s="194"/>
      <c r="K105" s="110"/>
      <c r="L105" s="194"/>
      <c r="M105" s="194"/>
      <c r="N105" s="194"/>
      <c r="O105" s="110"/>
      <c r="P105" s="110"/>
    </row>
    <row r="106" spans="1:16" ht="13.2" x14ac:dyDescent="0.25">
      <c r="A106" s="110" t="s">
        <v>423</v>
      </c>
      <c r="B106" s="110">
        <v>32216</v>
      </c>
      <c r="C106" s="110">
        <v>834</v>
      </c>
      <c r="D106" s="165">
        <v>1.6833669371072899</v>
      </c>
      <c r="E106" s="110">
        <v>495.513007681109</v>
      </c>
      <c r="F106" s="110">
        <v>495.513007681109</v>
      </c>
      <c r="G106" s="182">
        <v>0</v>
      </c>
      <c r="H106" s="110">
        <v>98182263.164292604</v>
      </c>
      <c r="I106" s="110">
        <v>17802371.866890199</v>
      </c>
      <c r="J106" s="194"/>
      <c r="K106" s="110">
        <v>4524.91</v>
      </c>
      <c r="L106" s="194">
        <v>10.223214136475599</v>
      </c>
      <c r="M106" s="194">
        <v>104.514107280234</v>
      </c>
      <c r="N106" s="194">
        <v>11.5035890627494</v>
      </c>
      <c r="O106" s="110">
        <v>21733</v>
      </c>
      <c r="P106" s="110"/>
    </row>
    <row r="107" spans="1:16" ht="13.2" x14ac:dyDescent="0.25">
      <c r="A107" s="110" t="s">
        <v>424</v>
      </c>
      <c r="B107" s="110">
        <v>66682</v>
      </c>
      <c r="C107" s="110">
        <v>834</v>
      </c>
      <c r="D107" s="165">
        <v>1.6833669371072899</v>
      </c>
      <c r="E107" s="110">
        <v>495.513007681109</v>
      </c>
      <c r="F107" s="110">
        <v>495.513007681109</v>
      </c>
      <c r="G107" s="182">
        <v>0</v>
      </c>
      <c r="H107" s="110">
        <v>98182263.164292604</v>
      </c>
      <c r="I107" s="110">
        <v>51093631.1278641</v>
      </c>
      <c r="J107" s="194"/>
      <c r="K107" s="110">
        <v>4524.91</v>
      </c>
      <c r="L107" s="194">
        <v>10.9341134088891</v>
      </c>
      <c r="M107" s="194">
        <v>119.554836038449</v>
      </c>
      <c r="N107" s="194">
        <v>11.591354915538201</v>
      </c>
      <c r="O107" s="110">
        <v>23183</v>
      </c>
      <c r="P107" s="110"/>
    </row>
    <row r="108" spans="1:16" ht="13.2" x14ac:dyDescent="0.25">
      <c r="A108" s="110" t="s">
        <v>425</v>
      </c>
      <c r="B108" s="110">
        <v>13159</v>
      </c>
      <c r="C108" s="110">
        <v>834</v>
      </c>
      <c r="D108" s="165">
        <v>1.6833669371072899</v>
      </c>
      <c r="E108" s="110">
        <v>495.513007681109</v>
      </c>
      <c r="F108" s="110">
        <v>495.513007681109</v>
      </c>
      <c r="G108" s="182">
        <v>0</v>
      </c>
      <c r="H108" s="110">
        <v>98182263.164292604</v>
      </c>
      <c r="I108" s="110">
        <v>4852978.2473566998</v>
      </c>
      <c r="J108" s="194"/>
      <c r="K108" s="110">
        <v>4524.91</v>
      </c>
      <c r="L108" s="194">
        <v>9.2829209211969701</v>
      </c>
      <c r="M108" s="194">
        <v>86.172620829196404</v>
      </c>
      <c r="N108" s="194">
        <v>13.599124100328901</v>
      </c>
      <c r="O108" s="110">
        <v>16683</v>
      </c>
      <c r="P108" s="110"/>
    </row>
    <row r="109" spans="1:16" ht="13.2" x14ac:dyDescent="0.25">
      <c r="A109" s="110" t="s">
        <v>426</v>
      </c>
      <c r="B109" s="110">
        <v>29169</v>
      </c>
      <c r="C109" s="110">
        <v>834</v>
      </c>
      <c r="D109" s="165">
        <v>1.6833669371072899</v>
      </c>
      <c r="E109" s="110">
        <v>495.513007681109</v>
      </c>
      <c r="F109" s="110">
        <v>495.513007681109</v>
      </c>
      <c r="G109" s="182">
        <v>0</v>
      </c>
      <c r="H109" s="110">
        <v>98182263.164292604</v>
      </c>
      <c r="I109" s="110">
        <v>16920964.547375102</v>
      </c>
      <c r="J109" s="194"/>
      <c r="K109" s="110">
        <v>4524.91</v>
      </c>
      <c r="L109" s="194">
        <v>10.067939206183601</v>
      </c>
      <c r="M109" s="194">
        <v>101.36339985940801</v>
      </c>
      <c r="N109" s="194">
        <v>13.4437831540142</v>
      </c>
      <c r="O109" s="110">
        <v>22762</v>
      </c>
      <c r="P109" s="110"/>
    </row>
    <row r="110" spans="1:16" ht="13.2" x14ac:dyDescent="0.25">
      <c r="A110" s="110" t="s">
        <v>427</v>
      </c>
      <c r="B110" s="110">
        <v>17514</v>
      </c>
      <c r="C110" s="110">
        <v>834</v>
      </c>
      <c r="D110" s="165">
        <v>1.6833669371072899</v>
      </c>
      <c r="E110" s="110">
        <v>495.513007681109</v>
      </c>
      <c r="F110" s="110">
        <v>495.513007681109</v>
      </c>
      <c r="G110" s="182">
        <v>0</v>
      </c>
      <c r="H110" s="110">
        <v>98182263.164292604</v>
      </c>
      <c r="I110" s="110">
        <v>7512317.3748066202</v>
      </c>
      <c r="J110" s="194"/>
      <c r="K110" s="110">
        <v>4524.91</v>
      </c>
      <c r="L110" s="194">
        <v>9.5876319450022898</v>
      </c>
      <c r="M110" s="194">
        <v>91.922686312828503</v>
      </c>
      <c r="N110" s="194">
        <v>10.5127520316346</v>
      </c>
      <c r="O110" s="110">
        <v>22373</v>
      </c>
      <c r="P110" s="110"/>
    </row>
    <row r="111" spans="1:16" ht="13.2" x14ac:dyDescent="0.25">
      <c r="A111" s="18" t="s">
        <v>428</v>
      </c>
      <c r="B111" s="110"/>
      <c r="C111" s="110"/>
      <c r="D111" s="165"/>
      <c r="E111" s="110"/>
      <c r="F111" s="110"/>
      <c r="G111" s="182"/>
      <c r="H111" s="110"/>
      <c r="I111" s="110"/>
      <c r="J111" s="194"/>
      <c r="K111" s="110"/>
      <c r="L111" s="194"/>
      <c r="M111" s="194"/>
      <c r="N111" s="194"/>
      <c r="O111" s="110"/>
      <c r="P111" s="110"/>
    </row>
    <row r="112" spans="1:16" ht="13.2" x14ac:dyDescent="0.25">
      <c r="A112" s="110" t="s">
        <v>429</v>
      </c>
      <c r="B112" s="110">
        <v>16062</v>
      </c>
      <c r="C112" s="110">
        <v>1590</v>
      </c>
      <c r="D112" s="165">
        <v>1.6833669371072899</v>
      </c>
      <c r="E112" s="110">
        <v>944.63539433013204</v>
      </c>
      <c r="F112" s="110">
        <v>944.63539433013204</v>
      </c>
      <c r="G112" s="182">
        <v>0</v>
      </c>
      <c r="H112" s="110">
        <v>1331268913.5162101</v>
      </c>
      <c r="I112" s="110">
        <v>6365271.4201007197</v>
      </c>
      <c r="J112" s="194"/>
      <c r="K112" s="110">
        <v>4524.91</v>
      </c>
      <c r="L112" s="194">
        <v>9.6160010142567298</v>
      </c>
      <c r="M112" s="194">
        <v>92.467475506186503</v>
      </c>
      <c r="N112" s="194">
        <v>9.5418850359311396</v>
      </c>
      <c r="O112" s="110">
        <v>21455</v>
      </c>
      <c r="P112" s="110"/>
    </row>
    <row r="113" spans="1:16" ht="13.2" x14ac:dyDescent="0.25">
      <c r="A113" s="110" t="s">
        <v>430</v>
      </c>
      <c r="B113" s="110">
        <v>12633</v>
      </c>
      <c r="C113" s="110">
        <v>1590</v>
      </c>
      <c r="D113" s="165">
        <v>1.6833669371072899</v>
      </c>
      <c r="E113" s="110">
        <v>944.63539433013204</v>
      </c>
      <c r="F113" s="110">
        <v>944.63539433013204</v>
      </c>
      <c r="G113" s="182">
        <v>0</v>
      </c>
      <c r="H113" s="110">
        <v>1331268913.5162101</v>
      </c>
      <c r="I113" s="110">
        <v>5055971.8516838802</v>
      </c>
      <c r="J113" s="194"/>
      <c r="K113" s="110">
        <v>4524.91</v>
      </c>
      <c r="L113" s="194">
        <v>9.3128513342142707</v>
      </c>
      <c r="M113" s="194">
        <v>86.729199973176407</v>
      </c>
      <c r="N113" s="194">
        <v>11.0402976404509</v>
      </c>
      <c r="O113" s="110">
        <v>21875</v>
      </c>
      <c r="P113" s="110"/>
    </row>
    <row r="114" spans="1:16" ht="13.2" x14ac:dyDescent="0.25">
      <c r="A114" s="110" t="s">
        <v>431</v>
      </c>
      <c r="B114" s="110">
        <v>19882</v>
      </c>
      <c r="C114" s="110">
        <v>1590</v>
      </c>
      <c r="D114" s="165">
        <v>1.6833669371072899</v>
      </c>
      <c r="E114" s="110">
        <v>944.63539433013204</v>
      </c>
      <c r="F114" s="110">
        <v>944.63539433013204</v>
      </c>
      <c r="G114" s="182">
        <v>0</v>
      </c>
      <c r="H114" s="110">
        <v>1331268913.5162101</v>
      </c>
      <c r="I114" s="110">
        <v>7281366.5575063704</v>
      </c>
      <c r="J114" s="194"/>
      <c r="K114" s="110">
        <v>4524.91</v>
      </c>
      <c r="L114" s="194">
        <v>9.8848549517594897</v>
      </c>
      <c r="M114" s="194">
        <v>97.710357417324204</v>
      </c>
      <c r="N114" s="194">
        <v>5.7559601130486104</v>
      </c>
      <c r="O114" s="110">
        <v>22165</v>
      </c>
      <c r="P114" s="110"/>
    </row>
    <row r="115" spans="1:16" ht="13.2" x14ac:dyDescent="0.25">
      <c r="A115" s="110" t="s">
        <v>432</v>
      </c>
      <c r="B115" s="110">
        <v>15824</v>
      </c>
      <c r="C115" s="110">
        <v>1590</v>
      </c>
      <c r="D115" s="165">
        <v>1.6833669371072899</v>
      </c>
      <c r="E115" s="110">
        <v>944.63539433013204</v>
      </c>
      <c r="F115" s="110">
        <v>944.63539433013204</v>
      </c>
      <c r="G115" s="182">
        <v>0</v>
      </c>
      <c r="H115" s="110">
        <v>1331268913.5162101</v>
      </c>
      <c r="I115" s="110">
        <v>9611097.1052246504</v>
      </c>
      <c r="J115" s="194"/>
      <c r="K115" s="110">
        <v>4524.91</v>
      </c>
      <c r="L115" s="194">
        <v>9.4103580121922992</v>
      </c>
      <c r="M115" s="194">
        <v>88.554837917631801</v>
      </c>
      <c r="N115" s="194">
        <v>11.2189762689249</v>
      </c>
      <c r="O115" s="110">
        <v>33642</v>
      </c>
      <c r="P115" s="110"/>
    </row>
    <row r="116" spans="1:16" ht="13.2" x14ac:dyDescent="0.25">
      <c r="A116" s="110" t="s">
        <v>433</v>
      </c>
      <c r="B116" s="110">
        <v>34701</v>
      </c>
      <c r="C116" s="110">
        <v>1590</v>
      </c>
      <c r="D116" s="165">
        <v>1.6833669371072899</v>
      </c>
      <c r="E116" s="110">
        <v>944.63539433013204</v>
      </c>
      <c r="F116" s="110">
        <v>944.63539433013204</v>
      </c>
      <c r="G116" s="182">
        <v>0</v>
      </c>
      <c r="H116" s="110">
        <v>1331268913.5162101</v>
      </c>
      <c r="I116" s="110">
        <v>22500324.253287502</v>
      </c>
      <c r="J116" s="194"/>
      <c r="K116" s="110">
        <v>4524.91</v>
      </c>
      <c r="L116" s="194">
        <v>10.262738722087301</v>
      </c>
      <c r="M116" s="194">
        <v>105.323806077829</v>
      </c>
      <c r="N116" s="194">
        <v>10.8661322065585</v>
      </c>
      <c r="O116" s="110">
        <v>27906</v>
      </c>
      <c r="P116" s="110"/>
    </row>
    <row r="117" spans="1:16" ht="13.2" x14ac:dyDescent="0.25">
      <c r="A117" s="110" t="s">
        <v>434</v>
      </c>
      <c r="B117" s="110">
        <v>150975</v>
      </c>
      <c r="C117" s="110">
        <v>1590</v>
      </c>
      <c r="D117" s="165">
        <v>1.6833669371072899</v>
      </c>
      <c r="E117" s="110">
        <v>944.63539433013204</v>
      </c>
      <c r="F117" s="110">
        <v>944.63539433013204</v>
      </c>
      <c r="G117" s="182">
        <v>0</v>
      </c>
      <c r="H117" s="110">
        <v>1331268913.5162101</v>
      </c>
      <c r="I117" s="110">
        <v>162948453.24084499</v>
      </c>
      <c r="J117" s="194"/>
      <c r="K117" s="110">
        <v>4524.91</v>
      </c>
      <c r="L117" s="194">
        <v>11.890260896457301</v>
      </c>
      <c r="M117" s="194">
        <v>141.37830418582001</v>
      </c>
      <c r="N117" s="194">
        <v>7.1610552474920501</v>
      </c>
      <c r="O117" s="110">
        <v>26504</v>
      </c>
      <c r="P117" s="110"/>
    </row>
    <row r="118" spans="1:16" ht="13.2" x14ac:dyDescent="0.25">
      <c r="A118" s="110" t="s">
        <v>435</v>
      </c>
      <c r="B118" s="110">
        <v>52369</v>
      </c>
      <c r="C118" s="110">
        <v>1590</v>
      </c>
      <c r="D118" s="165">
        <v>1.6833669371072899</v>
      </c>
      <c r="E118" s="110">
        <v>944.63539433013204</v>
      </c>
      <c r="F118" s="110">
        <v>944.63539433013204</v>
      </c>
      <c r="G118" s="182">
        <v>0</v>
      </c>
      <c r="H118" s="110">
        <v>1331268913.5162101</v>
      </c>
      <c r="I118" s="110">
        <v>39304464.350959897</v>
      </c>
      <c r="J118" s="194"/>
      <c r="K118" s="110">
        <v>4524.91</v>
      </c>
      <c r="L118" s="194">
        <v>10.6552042539239</v>
      </c>
      <c r="M118" s="194">
        <v>113.53337769283701</v>
      </c>
      <c r="N118" s="194">
        <v>12.934844863076099</v>
      </c>
      <c r="O118" s="110">
        <v>25389</v>
      </c>
      <c r="P118" s="110"/>
    </row>
    <row r="119" spans="1:16" ht="13.2" x14ac:dyDescent="0.25">
      <c r="A119" s="110" t="s">
        <v>436</v>
      </c>
      <c r="B119" s="110">
        <v>28103</v>
      </c>
      <c r="C119" s="110">
        <v>1590</v>
      </c>
      <c r="D119" s="165">
        <v>1.6833669371072899</v>
      </c>
      <c r="E119" s="110">
        <v>944.63539433013204</v>
      </c>
      <c r="F119" s="110">
        <v>944.63539433013204</v>
      </c>
      <c r="G119" s="182">
        <v>0</v>
      </c>
      <c r="H119" s="110">
        <v>1331268913.5162101</v>
      </c>
      <c r="I119" s="110">
        <v>17732939.417522699</v>
      </c>
      <c r="J119" s="194"/>
      <c r="K119" s="110">
        <v>4524.91</v>
      </c>
      <c r="L119" s="194">
        <v>10.1587060753087</v>
      </c>
      <c r="M119" s="194">
        <v>103.19930912451299</v>
      </c>
      <c r="N119" s="194">
        <v>8.7624794655923992</v>
      </c>
      <c r="O119" s="110">
        <v>31056</v>
      </c>
      <c r="P119" s="110"/>
    </row>
    <row r="120" spans="1:16" ht="13.2" x14ac:dyDescent="0.25">
      <c r="A120" s="110" t="s">
        <v>437</v>
      </c>
      <c r="B120" s="110">
        <v>15718</v>
      </c>
      <c r="C120" s="110">
        <v>1590</v>
      </c>
      <c r="D120" s="165">
        <v>1.6833669371072899</v>
      </c>
      <c r="E120" s="110">
        <v>944.63539433013204</v>
      </c>
      <c r="F120" s="110">
        <v>944.63539433013204</v>
      </c>
      <c r="G120" s="182">
        <v>0</v>
      </c>
      <c r="H120" s="110">
        <v>1331268913.5162101</v>
      </c>
      <c r="I120" s="110">
        <v>8493061.6725689098</v>
      </c>
      <c r="J120" s="194"/>
      <c r="K120" s="110">
        <v>4524.91</v>
      </c>
      <c r="L120" s="194">
        <v>9.1638224177118506</v>
      </c>
      <c r="M120" s="194">
        <v>83.975641303358302</v>
      </c>
      <c r="N120" s="194">
        <v>13.247493010378699</v>
      </c>
      <c r="O120" s="110">
        <v>28259</v>
      </c>
      <c r="P120" s="110"/>
    </row>
    <row r="121" spans="1:16" ht="13.2" x14ac:dyDescent="0.25">
      <c r="A121" s="110" t="s">
        <v>438</v>
      </c>
      <c r="B121" s="110">
        <v>17297</v>
      </c>
      <c r="C121" s="110">
        <v>1590</v>
      </c>
      <c r="D121" s="165">
        <v>1.6833669371072899</v>
      </c>
      <c r="E121" s="110">
        <v>944.63539433013204</v>
      </c>
      <c r="F121" s="110">
        <v>944.63539433013204</v>
      </c>
      <c r="G121" s="182">
        <v>0</v>
      </c>
      <c r="H121" s="110">
        <v>1331268913.5162101</v>
      </c>
      <c r="I121" s="110">
        <v>11060084.7727427</v>
      </c>
      <c r="J121" s="194"/>
      <c r="K121" s="110">
        <v>4524.91</v>
      </c>
      <c r="L121" s="194">
        <v>9.5284378704730006</v>
      </c>
      <c r="M121" s="194">
        <v>90.791128251463903</v>
      </c>
      <c r="N121" s="194">
        <v>11.800995767305899</v>
      </c>
      <c r="O121" s="110">
        <v>33949</v>
      </c>
      <c r="P121" s="110"/>
    </row>
    <row r="122" spans="1:16" ht="13.2" x14ac:dyDescent="0.25">
      <c r="A122" s="110" t="s">
        <v>439</v>
      </c>
      <c r="B122" s="110">
        <v>17865</v>
      </c>
      <c r="C122" s="110">
        <v>1590</v>
      </c>
      <c r="D122" s="165">
        <v>1.6833669371072899</v>
      </c>
      <c r="E122" s="110">
        <v>944.63539433013204</v>
      </c>
      <c r="F122" s="110">
        <v>944.63539433013204</v>
      </c>
      <c r="G122" s="182">
        <v>0</v>
      </c>
      <c r="H122" s="110">
        <v>1331268913.5162101</v>
      </c>
      <c r="I122" s="110">
        <v>8921085.9582413007</v>
      </c>
      <c r="J122" s="194"/>
      <c r="K122" s="110">
        <v>4524.91</v>
      </c>
      <c r="L122" s="194">
        <v>9.5031046008229492</v>
      </c>
      <c r="M122" s="194">
        <v>90.3089970541822</v>
      </c>
      <c r="N122" s="194">
        <v>12.471248708602101</v>
      </c>
      <c r="O122" s="110">
        <v>24695</v>
      </c>
      <c r="P122" s="110"/>
    </row>
    <row r="123" spans="1:16" ht="13.2" x14ac:dyDescent="0.25">
      <c r="A123" s="110" t="s">
        <v>440</v>
      </c>
      <c r="B123" s="110">
        <v>86738</v>
      </c>
      <c r="C123" s="110">
        <v>1590</v>
      </c>
      <c r="D123" s="165">
        <v>1.6833669371072899</v>
      </c>
      <c r="E123" s="110">
        <v>944.63539433013204</v>
      </c>
      <c r="F123" s="110">
        <v>944.63539433013204</v>
      </c>
      <c r="G123" s="182">
        <v>0</v>
      </c>
      <c r="H123" s="110">
        <v>1331268913.5162101</v>
      </c>
      <c r="I123" s="110">
        <v>76594911.016787797</v>
      </c>
      <c r="J123" s="194"/>
      <c r="K123" s="110">
        <v>4524.91</v>
      </c>
      <c r="L123" s="194">
        <v>11.218588046087101</v>
      </c>
      <c r="M123" s="194">
        <v>125.85671774780801</v>
      </c>
      <c r="N123" s="194">
        <v>11.3459699870196</v>
      </c>
      <c r="O123" s="110">
        <v>24928</v>
      </c>
      <c r="P123" s="110"/>
    </row>
    <row r="124" spans="1:16" ht="13.2" x14ac:dyDescent="0.25">
      <c r="A124" s="110" t="s">
        <v>441</v>
      </c>
      <c r="B124" s="110">
        <v>32470</v>
      </c>
      <c r="C124" s="110">
        <v>1590</v>
      </c>
      <c r="D124" s="165">
        <v>1.6833669371072899</v>
      </c>
      <c r="E124" s="110">
        <v>944.63539433013204</v>
      </c>
      <c r="F124" s="110">
        <v>944.63539433013204</v>
      </c>
      <c r="G124" s="182">
        <v>0</v>
      </c>
      <c r="H124" s="110">
        <v>1331268913.5162101</v>
      </c>
      <c r="I124" s="110">
        <v>20673845.212134801</v>
      </c>
      <c r="J124" s="194"/>
      <c r="K124" s="110">
        <v>4524.91</v>
      </c>
      <c r="L124" s="194">
        <v>10.310633508314901</v>
      </c>
      <c r="M124" s="194">
        <v>106.309163342785</v>
      </c>
      <c r="N124" s="194">
        <v>8.5808167444638404</v>
      </c>
      <c r="O124" s="110">
        <v>29615</v>
      </c>
      <c r="P124" s="110"/>
    </row>
    <row r="125" spans="1:16" ht="13.2" x14ac:dyDescent="0.25">
      <c r="A125" s="110" t="s">
        <v>442</v>
      </c>
      <c r="B125" s="110">
        <v>47004</v>
      </c>
      <c r="C125" s="110">
        <v>1590</v>
      </c>
      <c r="D125" s="165">
        <v>1.6833669371072899</v>
      </c>
      <c r="E125" s="110">
        <v>944.63539433013204</v>
      </c>
      <c r="F125" s="110">
        <v>944.63539433013204</v>
      </c>
      <c r="G125" s="182">
        <v>0</v>
      </c>
      <c r="H125" s="110">
        <v>1331268913.5162101</v>
      </c>
      <c r="I125" s="110">
        <v>30823432.369054001</v>
      </c>
      <c r="J125" s="194"/>
      <c r="K125" s="110">
        <v>4524.91</v>
      </c>
      <c r="L125" s="194">
        <v>10.6997657214722</v>
      </c>
      <c r="M125" s="194">
        <v>114.484986494392</v>
      </c>
      <c r="N125" s="194">
        <v>7.6610117488734497</v>
      </c>
      <c r="O125" s="110">
        <v>25971</v>
      </c>
      <c r="P125" s="110"/>
    </row>
    <row r="126" spans="1:16" ht="13.2" x14ac:dyDescent="0.25">
      <c r="A126" s="110" t="s">
        <v>443</v>
      </c>
      <c r="B126" s="110">
        <v>24721</v>
      </c>
      <c r="C126" s="110">
        <v>1590</v>
      </c>
      <c r="D126" s="165">
        <v>1.6833669371072899</v>
      </c>
      <c r="E126" s="110">
        <v>944.63539433013204</v>
      </c>
      <c r="F126" s="110">
        <v>944.63539433013204</v>
      </c>
      <c r="G126" s="182">
        <v>0</v>
      </c>
      <c r="H126" s="110">
        <v>1331268913.5162101</v>
      </c>
      <c r="I126" s="110">
        <v>15703684.5620014</v>
      </c>
      <c r="J126" s="194"/>
      <c r="K126" s="110">
        <v>4524.91</v>
      </c>
      <c r="L126" s="194">
        <v>10.076721356114</v>
      </c>
      <c r="M126" s="194">
        <v>101.540313288764</v>
      </c>
      <c r="N126" s="194">
        <v>7.1351731167944799</v>
      </c>
      <c r="O126" s="110">
        <v>34532</v>
      </c>
      <c r="P126" s="110"/>
    </row>
    <row r="127" spans="1:16" ht="13.2" x14ac:dyDescent="0.25">
      <c r="A127" s="110" t="s">
        <v>444</v>
      </c>
      <c r="B127" s="110">
        <v>128384</v>
      </c>
      <c r="C127" s="110">
        <v>1590</v>
      </c>
      <c r="D127" s="165">
        <v>1.6833669371072899</v>
      </c>
      <c r="E127" s="110">
        <v>944.63539433013204</v>
      </c>
      <c r="F127" s="110">
        <v>944.63539433013204</v>
      </c>
      <c r="G127" s="182">
        <v>0</v>
      </c>
      <c r="H127" s="110">
        <v>1331268913.5162101</v>
      </c>
      <c r="I127" s="110">
        <v>143051995.23443401</v>
      </c>
      <c r="J127" s="194"/>
      <c r="K127" s="110">
        <v>4524.91</v>
      </c>
      <c r="L127" s="194">
        <v>11.716465570673501</v>
      </c>
      <c r="M127" s="194">
        <v>137.27556546877801</v>
      </c>
      <c r="N127" s="194">
        <v>7.8714708994465097</v>
      </c>
      <c r="O127" s="110">
        <v>32172</v>
      </c>
      <c r="P127" s="110"/>
    </row>
    <row r="128" spans="1:16" ht="13.2" x14ac:dyDescent="0.25">
      <c r="A128" s="110" t="s">
        <v>445</v>
      </c>
      <c r="B128" s="110">
        <v>357377</v>
      </c>
      <c r="C128" s="110">
        <v>1590</v>
      </c>
      <c r="D128" s="165">
        <v>1.6833669371072899</v>
      </c>
      <c r="E128" s="110">
        <v>944.63539433013204</v>
      </c>
      <c r="F128" s="110">
        <v>944.63539433013204</v>
      </c>
      <c r="G128" s="182">
        <v>0</v>
      </c>
      <c r="H128" s="110">
        <v>1331268913.5162101</v>
      </c>
      <c r="I128" s="110">
        <v>524785542.976794</v>
      </c>
      <c r="J128" s="194"/>
      <c r="K128" s="110">
        <v>4524.91</v>
      </c>
      <c r="L128" s="194">
        <v>12.7825206026071</v>
      </c>
      <c r="M128" s="194">
        <v>163.39283295607399</v>
      </c>
      <c r="N128" s="194">
        <v>4.7454349267727602</v>
      </c>
      <c r="O128" s="110">
        <v>26642</v>
      </c>
      <c r="P128" s="110"/>
    </row>
    <row r="129" spans="1:16" ht="13.2" x14ac:dyDescent="0.25">
      <c r="A129" s="110" t="s">
        <v>446</v>
      </c>
      <c r="B129" s="110">
        <v>13238</v>
      </c>
      <c r="C129" s="110">
        <v>1590</v>
      </c>
      <c r="D129" s="165">
        <v>1.6833669371072899</v>
      </c>
      <c r="E129" s="110">
        <v>944.63539433013204</v>
      </c>
      <c r="F129" s="110">
        <v>944.63539433013204</v>
      </c>
      <c r="G129" s="182">
        <v>0</v>
      </c>
      <c r="H129" s="110">
        <v>1331268913.5162101</v>
      </c>
      <c r="I129" s="110">
        <v>6890522.3178018704</v>
      </c>
      <c r="J129" s="194"/>
      <c r="K129" s="110">
        <v>4524.91</v>
      </c>
      <c r="L129" s="194">
        <v>9.2463176508513705</v>
      </c>
      <c r="M129" s="194">
        <v>85.4943901004456</v>
      </c>
      <c r="N129" s="194">
        <v>14.966890000877401</v>
      </c>
      <c r="O129" s="110">
        <v>24300</v>
      </c>
      <c r="P129" s="110"/>
    </row>
    <row r="130" spans="1:16" ht="13.2" x14ac:dyDescent="0.25">
      <c r="A130" s="110" t="s">
        <v>447</v>
      </c>
      <c r="B130" s="110">
        <v>7442</v>
      </c>
      <c r="C130" s="110">
        <v>1590</v>
      </c>
      <c r="D130" s="165">
        <v>1.6833669371072899</v>
      </c>
      <c r="E130" s="110">
        <v>944.63539433013204</v>
      </c>
      <c r="F130" s="110">
        <v>944.63539433013204</v>
      </c>
      <c r="G130" s="182">
        <v>0</v>
      </c>
      <c r="H130" s="110">
        <v>1331268913.5162101</v>
      </c>
      <c r="I130" s="110">
        <v>3376198.0640402799</v>
      </c>
      <c r="J130" s="194"/>
      <c r="K130" s="110">
        <v>4524.91</v>
      </c>
      <c r="L130" s="194">
        <v>8.7100092911675997</v>
      </c>
      <c r="M130" s="194">
        <v>75.864261852225894</v>
      </c>
      <c r="N130" s="194">
        <v>12.5297305150733</v>
      </c>
      <c r="O130" s="110">
        <v>25334</v>
      </c>
      <c r="P130" s="110"/>
    </row>
    <row r="131" spans="1:16" ht="13.2" x14ac:dyDescent="0.25">
      <c r="A131" s="110" t="s">
        <v>448</v>
      </c>
      <c r="B131" s="110">
        <v>19074</v>
      </c>
      <c r="C131" s="110">
        <v>1590</v>
      </c>
      <c r="D131" s="165">
        <v>1.6833669371072899</v>
      </c>
      <c r="E131" s="110">
        <v>944.63539433013204</v>
      </c>
      <c r="F131" s="110">
        <v>944.63539433013204</v>
      </c>
      <c r="G131" s="182">
        <v>0</v>
      </c>
      <c r="H131" s="110">
        <v>1331268913.5162101</v>
      </c>
      <c r="I131" s="110">
        <v>11314287.873725001</v>
      </c>
      <c r="J131" s="194"/>
      <c r="K131" s="110">
        <v>4524.91</v>
      </c>
      <c r="L131" s="194">
        <v>9.5559612345085903</v>
      </c>
      <c r="M131" s="194">
        <v>91.316395115431007</v>
      </c>
      <c r="N131" s="194">
        <v>12.413913270761499</v>
      </c>
      <c r="O131" s="110">
        <v>30084</v>
      </c>
      <c r="P131" s="110"/>
    </row>
    <row r="132" spans="1:16" ht="13.2" x14ac:dyDescent="0.25">
      <c r="A132" s="110" t="s">
        <v>449</v>
      </c>
      <c r="B132" s="110">
        <v>19547</v>
      </c>
      <c r="C132" s="110">
        <v>1590</v>
      </c>
      <c r="D132" s="165">
        <v>1.6833669371072899</v>
      </c>
      <c r="E132" s="110">
        <v>944.63539433013204</v>
      </c>
      <c r="F132" s="110">
        <v>944.63539433013204</v>
      </c>
      <c r="G132" s="182">
        <v>0</v>
      </c>
      <c r="H132" s="110">
        <v>1331268913.5162101</v>
      </c>
      <c r="I132" s="110">
        <v>11501365.655308699</v>
      </c>
      <c r="J132" s="194"/>
      <c r="K132" s="110">
        <v>4524.91</v>
      </c>
      <c r="L132" s="194">
        <v>9.4863050404833995</v>
      </c>
      <c r="M132" s="194">
        <v>89.989983321100695</v>
      </c>
      <c r="N132" s="194">
        <v>13.055461765929</v>
      </c>
      <c r="O132" s="110">
        <v>29464</v>
      </c>
      <c r="P132" s="110"/>
    </row>
    <row r="133" spans="1:16" ht="13.2" x14ac:dyDescent="0.25">
      <c r="A133" s="110" t="s">
        <v>450</v>
      </c>
      <c r="B133" s="110">
        <v>16731</v>
      </c>
      <c r="C133" s="110">
        <v>1590</v>
      </c>
      <c r="D133" s="165">
        <v>1.6833669371072899</v>
      </c>
      <c r="E133" s="110">
        <v>944.63539433013204</v>
      </c>
      <c r="F133" s="110">
        <v>944.63539433013204</v>
      </c>
      <c r="G133" s="182">
        <v>0</v>
      </c>
      <c r="H133" s="110">
        <v>1331268913.5162101</v>
      </c>
      <c r="I133" s="110">
        <v>10238960.1145679</v>
      </c>
      <c r="J133" s="194"/>
      <c r="K133" s="110">
        <v>4524.91</v>
      </c>
      <c r="L133" s="194">
        <v>9.4646781830863098</v>
      </c>
      <c r="M133" s="194">
        <v>89.580133109390005</v>
      </c>
      <c r="N133" s="194">
        <v>10.7488551889899</v>
      </c>
      <c r="O133" s="110">
        <v>34174</v>
      </c>
      <c r="P133" s="110"/>
    </row>
    <row r="134" spans="1:16" ht="13.2" x14ac:dyDescent="0.25">
      <c r="A134" s="110" t="s">
        <v>451</v>
      </c>
      <c r="B134" s="110">
        <v>26778</v>
      </c>
      <c r="C134" s="110">
        <v>1590</v>
      </c>
      <c r="D134" s="165">
        <v>1.6833669371072899</v>
      </c>
      <c r="E134" s="110">
        <v>944.63539433013204</v>
      </c>
      <c r="F134" s="110">
        <v>944.63539433013204</v>
      </c>
      <c r="G134" s="182">
        <v>0</v>
      </c>
      <c r="H134" s="110">
        <v>1331268913.5162101</v>
      </c>
      <c r="I134" s="110">
        <v>13402736.0516147</v>
      </c>
      <c r="J134" s="194"/>
      <c r="K134" s="110">
        <v>4524.91</v>
      </c>
      <c r="L134" s="194">
        <v>10.099898249112</v>
      </c>
      <c r="M134" s="194">
        <v>102.00794464241601</v>
      </c>
      <c r="N134" s="194">
        <v>8.2380758545740491</v>
      </c>
      <c r="O134" s="110">
        <v>24542</v>
      </c>
      <c r="P134" s="110"/>
    </row>
    <row r="135" spans="1:16" ht="13.2" x14ac:dyDescent="0.25">
      <c r="A135" s="110" t="s">
        <v>452</v>
      </c>
      <c r="B135" s="110">
        <v>14466</v>
      </c>
      <c r="C135" s="110">
        <v>1590</v>
      </c>
      <c r="D135" s="165">
        <v>1.6833669371072899</v>
      </c>
      <c r="E135" s="110">
        <v>944.63539433013204</v>
      </c>
      <c r="F135" s="110">
        <v>944.63539433013204</v>
      </c>
      <c r="G135" s="182">
        <v>0</v>
      </c>
      <c r="H135" s="110">
        <v>1331268913.5162101</v>
      </c>
      <c r="I135" s="110">
        <v>7634743.5217258604</v>
      </c>
      <c r="J135" s="194"/>
      <c r="K135" s="110">
        <v>4524.91</v>
      </c>
      <c r="L135" s="194">
        <v>9.2310336496140604</v>
      </c>
      <c r="M135" s="194">
        <v>85.211982240307094</v>
      </c>
      <c r="N135" s="194">
        <v>13.2554178337639</v>
      </c>
      <c r="O135" s="110">
        <v>27136</v>
      </c>
      <c r="P135" s="110"/>
    </row>
    <row r="136" spans="1:16" ht="13.2" x14ac:dyDescent="0.25">
      <c r="A136" s="110" t="s">
        <v>453</v>
      </c>
      <c r="B136" s="110">
        <v>23288</v>
      </c>
      <c r="C136" s="110">
        <v>1590</v>
      </c>
      <c r="D136" s="165">
        <v>1.6833669371072899</v>
      </c>
      <c r="E136" s="110">
        <v>944.63539433013204</v>
      </c>
      <c r="F136" s="110">
        <v>944.63539433013204</v>
      </c>
      <c r="G136" s="182">
        <v>0</v>
      </c>
      <c r="H136" s="110">
        <v>1331268913.5162101</v>
      </c>
      <c r="I136" s="110">
        <v>11966265.879078399</v>
      </c>
      <c r="J136" s="194"/>
      <c r="K136" s="110">
        <v>4524.91</v>
      </c>
      <c r="L136" s="194">
        <v>9.9187337020161497</v>
      </c>
      <c r="M136" s="194">
        <v>98.381278251511006</v>
      </c>
      <c r="N136" s="194">
        <v>10.1930437534897</v>
      </c>
      <c r="O136" s="110">
        <v>24818</v>
      </c>
      <c r="P136" s="110"/>
    </row>
    <row r="137" spans="1:16" ht="13.2" x14ac:dyDescent="0.25">
      <c r="A137" s="110" t="s">
        <v>454</v>
      </c>
      <c r="B137" s="110">
        <v>13812</v>
      </c>
      <c r="C137" s="110">
        <v>1590</v>
      </c>
      <c r="D137" s="165">
        <v>1.6833669371072899</v>
      </c>
      <c r="E137" s="110">
        <v>944.63539433013204</v>
      </c>
      <c r="F137" s="110">
        <v>944.63539433013204</v>
      </c>
      <c r="G137" s="182">
        <v>0</v>
      </c>
      <c r="H137" s="110">
        <v>1331268913.5162101</v>
      </c>
      <c r="I137" s="110">
        <v>6956304.8006919501</v>
      </c>
      <c r="J137" s="194"/>
      <c r="K137" s="110">
        <v>4524.91</v>
      </c>
      <c r="L137" s="194">
        <v>9.1856631460785305</v>
      </c>
      <c r="M137" s="194">
        <v>84.376407433225296</v>
      </c>
      <c r="N137" s="194">
        <v>13.489084632813601</v>
      </c>
      <c r="O137" s="110">
        <v>25586</v>
      </c>
      <c r="P137" s="110"/>
    </row>
    <row r="138" spans="1:16" ht="13.2" x14ac:dyDescent="0.25">
      <c r="A138" s="110" t="s">
        <v>455</v>
      </c>
      <c r="B138" s="110">
        <v>46649</v>
      </c>
      <c r="C138" s="110">
        <v>1590</v>
      </c>
      <c r="D138" s="165">
        <v>1.6833669371072899</v>
      </c>
      <c r="E138" s="110">
        <v>944.63539433013204</v>
      </c>
      <c r="F138" s="110">
        <v>944.63539433013204</v>
      </c>
      <c r="G138" s="182">
        <v>0</v>
      </c>
      <c r="H138" s="110">
        <v>1331268913.5162101</v>
      </c>
      <c r="I138" s="110">
        <v>32067857.345079102</v>
      </c>
      <c r="J138" s="194"/>
      <c r="K138" s="110">
        <v>4524.91</v>
      </c>
      <c r="L138" s="194">
        <v>10.593247157346701</v>
      </c>
      <c r="M138" s="194">
        <v>112.21688533663399</v>
      </c>
      <c r="N138" s="194">
        <v>9.5780364786012804</v>
      </c>
      <c r="O138" s="110">
        <v>27091</v>
      </c>
      <c r="P138" s="110"/>
    </row>
    <row r="139" spans="1:16" ht="13.2" x14ac:dyDescent="0.25">
      <c r="A139" s="110" t="s">
        <v>456</v>
      </c>
      <c r="B139" s="110">
        <v>37821</v>
      </c>
      <c r="C139" s="110">
        <v>1590</v>
      </c>
      <c r="D139" s="165">
        <v>1.6833669371072899</v>
      </c>
      <c r="E139" s="110">
        <v>944.63539433013204</v>
      </c>
      <c r="F139" s="110">
        <v>944.63539433013204</v>
      </c>
      <c r="G139" s="182">
        <v>0</v>
      </c>
      <c r="H139" s="110">
        <v>1331268913.5162101</v>
      </c>
      <c r="I139" s="110">
        <v>34191548.121057801</v>
      </c>
      <c r="J139" s="194"/>
      <c r="K139" s="110">
        <v>4524.91</v>
      </c>
      <c r="L139" s="194">
        <v>10.4656883750965</v>
      </c>
      <c r="M139" s="194">
        <v>109.53063316463</v>
      </c>
      <c r="N139" s="194">
        <v>8.1236655297772593</v>
      </c>
      <c r="O139" s="110">
        <v>44274</v>
      </c>
      <c r="P139" s="110"/>
    </row>
    <row r="140" spans="1:16" ht="13.2" x14ac:dyDescent="0.25">
      <c r="A140" s="110" t="s">
        <v>457</v>
      </c>
      <c r="B140" s="110">
        <v>31714</v>
      </c>
      <c r="C140" s="110">
        <v>1590</v>
      </c>
      <c r="D140" s="165">
        <v>1.6833669371072899</v>
      </c>
      <c r="E140" s="110">
        <v>944.63539433013204</v>
      </c>
      <c r="F140" s="110">
        <v>944.63539433013204</v>
      </c>
      <c r="G140" s="182">
        <v>0</v>
      </c>
      <c r="H140" s="110">
        <v>1331268913.5162101</v>
      </c>
      <c r="I140" s="110">
        <v>21273515.646625999</v>
      </c>
      <c r="J140" s="194"/>
      <c r="K140" s="110">
        <v>4524.91</v>
      </c>
      <c r="L140" s="194">
        <v>10.195458415448501</v>
      </c>
      <c r="M140" s="194">
        <v>103.94737230114001</v>
      </c>
      <c r="N140" s="194">
        <v>10.624213219001099</v>
      </c>
      <c r="O140" s="110">
        <v>30496</v>
      </c>
      <c r="P140" s="110"/>
    </row>
    <row r="141" spans="1:16" ht="13.2" x14ac:dyDescent="0.25">
      <c r="A141" s="110" t="s">
        <v>458</v>
      </c>
      <c r="B141" s="110">
        <v>16341</v>
      </c>
      <c r="C141" s="110">
        <v>1590</v>
      </c>
      <c r="D141" s="165">
        <v>1.6833669371072899</v>
      </c>
      <c r="E141" s="110">
        <v>944.63539433013204</v>
      </c>
      <c r="F141" s="110">
        <v>944.63539433013204</v>
      </c>
      <c r="G141" s="182">
        <v>0</v>
      </c>
      <c r="H141" s="110">
        <v>1331268913.5162101</v>
      </c>
      <c r="I141" s="110">
        <v>6276962.1448101401</v>
      </c>
      <c r="J141" s="194"/>
      <c r="K141" s="110">
        <v>4524.91</v>
      </c>
      <c r="L141" s="194">
        <v>9.6305613919620505</v>
      </c>
      <c r="M141" s="194">
        <v>92.747712724350095</v>
      </c>
      <c r="N141" s="194">
        <v>8.9878726353053704</v>
      </c>
      <c r="O141" s="110">
        <v>21336</v>
      </c>
      <c r="P141" s="110"/>
    </row>
    <row r="142" spans="1:16" ht="13.2" x14ac:dyDescent="0.25">
      <c r="A142" s="110" t="s">
        <v>459</v>
      </c>
      <c r="B142" s="110">
        <v>44268</v>
      </c>
      <c r="C142" s="110">
        <v>1590</v>
      </c>
      <c r="D142" s="165">
        <v>1.6833669371072899</v>
      </c>
      <c r="E142" s="110">
        <v>944.63539433013204</v>
      </c>
      <c r="F142" s="110">
        <v>944.63539433013204</v>
      </c>
      <c r="G142" s="182">
        <v>0</v>
      </c>
      <c r="H142" s="110">
        <v>1331268913.5162101</v>
      </c>
      <c r="I142" s="110">
        <v>29823104.799917798</v>
      </c>
      <c r="J142" s="194"/>
      <c r="K142" s="110">
        <v>4524.91</v>
      </c>
      <c r="L142" s="194">
        <v>10.5459037430225</v>
      </c>
      <c r="M142" s="194">
        <v>111.216085757096</v>
      </c>
      <c r="N142" s="194">
        <v>10.229586089584799</v>
      </c>
      <c r="O142" s="110">
        <v>26134</v>
      </c>
      <c r="P142" s="110"/>
    </row>
    <row r="143" spans="1:16" ht="13.2" x14ac:dyDescent="0.25">
      <c r="A143" s="110" t="s">
        <v>460</v>
      </c>
      <c r="B143" s="110">
        <v>10455</v>
      </c>
      <c r="C143" s="110">
        <v>1590</v>
      </c>
      <c r="D143" s="165">
        <v>1.6833669371072899</v>
      </c>
      <c r="E143" s="110">
        <v>944.63539433013204</v>
      </c>
      <c r="F143" s="110">
        <v>944.63539433013204</v>
      </c>
      <c r="G143" s="182">
        <v>0</v>
      </c>
      <c r="H143" s="110">
        <v>1331268913.5162101</v>
      </c>
      <c r="I143" s="110">
        <v>5698315.6136905104</v>
      </c>
      <c r="J143" s="194"/>
      <c r="K143" s="110">
        <v>4524.91</v>
      </c>
      <c r="L143" s="194">
        <v>8.9531174323750999</v>
      </c>
      <c r="M143" s="194">
        <v>80.1583117578989</v>
      </c>
      <c r="N143" s="194">
        <v>13.7032146328233</v>
      </c>
      <c r="O143" s="110">
        <v>28781</v>
      </c>
      <c r="P143" s="110"/>
    </row>
    <row r="144" spans="1:16" ht="13.2" x14ac:dyDescent="0.25">
      <c r="A144" s="110" t="s">
        <v>461</v>
      </c>
      <c r="B144" s="110">
        <v>14577</v>
      </c>
      <c r="C144" s="110">
        <v>1590</v>
      </c>
      <c r="D144" s="165">
        <v>1.6833669371072899</v>
      </c>
      <c r="E144" s="110">
        <v>944.63539433013204</v>
      </c>
      <c r="F144" s="110">
        <v>944.63539433013204</v>
      </c>
      <c r="G144" s="182">
        <v>0</v>
      </c>
      <c r="H144" s="110">
        <v>1331268913.5162101</v>
      </c>
      <c r="I144" s="110">
        <v>7748693.5945864599</v>
      </c>
      <c r="J144" s="194"/>
      <c r="K144" s="110">
        <v>4524.91</v>
      </c>
      <c r="L144" s="194">
        <v>9.3545557304933507</v>
      </c>
      <c r="M144" s="194">
        <v>87.507712914905994</v>
      </c>
      <c r="N144" s="194">
        <v>13.5984143582545</v>
      </c>
      <c r="O144" s="110">
        <v>26176</v>
      </c>
      <c r="P144" s="110"/>
    </row>
    <row r="145" spans="1:16" ht="13.2" x14ac:dyDescent="0.25">
      <c r="A145" s="18" t="s">
        <v>462</v>
      </c>
      <c r="B145" s="110"/>
      <c r="C145" s="110"/>
      <c r="D145" s="165"/>
      <c r="E145" s="110"/>
      <c r="F145" s="110"/>
      <c r="G145" s="182"/>
      <c r="H145" s="110"/>
      <c r="I145" s="110"/>
      <c r="J145" s="194"/>
      <c r="K145" s="110"/>
      <c r="L145" s="194"/>
      <c r="M145" s="194"/>
      <c r="N145" s="194"/>
      <c r="O145" s="110"/>
      <c r="P145" s="110"/>
    </row>
    <row r="146" spans="1:16" ht="13.2" x14ac:dyDescent="0.25">
      <c r="A146" s="110" t="s">
        <v>463</v>
      </c>
      <c r="B146" s="110">
        <v>47017</v>
      </c>
      <c r="C146" s="110">
        <v>1033</v>
      </c>
      <c r="D146" s="165">
        <v>1.6833669371072899</v>
      </c>
      <c r="E146" s="110">
        <v>613.87940742095395</v>
      </c>
      <c r="F146" s="110">
        <v>613.87940742095395</v>
      </c>
      <c r="G146" s="182">
        <v>0</v>
      </c>
      <c r="H146" s="110">
        <v>281824149.029405</v>
      </c>
      <c r="I146" s="110">
        <v>32429786.913435899</v>
      </c>
      <c r="J146" s="194"/>
      <c r="K146" s="110">
        <v>4524.91</v>
      </c>
      <c r="L146" s="194">
        <v>10.5434518923303</v>
      </c>
      <c r="M146" s="194">
        <v>111.164377805884</v>
      </c>
      <c r="N146" s="194">
        <v>12.8448406892159</v>
      </c>
      <c r="O146" s="110">
        <v>23623</v>
      </c>
      <c r="P146" s="110"/>
    </row>
    <row r="147" spans="1:16" ht="13.2" x14ac:dyDescent="0.25">
      <c r="A147" s="110" t="s">
        <v>464</v>
      </c>
      <c r="B147" s="110">
        <v>105148</v>
      </c>
      <c r="C147" s="110">
        <v>1033</v>
      </c>
      <c r="D147" s="165">
        <v>1.6833669371072899</v>
      </c>
      <c r="E147" s="110">
        <v>613.87940742095395</v>
      </c>
      <c r="F147" s="110">
        <v>613.87940742095395</v>
      </c>
      <c r="G147" s="182">
        <v>0</v>
      </c>
      <c r="H147" s="110">
        <v>281824149.029405</v>
      </c>
      <c r="I147" s="110">
        <v>96001329.794888899</v>
      </c>
      <c r="J147" s="194"/>
      <c r="K147" s="110">
        <v>4524.91</v>
      </c>
      <c r="L147" s="194">
        <v>11.485262121806</v>
      </c>
      <c r="M147" s="194">
        <v>131.91124600659199</v>
      </c>
      <c r="N147" s="194">
        <v>10.272231489578299</v>
      </c>
      <c r="O147" s="110">
        <v>22264</v>
      </c>
      <c r="P147" s="110"/>
    </row>
    <row r="148" spans="1:16" ht="13.2" x14ac:dyDescent="0.25">
      <c r="A148" s="110" t="s">
        <v>465</v>
      </c>
      <c r="B148" s="110">
        <v>10464</v>
      </c>
      <c r="C148" s="110">
        <v>1033</v>
      </c>
      <c r="D148" s="165">
        <v>1.6833669371072899</v>
      </c>
      <c r="E148" s="110">
        <v>613.87940742095395</v>
      </c>
      <c r="F148" s="110">
        <v>613.87940742095395</v>
      </c>
      <c r="G148" s="182">
        <v>0</v>
      </c>
      <c r="H148" s="110">
        <v>281824149.029405</v>
      </c>
      <c r="I148" s="110">
        <v>5459319.83105304</v>
      </c>
      <c r="J148" s="194"/>
      <c r="K148" s="110">
        <v>4524.91</v>
      </c>
      <c r="L148" s="194">
        <v>8.8708176727908796</v>
      </c>
      <c r="M148" s="194">
        <v>78.691406183899005</v>
      </c>
      <c r="N148" s="194">
        <v>17.977336933227999</v>
      </c>
      <c r="O148" s="110">
        <v>21828</v>
      </c>
      <c r="P148" s="110"/>
    </row>
    <row r="149" spans="1:16" ht="13.2" x14ac:dyDescent="0.25">
      <c r="A149" s="110" t="s">
        <v>466</v>
      </c>
      <c r="B149" s="110">
        <v>85801</v>
      </c>
      <c r="C149" s="110">
        <v>1033</v>
      </c>
      <c r="D149" s="165">
        <v>1.6833669371072899</v>
      </c>
      <c r="E149" s="110">
        <v>613.87940742095395</v>
      </c>
      <c r="F149" s="110">
        <v>613.87940742095395</v>
      </c>
      <c r="G149" s="182">
        <v>0</v>
      </c>
      <c r="H149" s="110">
        <v>281824149.029405</v>
      </c>
      <c r="I149" s="110">
        <v>81594499.510547996</v>
      </c>
      <c r="J149" s="194"/>
      <c r="K149" s="110">
        <v>4524.91</v>
      </c>
      <c r="L149" s="194">
        <v>11.2204548483449</v>
      </c>
      <c r="M149" s="194">
        <v>125.898607003748</v>
      </c>
      <c r="N149" s="194">
        <v>9.5053098064175003</v>
      </c>
      <c r="O149" s="110">
        <v>31515</v>
      </c>
      <c r="P149" s="110"/>
    </row>
    <row r="150" spans="1:16" ht="13.2" x14ac:dyDescent="0.25">
      <c r="A150" s="110" t="s">
        <v>467</v>
      </c>
      <c r="B150" s="110">
        <v>26575</v>
      </c>
      <c r="C150" s="110">
        <v>1033</v>
      </c>
      <c r="D150" s="165">
        <v>1.6833669371072899</v>
      </c>
      <c r="E150" s="110">
        <v>613.87940742095395</v>
      </c>
      <c r="F150" s="110">
        <v>613.87940742095395</v>
      </c>
      <c r="G150" s="182">
        <v>0</v>
      </c>
      <c r="H150" s="110">
        <v>281824149.029405</v>
      </c>
      <c r="I150" s="110">
        <v>15124844.1711183</v>
      </c>
      <c r="J150" s="194"/>
      <c r="K150" s="110">
        <v>4524.91</v>
      </c>
      <c r="L150" s="194">
        <v>9.88414192404651</v>
      </c>
      <c r="M150" s="194">
        <v>97.696261574693906</v>
      </c>
      <c r="N150" s="194">
        <v>13.9939002661514</v>
      </c>
      <c r="O150" s="110">
        <v>23434</v>
      </c>
      <c r="P150" s="110"/>
    </row>
    <row r="151" spans="1:16" ht="13.2" x14ac:dyDescent="0.25">
      <c r="A151" s="110" t="s">
        <v>468</v>
      </c>
      <c r="B151" s="110">
        <v>67800</v>
      </c>
      <c r="C151" s="110">
        <v>1033</v>
      </c>
      <c r="D151" s="165">
        <v>1.6833669371072899</v>
      </c>
      <c r="E151" s="110">
        <v>613.87940742095395</v>
      </c>
      <c r="F151" s="110">
        <v>613.87940742095395</v>
      </c>
      <c r="G151" s="182">
        <v>0</v>
      </c>
      <c r="H151" s="110">
        <v>281824149.029405</v>
      </c>
      <c r="I151" s="110">
        <v>51214368.808360703</v>
      </c>
      <c r="J151" s="194"/>
      <c r="K151" s="110">
        <v>4524.91</v>
      </c>
      <c r="L151" s="194">
        <v>10.9151701994027</v>
      </c>
      <c r="M151" s="194">
        <v>119.140940481928</v>
      </c>
      <c r="N151" s="194">
        <v>11.028491805809001</v>
      </c>
      <c r="O151" s="110">
        <v>23638</v>
      </c>
      <c r="P151" s="110"/>
    </row>
    <row r="152" spans="1:16" ht="13.2" x14ac:dyDescent="0.25">
      <c r="A152" s="18" t="s">
        <v>469</v>
      </c>
      <c r="B152" s="110"/>
      <c r="C152" s="110"/>
      <c r="D152" s="165"/>
      <c r="E152" s="110"/>
      <c r="F152" s="110"/>
      <c r="G152" s="182"/>
      <c r="H152" s="110"/>
      <c r="I152" s="110"/>
      <c r="J152" s="194"/>
      <c r="K152" s="110"/>
      <c r="L152" s="194"/>
      <c r="M152" s="194"/>
      <c r="N152" s="194"/>
      <c r="O152" s="110"/>
      <c r="P152" s="110"/>
    </row>
    <row r="153" spans="1:16" ht="13.2" x14ac:dyDescent="0.25">
      <c r="A153" s="110" t="s">
        <v>470</v>
      </c>
      <c r="B153" s="110">
        <v>32394</v>
      </c>
      <c r="C153" s="110">
        <v>1603</v>
      </c>
      <c r="D153" s="165">
        <v>1.6833669371072899</v>
      </c>
      <c r="E153" s="110">
        <v>952.53967714599503</v>
      </c>
      <c r="F153" s="110">
        <v>952.53967714599503</v>
      </c>
      <c r="G153" s="182">
        <v>0</v>
      </c>
      <c r="H153" s="110">
        <v>1711520180.5490699</v>
      </c>
      <c r="I153" s="110">
        <v>18814560.553042401</v>
      </c>
      <c r="J153" s="194"/>
      <c r="K153" s="110">
        <v>4524.91</v>
      </c>
      <c r="L153" s="194">
        <v>10.203871250559599</v>
      </c>
      <c r="M153" s="194">
        <v>104.11898849799699</v>
      </c>
      <c r="N153" s="194">
        <v>10.3101744376689</v>
      </c>
      <c r="O153" s="110">
        <v>25320</v>
      </c>
      <c r="P153" s="110"/>
    </row>
    <row r="154" spans="1:16" ht="13.2" x14ac:dyDescent="0.25">
      <c r="A154" s="110" t="s">
        <v>471</v>
      </c>
      <c r="B154" s="110">
        <v>42199</v>
      </c>
      <c r="C154" s="110">
        <v>1603</v>
      </c>
      <c r="D154" s="165">
        <v>1.6833669371072899</v>
      </c>
      <c r="E154" s="110">
        <v>952.53967714599503</v>
      </c>
      <c r="F154" s="110">
        <v>952.53967714599503</v>
      </c>
      <c r="G154" s="182">
        <v>0</v>
      </c>
      <c r="H154" s="110">
        <v>1711520180.5490699</v>
      </c>
      <c r="I154" s="110">
        <v>27504431.314425599</v>
      </c>
      <c r="J154" s="194"/>
      <c r="K154" s="110">
        <v>4524.91</v>
      </c>
      <c r="L154" s="194">
        <v>10.467734092420701</v>
      </c>
      <c r="M154" s="194">
        <v>109.573457029626</v>
      </c>
      <c r="N154" s="194">
        <v>10.6608885369762</v>
      </c>
      <c r="O154" s="110">
        <v>25431</v>
      </c>
      <c r="P154" s="110"/>
    </row>
    <row r="155" spans="1:16" ht="13.2" x14ac:dyDescent="0.25">
      <c r="A155" s="110" t="s">
        <v>472</v>
      </c>
      <c r="B155" s="110">
        <v>9255</v>
      </c>
      <c r="C155" s="110">
        <v>1603</v>
      </c>
      <c r="D155" s="165">
        <v>1.6833669371072899</v>
      </c>
      <c r="E155" s="110">
        <v>952.53967714599503</v>
      </c>
      <c r="F155" s="110">
        <v>952.53967714599503</v>
      </c>
      <c r="G155" s="182">
        <v>0</v>
      </c>
      <c r="H155" s="110">
        <v>1711520180.5490699</v>
      </c>
      <c r="I155" s="110">
        <v>4286197.3091525203</v>
      </c>
      <c r="J155" s="194"/>
      <c r="K155" s="110">
        <v>4524.91</v>
      </c>
      <c r="L155" s="194">
        <v>8.7750967143058194</v>
      </c>
      <c r="M155" s="194">
        <v>77.002322345420794</v>
      </c>
      <c r="N155" s="194">
        <v>18.218481778664</v>
      </c>
      <c r="O155" s="110">
        <v>18135</v>
      </c>
      <c r="P155" s="110"/>
    </row>
    <row r="156" spans="1:16" ht="13.2" x14ac:dyDescent="0.25">
      <c r="A156" s="110" t="s">
        <v>473</v>
      </c>
      <c r="B156" s="110">
        <v>9703</v>
      </c>
      <c r="C156" s="110">
        <v>1603</v>
      </c>
      <c r="D156" s="165">
        <v>1.6833669371072899</v>
      </c>
      <c r="E156" s="110">
        <v>952.53967714599503</v>
      </c>
      <c r="F156" s="110">
        <v>952.53967714599503</v>
      </c>
      <c r="G156" s="182">
        <v>0</v>
      </c>
      <c r="H156" s="110">
        <v>1711520180.5490699</v>
      </c>
      <c r="I156" s="110">
        <v>5317957.8888673298</v>
      </c>
      <c r="J156" s="194"/>
      <c r="K156" s="110">
        <v>4524.91</v>
      </c>
      <c r="L156" s="194">
        <v>8.7709987375317109</v>
      </c>
      <c r="M156" s="194">
        <v>76.930418853782896</v>
      </c>
      <c r="N156" s="194">
        <v>13.304779227703699</v>
      </c>
      <c r="O156" s="110">
        <v>29955</v>
      </c>
      <c r="P156" s="110"/>
    </row>
    <row r="157" spans="1:16" ht="13.2" x14ac:dyDescent="0.25">
      <c r="A157" s="110" t="s">
        <v>474</v>
      </c>
      <c r="B157" s="110">
        <v>114445</v>
      </c>
      <c r="C157" s="110">
        <v>1603</v>
      </c>
      <c r="D157" s="165">
        <v>1.6833669371072899</v>
      </c>
      <c r="E157" s="110">
        <v>952.53967714599503</v>
      </c>
      <c r="F157" s="110">
        <v>952.53967714599503</v>
      </c>
      <c r="G157" s="182">
        <v>0</v>
      </c>
      <c r="H157" s="110">
        <v>1711520180.5490699</v>
      </c>
      <c r="I157" s="110">
        <v>101055627.08236399</v>
      </c>
      <c r="J157" s="194"/>
      <c r="K157" s="110">
        <v>4524.91</v>
      </c>
      <c r="L157" s="194">
        <v>11.5575438867555</v>
      </c>
      <c r="M157" s="194">
        <v>133.57682069427901</v>
      </c>
      <c r="N157" s="194">
        <v>9.7884553907484904</v>
      </c>
      <c r="O157" s="110">
        <v>19379</v>
      </c>
      <c r="P157" s="110"/>
    </row>
    <row r="158" spans="1:16" ht="13.2" x14ac:dyDescent="0.25">
      <c r="A158" s="110" t="s">
        <v>475</v>
      </c>
      <c r="B158" s="110">
        <v>4650</v>
      </c>
      <c r="C158" s="110">
        <v>1603</v>
      </c>
      <c r="D158" s="165">
        <v>1.6833669371072899</v>
      </c>
      <c r="E158" s="110">
        <v>952.53967714599503</v>
      </c>
      <c r="F158" s="110">
        <v>952.53967714599503</v>
      </c>
      <c r="G158" s="182">
        <v>0</v>
      </c>
      <c r="H158" s="110">
        <v>1711520180.5490699</v>
      </c>
      <c r="I158" s="110">
        <v>2419726.46817917</v>
      </c>
      <c r="J158" s="194"/>
      <c r="K158" s="110">
        <v>4524.91</v>
      </c>
      <c r="L158" s="194">
        <v>7.9857725660169301</v>
      </c>
      <c r="M158" s="194">
        <v>63.772563476148598</v>
      </c>
      <c r="N158" s="194">
        <v>20.5938821013116</v>
      </c>
      <c r="O158" s="110">
        <v>17353</v>
      </c>
      <c r="P158" s="110"/>
    </row>
    <row r="159" spans="1:16" ht="13.2" x14ac:dyDescent="0.25">
      <c r="A159" s="110" t="s">
        <v>476</v>
      </c>
      <c r="B159" s="110">
        <v>5717</v>
      </c>
      <c r="C159" s="110">
        <v>1603</v>
      </c>
      <c r="D159" s="165">
        <v>1.6833669371072899</v>
      </c>
      <c r="E159" s="110">
        <v>952.53967714599503</v>
      </c>
      <c r="F159" s="110">
        <v>952.53967714599503</v>
      </c>
      <c r="G159" s="182">
        <v>0</v>
      </c>
      <c r="H159" s="110">
        <v>1711520180.5490699</v>
      </c>
      <c r="I159" s="110">
        <v>2502546.1065479098</v>
      </c>
      <c r="J159" s="194"/>
      <c r="K159" s="110">
        <v>4524.91</v>
      </c>
      <c r="L159" s="194">
        <v>7.8765725272805804</v>
      </c>
      <c r="M159" s="194">
        <v>62.040394777511104</v>
      </c>
      <c r="N159" s="194">
        <v>14.752972206176</v>
      </c>
      <c r="O159" s="110">
        <v>19656</v>
      </c>
      <c r="P159" s="110"/>
    </row>
    <row r="160" spans="1:16" ht="13.2" x14ac:dyDescent="0.25">
      <c r="A160" s="110" t="s">
        <v>477</v>
      </c>
      <c r="B160" s="110">
        <v>33252</v>
      </c>
      <c r="C160" s="110">
        <v>1603</v>
      </c>
      <c r="D160" s="165">
        <v>1.6833669371072899</v>
      </c>
      <c r="E160" s="110">
        <v>952.53967714599503</v>
      </c>
      <c r="F160" s="110">
        <v>952.53967714599503</v>
      </c>
      <c r="G160" s="182">
        <v>0</v>
      </c>
      <c r="H160" s="110">
        <v>1711520180.5490699</v>
      </c>
      <c r="I160" s="110">
        <v>19118066.344522301</v>
      </c>
      <c r="J160" s="194"/>
      <c r="K160" s="110">
        <v>4524.91</v>
      </c>
      <c r="L160" s="194">
        <v>10.120953661352001</v>
      </c>
      <c r="M160" s="194">
        <v>102.433703015234</v>
      </c>
      <c r="N160" s="194">
        <v>13.801503054726799</v>
      </c>
      <c r="O160" s="110">
        <v>21314</v>
      </c>
      <c r="P160" s="110"/>
    </row>
    <row r="161" spans="1:16" ht="13.2" x14ac:dyDescent="0.25">
      <c r="A161" s="110" t="s">
        <v>478</v>
      </c>
      <c r="B161" s="110">
        <v>6512</v>
      </c>
      <c r="C161" s="110">
        <v>1603</v>
      </c>
      <c r="D161" s="165">
        <v>1.6833669371072899</v>
      </c>
      <c r="E161" s="110">
        <v>952.53967714599503</v>
      </c>
      <c r="F161" s="110">
        <v>952.53967714599503</v>
      </c>
      <c r="G161" s="182">
        <v>0</v>
      </c>
      <c r="H161" s="110">
        <v>1711520180.5490699</v>
      </c>
      <c r="I161" s="110">
        <v>3534536.6747909598</v>
      </c>
      <c r="J161" s="194"/>
      <c r="K161" s="110">
        <v>4524.91</v>
      </c>
      <c r="L161" s="194">
        <v>8.2068051329057194</v>
      </c>
      <c r="M161" s="194">
        <v>67.351650489487696</v>
      </c>
      <c r="N161" s="194">
        <v>17.9766329343304</v>
      </c>
      <c r="O161" s="110">
        <v>23050</v>
      </c>
      <c r="P161" s="110"/>
    </row>
    <row r="162" spans="1:16" ht="13.2" x14ac:dyDescent="0.25">
      <c r="A162" s="110" t="s">
        <v>479</v>
      </c>
      <c r="B162" s="110">
        <v>5646</v>
      </c>
      <c r="C162" s="110">
        <v>1603</v>
      </c>
      <c r="D162" s="165">
        <v>1.6833669371072899</v>
      </c>
      <c r="E162" s="110">
        <v>952.53967714599503</v>
      </c>
      <c r="F162" s="110">
        <v>952.53967714599503</v>
      </c>
      <c r="G162" s="182">
        <v>0</v>
      </c>
      <c r="H162" s="110">
        <v>1711520180.5490699</v>
      </c>
      <c r="I162" s="110">
        <v>2867754.04568339</v>
      </c>
      <c r="J162" s="194"/>
      <c r="K162" s="110">
        <v>4524.91</v>
      </c>
      <c r="L162" s="194">
        <v>8.0270989373120205</v>
      </c>
      <c r="M162" s="194">
        <v>64.434317349395698</v>
      </c>
      <c r="N162" s="194">
        <v>15.2528183516157</v>
      </c>
      <c r="O162" s="110">
        <v>23980</v>
      </c>
      <c r="P162" s="110"/>
    </row>
    <row r="163" spans="1:16" ht="13.2" x14ac:dyDescent="0.25">
      <c r="A163" s="110" t="s">
        <v>480</v>
      </c>
      <c r="B163" s="110">
        <v>5194</v>
      </c>
      <c r="C163" s="110">
        <v>1603</v>
      </c>
      <c r="D163" s="165">
        <v>1.6833669371072899</v>
      </c>
      <c r="E163" s="110">
        <v>952.53967714599503</v>
      </c>
      <c r="F163" s="110">
        <v>952.53967714599503</v>
      </c>
      <c r="G163" s="182">
        <v>0</v>
      </c>
      <c r="H163" s="110">
        <v>1711520180.5490699</v>
      </c>
      <c r="I163" s="110">
        <v>2591802.4266756601</v>
      </c>
      <c r="J163" s="194"/>
      <c r="K163" s="110">
        <v>4524.91</v>
      </c>
      <c r="L163" s="194">
        <v>8.1521131257332797</v>
      </c>
      <c r="M163" s="194">
        <v>66.456948414752802</v>
      </c>
      <c r="N163" s="194">
        <v>16.2731282350932</v>
      </c>
      <c r="O163" s="110">
        <v>22517</v>
      </c>
      <c r="P163" s="110"/>
    </row>
    <row r="164" spans="1:16" ht="13.2" x14ac:dyDescent="0.25">
      <c r="A164" s="110" t="s">
        <v>481</v>
      </c>
      <c r="B164" s="110">
        <v>596841</v>
      </c>
      <c r="C164" s="110">
        <v>1603</v>
      </c>
      <c r="D164" s="165">
        <v>1.6833669371072899</v>
      </c>
      <c r="E164" s="110">
        <v>952.53967714599503</v>
      </c>
      <c r="F164" s="110">
        <v>952.53967714599503</v>
      </c>
      <c r="G164" s="182">
        <v>0</v>
      </c>
      <c r="H164" s="110">
        <v>1711520180.5490699</v>
      </c>
      <c r="I164" s="110">
        <v>1010335995.05401</v>
      </c>
      <c r="J164" s="194"/>
      <c r="K164" s="110">
        <v>4524.91</v>
      </c>
      <c r="L164" s="194">
        <v>13.292513345213299</v>
      </c>
      <c r="M164" s="194">
        <v>176.69091103267399</v>
      </c>
      <c r="N164" s="194">
        <v>5.4254204497332701</v>
      </c>
      <c r="O164" s="110">
        <v>21216</v>
      </c>
      <c r="P164" s="110"/>
    </row>
    <row r="165" spans="1:16" ht="13.2" x14ac:dyDescent="0.25">
      <c r="A165" s="110" t="s">
        <v>482</v>
      </c>
      <c r="B165" s="110">
        <v>13275</v>
      </c>
      <c r="C165" s="110">
        <v>1603</v>
      </c>
      <c r="D165" s="165">
        <v>1.6833669371072899</v>
      </c>
      <c r="E165" s="110">
        <v>952.53967714599503</v>
      </c>
      <c r="F165" s="110">
        <v>952.53967714599503</v>
      </c>
      <c r="G165" s="182">
        <v>0</v>
      </c>
      <c r="H165" s="110">
        <v>1711520180.5490699</v>
      </c>
      <c r="I165" s="110">
        <v>5138787.5605198098</v>
      </c>
      <c r="J165" s="194"/>
      <c r="K165" s="110">
        <v>4524.91</v>
      </c>
      <c r="L165" s="194">
        <v>9.0431782261602205</v>
      </c>
      <c r="M165" s="194">
        <v>81.779072430098296</v>
      </c>
      <c r="N165" s="194">
        <v>13.6962527234448</v>
      </c>
      <c r="O165" s="110">
        <v>18836</v>
      </c>
      <c r="P165" s="110"/>
    </row>
    <row r="166" spans="1:16" ht="13.2" x14ac:dyDescent="0.25">
      <c r="A166" s="110" t="s">
        <v>483</v>
      </c>
      <c r="B166" s="110">
        <v>9517</v>
      </c>
      <c r="C166" s="110">
        <v>1603</v>
      </c>
      <c r="D166" s="165">
        <v>1.6833669371072899</v>
      </c>
      <c r="E166" s="110">
        <v>952.53967714599503</v>
      </c>
      <c r="F166" s="110">
        <v>952.53967714599503</v>
      </c>
      <c r="G166" s="182">
        <v>0</v>
      </c>
      <c r="H166" s="110">
        <v>1711520180.5490699</v>
      </c>
      <c r="I166" s="110">
        <v>4517415.3989997096</v>
      </c>
      <c r="J166" s="194"/>
      <c r="K166" s="110">
        <v>4524.91</v>
      </c>
      <c r="L166" s="194">
        <v>8.5895567586089001</v>
      </c>
      <c r="M166" s="194">
        <v>73.780485309363797</v>
      </c>
      <c r="N166" s="194">
        <v>15.6739942657877</v>
      </c>
      <c r="O166" s="110">
        <v>22467</v>
      </c>
      <c r="P166" s="110"/>
    </row>
    <row r="167" spans="1:16" ht="13.2" x14ac:dyDescent="0.25">
      <c r="A167" s="110" t="s">
        <v>484</v>
      </c>
      <c r="B167" s="110">
        <v>9243</v>
      </c>
      <c r="C167" s="110">
        <v>1603</v>
      </c>
      <c r="D167" s="165">
        <v>1.6833669371072899</v>
      </c>
      <c r="E167" s="110">
        <v>952.53967714599503</v>
      </c>
      <c r="F167" s="110">
        <v>952.53967714599503</v>
      </c>
      <c r="G167" s="182">
        <v>0</v>
      </c>
      <c r="H167" s="110">
        <v>1711520180.5490699</v>
      </c>
      <c r="I167" s="110">
        <v>4051015.3158250898</v>
      </c>
      <c r="J167" s="194"/>
      <c r="K167" s="110">
        <v>4524.91</v>
      </c>
      <c r="L167" s="194">
        <v>8.7913281941901698</v>
      </c>
      <c r="M167" s="194">
        <v>77.287451417963098</v>
      </c>
      <c r="N167" s="194">
        <v>13.8791919660551</v>
      </c>
      <c r="O167" s="110">
        <v>22445</v>
      </c>
      <c r="P167" s="110"/>
    </row>
    <row r="168" spans="1:16" ht="13.2" x14ac:dyDescent="0.25">
      <c r="A168" s="110" t="s">
        <v>485</v>
      </c>
      <c r="B168" s="110">
        <v>39762</v>
      </c>
      <c r="C168" s="110">
        <v>1603</v>
      </c>
      <c r="D168" s="165">
        <v>1.6833669371072899</v>
      </c>
      <c r="E168" s="110">
        <v>952.53967714599503</v>
      </c>
      <c r="F168" s="110">
        <v>952.53967714599503</v>
      </c>
      <c r="G168" s="182">
        <v>0</v>
      </c>
      <c r="H168" s="110">
        <v>1711520180.5490699</v>
      </c>
      <c r="I168" s="110">
        <v>24743149.090965699</v>
      </c>
      <c r="J168" s="194"/>
      <c r="K168" s="110">
        <v>4524.91</v>
      </c>
      <c r="L168" s="194">
        <v>10.498254842363099</v>
      </c>
      <c r="M168" s="194">
        <v>110.213354735199</v>
      </c>
      <c r="N168" s="194">
        <v>9.3807973795910105</v>
      </c>
      <c r="O168" s="110">
        <v>24890</v>
      </c>
      <c r="P168" s="110"/>
    </row>
    <row r="169" spans="1:16" ht="13.2" x14ac:dyDescent="0.25">
      <c r="A169" s="110" t="s">
        <v>486</v>
      </c>
      <c r="B169" s="110">
        <v>7057</v>
      </c>
      <c r="C169" s="110">
        <v>1603</v>
      </c>
      <c r="D169" s="165">
        <v>1.6833669371072899</v>
      </c>
      <c r="E169" s="110">
        <v>952.53967714599503</v>
      </c>
      <c r="F169" s="110">
        <v>952.53967714599503</v>
      </c>
      <c r="G169" s="182">
        <v>0</v>
      </c>
      <c r="H169" s="110">
        <v>1711520180.5490699</v>
      </c>
      <c r="I169" s="110">
        <v>4376920.728654</v>
      </c>
      <c r="J169" s="194"/>
      <c r="K169" s="110">
        <v>4524.91</v>
      </c>
      <c r="L169" s="194">
        <v>8.6021364301323597</v>
      </c>
      <c r="M169" s="194">
        <v>73.996751162610195</v>
      </c>
      <c r="N169" s="194">
        <v>16.053896145646299</v>
      </c>
      <c r="O169" s="110">
        <v>30829</v>
      </c>
      <c r="P169" s="110"/>
    </row>
    <row r="170" spans="1:16" ht="13.2" x14ac:dyDescent="0.25">
      <c r="A170" s="110" t="s">
        <v>487</v>
      </c>
      <c r="B170" s="110">
        <v>49068</v>
      </c>
      <c r="C170" s="110">
        <v>1603</v>
      </c>
      <c r="D170" s="165">
        <v>1.6833669371072899</v>
      </c>
      <c r="E170" s="110">
        <v>952.53967714599503</v>
      </c>
      <c r="F170" s="110">
        <v>952.53967714599503</v>
      </c>
      <c r="G170" s="182">
        <v>0</v>
      </c>
      <c r="H170" s="110">
        <v>1711520180.5490699</v>
      </c>
      <c r="I170" s="110">
        <v>30491789.592878301</v>
      </c>
      <c r="J170" s="194"/>
      <c r="K170" s="110">
        <v>4524.91</v>
      </c>
      <c r="L170" s="194">
        <v>10.5696291581369</v>
      </c>
      <c r="M170" s="194">
        <v>111.71706054053899</v>
      </c>
      <c r="N170" s="194">
        <v>9.6104065592077195</v>
      </c>
      <c r="O170" s="110">
        <v>23402</v>
      </c>
      <c r="P170" s="110"/>
    </row>
    <row r="171" spans="1:16" ht="13.2" x14ac:dyDescent="0.25">
      <c r="A171" s="110" t="s">
        <v>488</v>
      </c>
      <c r="B171" s="110">
        <v>43536</v>
      </c>
      <c r="C171" s="110">
        <v>1603</v>
      </c>
      <c r="D171" s="165">
        <v>1.6833669371072899</v>
      </c>
      <c r="E171" s="110">
        <v>952.53967714599503</v>
      </c>
      <c r="F171" s="110">
        <v>952.53967714599503</v>
      </c>
      <c r="G171" s="182">
        <v>0</v>
      </c>
      <c r="H171" s="110">
        <v>1711520180.5490699</v>
      </c>
      <c r="I171" s="110">
        <v>29302088.824685398</v>
      </c>
      <c r="J171" s="194"/>
      <c r="K171" s="110">
        <v>4524.91</v>
      </c>
      <c r="L171" s="194">
        <v>10.6051770831379</v>
      </c>
      <c r="M171" s="194">
        <v>112.469780964713</v>
      </c>
      <c r="N171" s="194">
        <v>9.0999110477794201</v>
      </c>
      <c r="O171" s="110">
        <v>26665</v>
      </c>
      <c r="P171" s="110"/>
    </row>
    <row r="172" spans="1:16" ht="13.2" x14ac:dyDescent="0.25">
      <c r="A172" s="110" t="s">
        <v>489</v>
      </c>
      <c r="B172" s="110">
        <v>40457</v>
      </c>
      <c r="C172" s="110">
        <v>1603</v>
      </c>
      <c r="D172" s="165">
        <v>1.6833669371072899</v>
      </c>
      <c r="E172" s="110">
        <v>952.53967714599503</v>
      </c>
      <c r="F172" s="110">
        <v>952.53967714599503</v>
      </c>
      <c r="G172" s="182">
        <v>0</v>
      </c>
      <c r="H172" s="110">
        <v>1711520180.5490699</v>
      </c>
      <c r="I172" s="110">
        <v>22694612.837584801</v>
      </c>
      <c r="J172" s="194"/>
      <c r="K172" s="110">
        <v>4524.91</v>
      </c>
      <c r="L172" s="194">
        <v>10.354822599828999</v>
      </c>
      <c r="M172" s="194">
        <v>107.222351073929</v>
      </c>
      <c r="N172" s="194">
        <v>11.882999217696501</v>
      </c>
      <c r="O172" s="110">
        <v>19912</v>
      </c>
      <c r="P172" s="110"/>
    </row>
    <row r="173" spans="1:16" ht="13.2" x14ac:dyDescent="0.25">
      <c r="A173" s="110" t="s">
        <v>490</v>
      </c>
      <c r="B173" s="110">
        <v>14428</v>
      </c>
      <c r="C173" s="110">
        <v>1603</v>
      </c>
      <c r="D173" s="165">
        <v>1.6833669371072899</v>
      </c>
      <c r="E173" s="110">
        <v>952.53967714599503</v>
      </c>
      <c r="F173" s="110">
        <v>952.53967714599503</v>
      </c>
      <c r="G173" s="182">
        <v>0</v>
      </c>
      <c r="H173" s="110">
        <v>1711520180.5490699</v>
      </c>
      <c r="I173" s="110">
        <v>8088916.6785553899</v>
      </c>
      <c r="J173" s="194"/>
      <c r="K173" s="110">
        <v>4524.91</v>
      </c>
      <c r="L173" s="194">
        <v>9.2014302440777591</v>
      </c>
      <c r="M173" s="194">
        <v>84.666318536629007</v>
      </c>
      <c r="N173" s="194">
        <v>12.6067603599687</v>
      </c>
      <c r="O173" s="110">
        <v>30173</v>
      </c>
      <c r="P173" s="110"/>
    </row>
    <row r="174" spans="1:16" ht="13.2" x14ac:dyDescent="0.25">
      <c r="A174" s="110" t="s">
        <v>491</v>
      </c>
      <c r="B174" s="110">
        <v>14170</v>
      </c>
      <c r="C174" s="110">
        <v>1603</v>
      </c>
      <c r="D174" s="165">
        <v>1.6833669371072899</v>
      </c>
      <c r="E174" s="110">
        <v>952.53967714599503</v>
      </c>
      <c r="F174" s="110">
        <v>952.53967714599503</v>
      </c>
      <c r="G174" s="182">
        <v>0</v>
      </c>
      <c r="H174" s="110">
        <v>1711520180.5490699</v>
      </c>
      <c r="I174" s="110">
        <v>5680267.6119206203</v>
      </c>
      <c r="J174" s="194"/>
      <c r="K174" s="110">
        <v>4524.91</v>
      </c>
      <c r="L174" s="194">
        <v>9.2755067196216299</v>
      </c>
      <c r="M174" s="194">
        <v>86.035024905745999</v>
      </c>
      <c r="N174" s="194">
        <v>11.416162595958999</v>
      </c>
      <c r="O174" s="110">
        <v>21628</v>
      </c>
      <c r="P174" s="110"/>
    </row>
    <row r="175" spans="1:16" ht="13.2" x14ac:dyDescent="0.25">
      <c r="A175" s="110" t="s">
        <v>492</v>
      </c>
      <c r="B175" s="110">
        <v>24768</v>
      </c>
      <c r="C175" s="110">
        <v>1603</v>
      </c>
      <c r="D175" s="165">
        <v>1.6833669371072899</v>
      </c>
      <c r="E175" s="110">
        <v>952.53967714599503</v>
      </c>
      <c r="F175" s="110">
        <v>952.53967714599503</v>
      </c>
      <c r="G175" s="182">
        <v>0</v>
      </c>
      <c r="H175" s="110">
        <v>1711520180.5490699</v>
      </c>
      <c r="I175" s="110">
        <v>13013688.8905214</v>
      </c>
      <c r="J175" s="194"/>
      <c r="K175" s="110">
        <v>4524.91</v>
      </c>
      <c r="L175" s="194">
        <v>9.8634375032889103</v>
      </c>
      <c r="M175" s="194">
        <v>97.287399381286207</v>
      </c>
      <c r="N175" s="194">
        <v>12.945411144494001</v>
      </c>
      <c r="O175" s="110">
        <v>22400</v>
      </c>
      <c r="P175" s="110"/>
    </row>
    <row r="176" spans="1:16" ht="13.2" x14ac:dyDescent="0.25">
      <c r="A176" s="110" t="s">
        <v>493</v>
      </c>
      <c r="B176" s="110">
        <v>35329</v>
      </c>
      <c r="C176" s="110">
        <v>1603</v>
      </c>
      <c r="D176" s="165">
        <v>1.6833669371072899</v>
      </c>
      <c r="E176" s="110">
        <v>952.53967714599503</v>
      </c>
      <c r="F176" s="110">
        <v>952.53967714599503</v>
      </c>
      <c r="G176" s="182">
        <v>0</v>
      </c>
      <c r="H176" s="110">
        <v>1711520180.5490699</v>
      </c>
      <c r="I176" s="110">
        <v>21465837.5992584</v>
      </c>
      <c r="J176" s="194"/>
      <c r="K176" s="110">
        <v>4524.91</v>
      </c>
      <c r="L176" s="194">
        <v>10.0974741672965</v>
      </c>
      <c r="M176" s="194">
        <v>101.95898455922099</v>
      </c>
      <c r="N176" s="194">
        <v>13.2011512265598</v>
      </c>
      <c r="O176" s="110">
        <v>24407</v>
      </c>
      <c r="P176" s="110"/>
    </row>
    <row r="177" spans="1:16" ht="13.2" x14ac:dyDescent="0.25">
      <c r="A177" s="110" t="s">
        <v>494</v>
      </c>
      <c r="B177" s="110">
        <v>9263</v>
      </c>
      <c r="C177" s="110">
        <v>1603</v>
      </c>
      <c r="D177" s="165">
        <v>1.6833669371072899</v>
      </c>
      <c r="E177" s="110">
        <v>952.53967714599503</v>
      </c>
      <c r="F177" s="110">
        <v>952.53967714599503</v>
      </c>
      <c r="G177" s="182">
        <v>0</v>
      </c>
      <c r="H177" s="110">
        <v>1711520180.5490699</v>
      </c>
      <c r="I177" s="110">
        <v>4653636.0430125203</v>
      </c>
      <c r="J177" s="194"/>
      <c r="K177" s="110">
        <v>4524.91</v>
      </c>
      <c r="L177" s="194">
        <v>8.6043141199650108</v>
      </c>
      <c r="M177" s="194">
        <v>74.034221475029298</v>
      </c>
      <c r="N177" s="194">
        <v>15.907911198477599</v>
      </c>
      <c r="O177" s="110">
        <v>23837</v>
      </c>
      <c r="P177" s="110"/>
    </row>
    <row r="178" spans="1:16" ht="13.2" x14ac:dyDescent="0.25">
      <c r="A178" s="110" t="s">
        <v>495</v>
      </c>
      <c r="B178" s="110">
        <v>10578</v>
      </c>
      <c r="C178" s="110">
        <v>1603</v>
      </c>
      <c r="D178" s="165">
        <v>1.6833669371072899</v>
      </c>
      <c r="E178" s="110">
        <v>952.53967714599503</v>
      </c>
      <c r="F178" s="110">
        <v>952.53967714599503</v>
      </c>
      <c r="G178" s="182">
        <v>0</v>
      </c>
      <c r="H178" s="110">
        <v>1711520180.5490699</v>
      </c>
      <c r="I178" s="110">
        <v>5609354.9118793998</v>
      </c>
      <c r="J178" s="194"/>
      <c r="K178" s="110">
        <v>4524.91</v>
      </c>
      <c r="L178" s="194">
        <v>8.7926270194593794</v>
      </c>
      <c r="M178" s="194">
        <v>77.310289903327103</v>
      </c>
      <c r="N178" s="194">
        <v>16.219484736322901</v>
      </c>
      <c r="O178" s="110">
        <v>24897</v>
      </c>
      <c r="P178" s="110"/>
    </row>
    <row r="179" spans="1:16" ht="13.2" x14ac:dyDescent="0.25">
      <c r="A179" s="110" t="s">
        <v>496</v>
      </c>
      <c r="B179" s="110">
        <v>70109</v>
      </c>
      <c r="C179" s="110">
        <v>1603</v>
      </c>
      <c r="D179" s="165">
        <v>1.6833669371072899</v>
      </c>
      <c r="E179" s="110">
        <v>952.53967714599503</v>
      </c>
      <c r="F179" s="110">
        <v>952.53967714599503</v>
      </c>
      <c r="G179" s="182">
        <v>0</v>
      </c>
      <c r="H179" s="110">
        <v>1711520180.5490699</v>
      </c>
      <c r="I179" s="110">
        <v>47672506.151732601</v>
      </c>
      <c r="J179" s="194"/>
      <c r="K179" s="110">
        <v>4524.91</v>
      </c>
      <c r="L179" s="194">
        <v>11.129586934429399</v>
      </c>
      <c r="M179" s="194">
        <v>123.867705331021</v>
      </c>
      <c r="N179" s="194">
        <v>7.00120569826798</v>
      </c>
      <c r="O179" s="110">
        <v>20259</v>
      </c>
      <c r="P179" s="110"/>
    </row>
    <row r="180" spans="1:16" ht="13.2" x14ac:dyDescent="0.25">
      <c r="A180" s="110" t="s">
        <v>497</v>
      </c>
      <c r="B180" s="110">
        <v>15415</v>
      </c>
      <c r="C180" s="110">
        <v>1603</v>
      </c>
      <c r="D180" s="165">
        <v>1.6833669371072899</v>
      </c>
      <c r="E180" s="110">
        <v>952.53967714599503</v>
      </c>
      <c r="F180" s="110">
        <v>952.53967714599503</v>
      </c>
      <c r="G180" s="182">
        <v>0</v>
      </c>
      <c r="H180" s="110">
        <v>1711520180.5490699</v>
      </c>
      <c r="I180" s="110">
        <v>7457785.2016516896</v>
      </c>
      <c r="J180" s="194"/>
      <c r="K180" s="110">
        <v>4524.91</v>
      </c>
      <c r="L180" s="194">
        <v>8.8689918975417097</v>
      </c>
      <c r="M180" s="194">
        <v>78.6590172786604</v>
      </c>
      <c r="N180" s="194">
        <v>13.044241610344301</v>
      </c>
      <c r="O180" s="110">
        <v>26176</v>
      </c>
      <c r="P180" s="110"/>
    </row>
    <row r="181" spans="1:16" ht="13.2" x14ac:dyDescent="0.25">
      <c r="A181" s="110" t="s">
        <v>498</v>
      </c>
      <c r="B181" s="110">
        <v>39852</v>
      </c>
      <c r="C181" s="110">
        <v>1603</v>
      </c>
      <c r="D181" s="165">
        <v>1.6833669371072899</v>
      </c>
      <c r="E181" s="110">
        <v>952.53967714599503</v>
      </c>
      <c r="F181" s="110">
        <v>952.53967714599503</v>
      </c>
      <c r="G181" s="182">
        <v>0</v>
      </c>
      <c r="H181" s="110">
        <v>1711520180.5490699</v>
      </c>
      <c r="I181" s="110">
        <v>19477566.153611802</v>
      </c>
      <c r="J181" s="194"/>
      <c r="K181" s="110">
        <v>4524.91</v>
      </c>
      <c r="L181" s="194">
        <v>10.5869116320681</v>
      </c>
      <c r="M181" s="194">
        <v>112.08269790521901</v>
      </c>
      <c r="N181" s="194">
        <v>6.3698633985906099</v>
      </c>
      <c r="O181" s="110">
        <v>19403</v>
      </c>
      <c r="P181" s="110"/>
    </row>
    <row r="182" spans="1:16" ht="13.2" x14ac:dyDescent="0.25">
      <c r="A182" s="110" t="s">
        <v>499</v>
      </c>
      <c r="B182" s="110">
        <v>18755</v>
      </c>
      <c r="C182" s="110">
        <v>1603</v>
      </c>
      <c r="D182" s="165">
        <v>1.6833669371072899</v>
      </c>
      <c r="E182" s="110">
        <v>952.53967714599503</v>
      </c>
      <c r="F182" s="110">
        <v>952.53967714599503</v>
      </c>
      <c r="G182" s="182">
        <v>0</v>
      </c>
      <c r="H182" s="110">
        <v>1711520180.5490699</v>
      </c>
      <c r="I182" s="110">
        <v>8122376.7920165099</v>
      </c>
      <c r="J182" s="194"/>
      <c r="K182" s="110">
        <v>4524.91</v>
      </c>
      <c r="L182" s="194">
        <v>9.5682075682587406</v>
      </c>
      <c r="M182" s="194">
        <v>91.550596069283699</v>
      </c>
      <c r="N182" s="194">
        <v>12.7445130894582</v>
      </c>
      <c r="O182" s="110">
        <v>19773</v>
      </c>
      <c r="P182" s="110"/>
    </row>
    <row r="183" spans="1:16" ht="13.2" x14ac:dyDescent="0.25">
      <c r="A183" s="110" t="s">
        <v>500</v>
      </c>
      <c r="B183" s="110">
        <v>57463</v>
      </c>
      <c r="C183" s="110">
        <v>1603</v>
      </c>
      <c r="D183" s="165">
        <v>1.6833669371072899</v>
      </c>
      <c r="E183" s="110">
        <v>952.53967714599503</v>
      </c>
      <c r="F183" s="110">
        <v>952.53967714599503</v>
      </c>
      <c r="G183" s="182">
        <v>0</v>
      </c>
      <c r="H183" s="110">
        <v>1711520180.5490699</v>
      </c>
      <c r="I183" s="110">
        <v>38318322.474220097</v>
      </c>
      <c r="J183" s="194"/>
      <c r="K183" s="110">
        <v>4524.91</v>
      </c>
      <c r="L183" s="194">
        <v>10.8220568451523</v>
      </c>
      <c r="M183" s="194">
        <v>117.116914359707</v>
      </c>
      <c r="N183" s="194">
        <v>10.786257594475</v>
      </c>
      <c r="O183" s="110">
        <v>20280</v>
      </c>
      <c r="P183" s="110"/>
    </row>
    <row r="184" spans="1:16" ht="13.2" x14ac:dyDescent="0.25">
      <c r="A184" s="110" t="s">
        <v>501</v>
      </c>
      <c r="B184" s="110">
        <v>9160</v>
      </c>
      <c r="C184" s="110">
        <v>1603</v>
      </c>
      <c r="D184" s="165">
        <v>1.6833669371072899</v>
      </c>
      <c r="E184" s="110">
        <v>952.53967714599503</v>
      </c>
      <c r="F184" s="110">
        <v>952.53967714599503</v>
      </c>
      <c r="G184" s="182">
        <v>0</v>
      </c>
      <c r="H184" s="110">
        <v>1711520180.5490699</v>
      </c>
      <c r="I184" s="110">
        <v>4239737.7958414601</v>
      </c>
      <c r="J184" s="194"/>
      <c r="K184" s="110">
        <v>4524.91</v>
      </c>
      <c r="L184" s="194">
        <v>8.9253559031390406</v>
      </c>
      <c r="M184" s="194">
        <v>79.661977997698799</v>
      </c>
      <c r="N184" s="194">
        <v>11.4886892967499</v>
      </c>
      <c r="O184" s="110">
        <v>26842</v>
      </c>
      <c r="P184" s="110"/>
    </row>
    <row r="185" spans="1:16" ht="13.2" x14ac:dyDescent="0.25">
      <c r="A185" s="110" t="s">
        <v>502</v>
      </c>
      <c r="B185" s="110">
        <v>27870</v>
      </c>
      <c r="C185" s="110">
        <v>1603</v>
      </c>
      <c r="D185" s="165">
        <v>1.6833669371072899</v>
      </c>
      <c r="E185" s="110">
        <v>952.53967714599503</v>
      </c>
      <c r="F185" s="110">
        <v>952.53967714599503</v>
      </c>
      <c r="G185" s="182">
        <v>0</v>
      </c>
      <c r="H185" s="110">
        <v>1711520180.5490699</v>
      </c>
      <c r="I185" s="110">
        <v>16174214.570980901</v>
      </c>
      <c r="J185" s="194"/>
      <c r="K185" s="110">
        <v>4524.91</v>
      </c>
      <c r="L185" s="194">
        <v>10.041934234471601</v>
      </c>
      <c r="M185" s="194">
        <v>100.840443169453</v>
      </c>
      <c r="N185" s="194">
        <v>10.106713768844999</v>
      </c>
      <c r="O185" s="110">
        <v>27591</v>
      </c>
      <c r="P185" s="110"/>
    </row>
    <row r="186" spans="1:16" ht="13.2" x14ac:dyDescent="0.25">
      <c r="A186" s="110" t="s">
        <v>503</v>
      </c>
      <c r="B186" s="110">
        <v>13290</v>
      </c>
      <c r="C186" s="110">
        <v>1603</v>
      </c>
      <c r="D186" s="165">
        <v>1.6833669371072899</v>
      </c>
      <c r="E186" s="110">
        <v>952.53967714599503</v>
      </c>
      <c r="F186" s="110">
        <v>952.53967714599503</v>
      </c>
      <c r="G186" s="182">
        <v>0</v>
      </c>
      <c r="H186" s="110">
        <v>1711520180.5490699</v>
      </c>
      <c r="I186" s="110">
        <v>5978755.48449279</v>
      </c>
      <c r="J186" s="194"/>
      <c r="K186" s="110">
        <v>4524.91</v>
      </c>
      <c r="L186" s="194">
        <v>9.0901699845581607</v>
      </c>
      <c r="M186" s="194">
        <v>82.631190348162093</v>
      </c>
      <c r="N186" s="194">
        <v>14.196506991065799</v>
      </c>
      <c r="O186" s="110">
        <v>21797</v>
      </c>
      <c r="P186" s="110"/>
    </row>
    <row r="187" spans="1:16" ht="13.2" x14ac:dyDescent="0.25">
      <c r="A187" s="110" t="s">
        <v>504</v>
      </c>
      <c r="B187" s="110">
        <v>10816</v>
      </c>
      <c r="C187" s="110">
        <v>1603</v>
      </c>
      <c r="D187" s="165">
        <v>1.6833669371072899</v>
      </c>
      <c r="E187" s="110">
        <v>952.53967714599503</v>
      </c>
      <c r="F187" s="110">
        <v>952.53967714599503</v>
      </c>
      <c r="G187" s="182">
        <v>0</v>
      </c>
      <c r="H187" s="110">
        <v>1711520180.5490699</v>
      </c>
      <c r="I187" s="110">
        <v>5398116.6983775897</v>
      </c>
      <c r="J187" s="194"/>
      <c r="K187" s="110">
        <v>4524.91</v>
      </c>
      <c r="L187" s="194">
        <v>8.8271699821294103</v>
      </c>
      <c r="M187" s="194">
        <v>77.918929893406499</v>
      </c>
      <c r="N187" s="194">
        <v>17.701347023311701</v>
      </c>
      <c r="O187" s="110">
        <v>20923</v>
      </c>
      <c r="P187" s="110"/>
    </row>
    <row r="188" spans="1:16" ht="13.2" x14ac:dyDescent="0.25">
      <c r="A188" s="110" t="s">
        <v>505</v>
      </c>
      <c r="B188" s="110">
        <v>13013</v>
      </c>
      <c r="C188" s="110">
        <v>1603</v>
      </c>
      <c r="D188" s="165">
        <v>1.6833669371072899</v>
      </c>
      <c r="E188" s="110">
        <v>952.53967714599503</v>
      </c>
      <c r="F188" s="110">
        <v>952.53967714599503</v>
      </c>
      <c r="G188" s="182">
        <v>0</v>
      </c>
      <c r="H188" s="110">
        <v>1711520180.5490699</v>
      </c>
      <c r="I188" s="110">
        <v>7307647.04353684</v>
      </c>
      <c r="J188" s="194"/>
      <c r="K188" s="110">
        <v>4524.91</v>
      </c>
      <c r="L188" s="194">
        <v>8.7058053683509495</v>
      </c>
      <c r="M188" s="194">
        <v>75.791047111608293</v>
      </c>
      <c r="N188" s="194">
        <v>16.890271421886499</v>
      </c>
      <c r="O188" s="110">
        <v>26037</v>
      </c>
      <c r="P188" s="110"/>
    </row>
    <row r="189" spans="1:16" ht="13.2" x14ac:dyDescent="0.25">
      <c r="A189" s="110" t="s">
        <v>506</v>
      </c>
      <c r="B189" s="110">
        <v>11399</v>
      </c>
      <c r="C189" s="110">
        <v>1603</v>
      </c>
      <c r="D189" s="165">
        <v>1.6833669371072899</v>
      </c>
      <c r="E189" s="110">
        <v>952.53967714599503</v>
      </c>
      <c r="F189" s="110">
        <v>952.53967714599503</v>
      </c>
      <c r="G189" s="182">
        <v>0</v>
      </c>
      <c r="H189" s="110">
        <v>1711520180.5490699</v>
      </c>
      <c r="I189" s="110">
        <v>4730068.82224603</v>
      </c>
      <c r="J189" s="194"/>
      <c r="K189" s="110">
        <v>4524.91</v>
      </c>
      <c r="L189" s="194">
        <v>9.1705586361165992</v>
      </c>
      <c r="M189" s="194">
        <v>84.099145698452801</v>
      </c>
      <c r="N189" s="194">
        <v>12.2153967071461</v>
      </c>
      <c r="O189" s="110">
        <v>21970</v>
      </c>
      <c r="P189" s="110"/>
    </row>
    <row r="190" spans="1:16" ht="13.2" x14ac:dyDescent="0.25">
      <c r="A190" s="110" t="s">
        <v>507</v>
      </c>
      <c r="B190" s="110">
        <v>12839</v>
      </c>
      <c r="C190" s="110">
        <v>1603</v>
      </c>
      <c r="D190" s="165">
        <v>1.6833669371072899</v>
      </c>
      <c r="E190" s="110">
        <v>952.53967714599503</v>
      </c>
      <c r="F190" s="110">
        <v>952.53967714599503</v>
      </c>
      <c r="G190" s="182">
        <v>0</v>
      </c>
      <c r="H190" s="110">
        <v>1711520180.5490699</v>
      </c>
      <c r="I190" s="110">
        <v>4924250.6767525002</v>
      </c>
      <c r="J190" s="194"/>
      <c r="K190" s="110">
        <v>4524.91</v>
      </c>
      <c r="L190" s="194">
        <v>9.1116883784051392</v>
      </c>
      <c r="M190" s="194">
        <v>83.022865105163305</v>
      </c>
      <c r="N190" s="194">
        <v>14.6912448835528</v>
      </c>
      <c r="O190" s="110">
        <v>16989</v>
      </c>
      <c r="P190" s="110"/>
    </row>
    <row r="191" spans="1:16" ht="13.2" x14ac:dyDescent="0.25">
      <c r="A191" s="110" t="s">
        <v>508</v>
      </c>
      <c r="B191" s="110">
        <v>16275</v>
      </c>
      <c r="C191" s="110">
        <v>1603</v>
      </c>
      <c r="D191" s="165">
        <v>1.6833669371072899</v>
      </c>
      <c r="E191" s="110">
        <v>952.53967714599503</v>
      </c>
      <c r="F191" s="110">
        <v>952.53967714599503</v>
      </c>
      <c r="G191" s="182">
        <v>0</v>
      </c>
      <c r="H191" s="110">
        <v>1711520180.5490699</v>
      </c>
      <c r="I191" s="110">
        <v>7563611.2991967304</v>
      </c>
      <c r="J191" s="194"/>
      <c r="K191" s="110">
        <v>4524.91</v>
      </c>
      <c r="L191" s="194">
        <v>9.3746415653354696</v>
      </c>
      <c r="M191" s="194">
        <v>87.883904478515404</v>
      </c>
      <c r="N191" s="194">
        <v>10.4386304269684</v>
      </c>
      <c r="O191" s="110">
        <v>26233</v>
      </c>
      <c r="P191" s="110"/>
    </row>
    <row r="192" spans="1:16" ht="13.2" x14ac:dyDescent="0.25">
      <c r="A192" s="110" t="s">
        <v>509</v>
      </c>
      <c r="B192" s="110">
        <v>11940</v>
      </c>
      <c r="C192" s="110">
        <v>1603</v>
      </c>
      <c r="D192" s="165">
        <v>1.6833669371072899</v>
      </c>
      <c r="E192" s="110">
        <v>952.53967714599503</v>
      </c>
      <c r="F192" s="110">
        <v>952.53967714599503</v>
      </c>
      <c r="G192" s="182">
        <v>0</v>
      </c>
      <c r="H192" s="110">
        <v>1711520180.5490699</v>
      </c>
      <c r="I192" s="110">
        <v>5080772.6151666697</v>
      </c>
      <c r="J192" s="194"/>
      <c r="K192" s="110">
        <v>4524.91</v>
      </c>
      <c r="L192" s="194">
        <v>9.0724717308317295</v>
      </c>
      <c r="M192" s="194">
        <v>82.309743306740799</v>
      </c>
      <c r="N192" s="194">
        <v>16.362406705693601</v>
      </c>
      <c r="O192" s="110">
        <v>17464</v>
      </c>
      <c r="P192" s="110"/>
    </row>
    <row r="193" spans="1:16" ht="13.2" x14ac:dyDescent="0.25">
      <c r="A193" s="110" t="s">
        <v>510</v>
      </c>
      <c r="B193" s="110">
        <v>59274</v>
      </c>
      <c r="C193" s="110">
        <v>1603</v>
      </c>
      <c r="D193" s="165">
        <v>1.6833669371072899</v>
      </c>
      <c r="E193" s="110">
        <v>952.53967714599503</v>
      </c>
      <c r="F193" s="110">
        <v>952.53967714599503</v>
      </c>
      <c r="G193" s="182">
        <v>0</v>
      </c>
      <c r="H193" s="110">
        <v>1711520180.5490699</v>
      </c>
      <c r="I193" s="110">
        <v>41451818.769750901</v>
      </c>
      <c r="J193" s="194"/>
      <c r="K193" s="110">
        <v>4524.91</v>
      </c>
      <c r="L193" s="194">
        <v>10.904614818607399</v>
      </c>
      <c r="M193" s="194">
        <v>118.910624342191</v>
      </c>
      <c r="N193" s="194">
        <v>9.4514669927638195</v>
      </c>
      <c r="O193" s="110">
        <v>22545</v>
      </c>
      <c r="P193" s="110"/>
    </row>
    <row r="194" spans="1:16" ht="13.2" x14ac:dyDescent="0.25">
      <c r="A194" s="110" t="s">
        <v>511</v>
      </c>
      <c r="B194" s="110">
        <v>9186</v>
      </c>
      <c r="C194" s="110">
        <v>1603</v>
      </c>
      <c r="D194" s="165">
        <v>1.6833669371072899</v>
      </c>
      <c r="E194" s="110">
        <v>952.53967714599503</v>
      </c>
      <c r="F194" s="110">
        <v>952.53967714599503</v>
      </c>
      <c r="G194" s="182">
        <v>0</v>
      </c>
      <c r="H194" s="110">
        <v>1711520180.5490699</v>
      </c>
      <c r="I194" s="110">
        <v>4218104.0548361801</v>
      </c>
      <c r="J194" s="194"/>
      <c r="K194" s="110">
        <v>4524.91</v>
      </c>
      <c r="L194" s="194">
        <v>8.63670391524143</v>
      </c>
      <c r="M194" s="194">
        <v>74.592654519546599</v>
      </c>
      <c r="N194" s="194">
        <v>16.146292516042202</v>
      </c>
      <c r="O194" s="110">
        <v>20862</v>
      </c>
      <c r="P194" s="110"/>
    </row>
    <row r="195" spans="1:16" ht="13.2" x14ac:dyDescent="0.25">
      <c r="A195" s="110" t="s">
        <v>512</v>
      </c>
      <c r="B195" s="110">
        <v>57282</v>
      </c>
      <c r="C195" s="110">
        <v>1603</v>
      </c>
      <c r="D195" s="165">
        <v>1.6833669371072899</v>
      </c>
      <c r="E195" s="110">
        <v>952.53967714599503</v>
      </c>
      <c r="F195" s="110">
        <v>952.53967714599503</v>
      </c>
      <c r="G195" s="182">
        <v>0</v>
      </c>
      <c r="H195" s="110">
        <v>1711520180.5490699</v>
      </c>
      <c r="I195" s="110">
        <v>39882225.776155896</v>
      </c>
      <c r="J195" s="194"/>
      <c r="K195" s="110">
        <v>4524.91</v>
      </c>
      <c r="L195" s="194">
        <v>10.7519865350191</v>
      </c>
      <c r="M195" s="194">
        <v>115.605214449233</v>
      </c>
      <c r="N195" s="194">
        <v>10.647679847150901</v>
      </c>
      <c r="O195" s="110">
        <v>23507</v>
      </c>
      <c r="P195" s="110"/>
    </row>
    <row r="196" spans="1:16" ht="13.2" x14ac:dyDescent="0.25">
      <c r="A196" s="110" t="s">
        <v>513</v>
      </c>
      <c r="B196" s="110">
        <v>25108</v>
      </c>
      <c r="C196" s="110">
        <v>1603</v>
      </c>
      <c r="D196" s="165">
        <v>1.6833669371072899</v>
      </c>
      <c r="E196" s="110">
        <v>952.53967714599503</v>
      </c>
      <c r="F196" s="110">
        <v>952.53967714599503</v>
      </c>
      <c r="G196" s="182">
        <v>0</v>
      </c>
      <c r="H196" s="110">
        <v>1711520180.5490699</v>
      </c>
      <c r="I196" s="110">
        <v>13414104.245151199</v>
      </c>
      <c r="J196" s="194"/>
      <c r="K196" s="110">
        <v>4524.91</v>
      </c>
      <c r="L196" s="194">
        <v>9.7580131601487494</v>
      </c>
      <c r="M196" s="194">
        <v>95.218820833636201</v>
      </c>
      <c r="N196" s="194">
        <v>14.809237578938999</v>
      </c>
      <c r="O196" s="110">
        <v>21480</v>
      </c>
      <c r="P196" s="110"/>
    </row>
    <row r="197" spans="1:16" ht="13.2" x14ac:dyDescent="0.25">
      <c r="A197" s="110" t="s">
        <v>514</v>
      </c>
      <c r="B197" s="110">
        <v>16163</v>
      </c>
      <c r="C197" s="110">
        <v>1603</v>
      </c>
      <c r="D197" s="165">
        <v>1.6833669371072899</v>
      </c>
      <c r="E197" s="110">
        <v>952.53967714599503</v>
      </c>
      <c r="F197" s="110">
        <v>952.53967714599503</v>
      </c>
      <c r="G197" s="182">
        <v>0</v>
      </c>
      <c r="H197" s="110">
        <v>1711520180.5490699</v>
      </c>
      <c r="I197" s="110">
        <v>7074607.4032708304</v>
      </c>
      <c r="J197" s="194"/>
      <c r="K197" s="110">
        <v>4524.91</v>
      </c>
      <c r="L197" s="194">
        <v>9.1565472975316808</v>
      </c>
      <c r="M197" s="194">
        <v>83.842358411934597</v>
      </c>
      <c r="N197" s="194">
        <v>14.9373388505132</v>
      </c>
      <c r="O197" s="110">
        <v>19753</v>
      </c>
      <c r="P197" s="110"/>
    </row>
    <row r="198" spans="1:16" ht="13.2" x14ac:dyDescent="0.25">
      <c r="A198" s="110" t="s">
        <v>515</v>
      </c>
      <c r="B198" s="110">
        <v>12268</v>
      </c>
      <c r="C198" s="110">
        <v>1603</v>
      </c>
      <c r="D198" s="165">
        <v>1.6833669371072899</v>
      </c>
      <c r="E198" s="110">
        <v>952.53967714599503</v>
      </c>
      <c r="F198" s="110">
        <v>952.53967714599503</v>
      </c>
      <c r="G198" s="182">
        <v>0</v>
      </c>
      <c r="H198" s="110">
        <v>1711520180.5490699</v>
      </c>
      <c r="I198" s="110">
        <v>5277594.68162202</v>
      </c>
      <c r="J198" s="194"/>
      <c r="K198" s="110">
        <v>4524.91</v>
      </c>
      <c r="L198" s="194">
        <v>8.8145811481396894</v>
      </c>
      <c r="M198" s="194">
        <v>77.696840817139602</v>
      </c>
      <c r="N198" s="194">
        <v>14.1556270830008</v>
      </c>
      <c r="O198" s="110">
        <v>21532</v>
      </c>
      <c r="P198" s="110"/>
    </row>
    <row r="199" spans="1:16" ht="13.2" x14ac:dyDescent="0.25">
      <c r="A199" s="110" t="s">
        <v>516</v>
      </c>
      <c r="B199" s="110">
        <v>39904</v>
      </c>
      <c r="C199" s="110">
        <v>1603</v>
      </c>
      <c r="D199" s="165">
        <v>1.6833669371072899</v>
      </c>
      <c r="E199" s="110">
        <v>952.53967714599503</v>
      </c>
      <c r="F199" s="110">
        <v>952.53967714599503</v>
      </c>
      <c r="G199" s="182">
        <v>0</v>
      </c>
      <c r="H199" s="110">
        <v>1711520180.5490699</v>
      </c>
      <c r="I199" s="110">
        <v>23716431.114932299</v>
      </c>
      <c r="J199" s="194"/>
      <c r="K199" s="110">
        <v>4524.91</v>
      </c>
      <c r="L199" s="194">
        <v>10.3863594975165</v>
      </c>
      <c r="M199" s="194">
        <v>107.876463611652</v>
      </c>
      <c r="N199" s="194">
        <v>11.683588996085501</v>
      </c>
      <c r="O199" s="110">
        <v>21761</v>
      </c>
      <c r="P199" s="110"/>
    </row>
    <row r="200" spans="1:16" ht="13.2" x14ac:dyDescent="0.25">
      <c r="A200" s="110" t="s">
        <v>517</v>
      </c>
      <c r="B200" s="110">
        <v>12216</v>
      </c>
      <c r="C200" s="110">
        <v>1603</v>
      </c>
      <c r="D200" s="165">
        <v>1.6833669371072899</v>
      </c>
      <c r="E200" s="110">
        <v>952.53967714599503</v>
      </c>
      <c r="F200" s="110">
        <v>952.53967714599503</v>
      </c>
      <c r="G200" s="182">
        <v>0</v>
      </c>
      <c r="H200" s="110">
        <v>1711520180.5490699</v>
      </c>
      <c r="I200" s="110">
        <v>5855201.4497950897</v>
      </c>
      <c r="J200" s="194"/>
      <c r="K200" s="110">
        <v>4524.91</v>
      </c>
      <c r="L200" s="194">
        <v>9.1849641450175703</v>
      </c>
      <c r="M200" s="194">
        <v>84.363566345258405</v>
      </c>
      <c r="N200" s="194">
        <v>14.6021511824284</v>
      </c>
      <c r="O200" s="110">
        <v>22603</v>
      </c>
      <c r="P200" s="110"/>
    </row>
    <row r="201" spans="1:16" ht="13.2" x14ac:dyDescent="0.25">
      <c r="A201" s="110" t="s">
        <v>518</v>
      </c>
      <c r="B201" s="110">
        <v>12800</v>
      </c>
      <c r="C201" s="110">
        <v>1603</v>
      </c>
      <c r="D201" s="165">
        <v>1.6833669371072899</v>
      </c>
      <c r="E201" s="110">
        <v>952.53967714599503</v>
      </c>
      <c r="F201" s="110">
        <v>952.53967714599503</v>
      </c>
      <c r="G201" s="182">
        <v>0</v>
      </c>
      <c r="H201" s="110">
        <v>1711520180.5490699</v>
      </c>
      <c r="I201" s="110">
        <v>4007678.9202024201</v>
      </c>
      <c r="J201" s="194"/>
      <c r="K201" s="110">
        <v>4524.91</v>
      </c>
      <c r="L201" s="194">
        <v>9.4318310968601295</v>
      </c>
      <c r="M201" s="194">
        <v>88.959437839697898</v>
      </c>
      <c r="N201" s="194">
        <v>6.9423924104759802</v>
      </c>
      <c r="O201" s="110">
        <v>21313</v>
      </c>
      <c r="P201" s="110"/>
    </row>
    <row r="202" spans="1:16" ht="13.2" x14ac:dyDescent="0.25">
      <c r="A202" s="18" t="s">
        <v>519</v>
      </c>
      <c r="B202" s="110"/>
      <c r="C202" s="110"/>
      <c r="D202" s="165"/>
      <c r="E202" s="110"/>
      <c r="F202" s="110"/>
      <c r="G202" s="182"/>
      <c r="H202" s="110"/>
      <c r="I202" s="110"/>
      <c r="J202" s="194"/>
      <c r="K202" s="110"/>
      <c r="L202" s="194"/>
      <c r="M202" s="194"/>
      <c r="N202" s="194"/>
      <c r="O202" s="110"/>
      <c r="P202" s="110"/>
    </row>
    <row r="203" spans="1:16" ht="13.2" x14ac:dyDescent="0.25">
      <c r="A203" s="110" t="s">
        <v>520</v>
      </c>
      <c r="B203" s="110">
        <v>25832</v>
      </c>
      <c r="C203" s="110">
        <v>999</v>
      </c>
      <c r="D203" s="165">
        <v>1.6833669371072899</v>
      </c>
      <c r="E203" s="110">
        <v>593.35837107113798</v>
      </c>
      <c r="F203" s="110">
        <v>593.35837107113798</v>
      </c>
      <c r="G203" s="182">
        <v>0</v>
      </c>
      <c r="H203" s="110">
        <v>178312309.030292</v>
      </c>
      <c r="I203" s="110">
        <v>13660228.7537344</v>
      </c>
      <c r="J203" s="194"/>
      <c r="K203" s="110">
        <v>4524.91</v>
      </c>
      <c r="L203" s="194">
        <v>9.7212146387053107</v>
      </c>
      <c r="M203" s="194">
        <v>94.502014051778502</v>
      </c>
      <c r="N203" s="194">
        <v>16.477134285519199</v>
      </c>
      <c r="O203" s="110">
        <v>19245</v>
      </c>
      <c r="P203" s="110"/>
    </row>
    <row r="204" spans="1:16" ht="13.2" x14ac:dyDescent="0.25">
      <c r="A204" s="110" t="s">
        <v>521</v>
      </c>
      <c r="B204" s="110">
        <v>8535</v>
      </c>
      <c r="C204" s="110">
        <v>999</v>
      </c>
      <c r="D204" s="165">
        <v>1.6833669371072899</v>
      </c>
      <c r="E204" s="110">
        <v>593.35837107113798</v>
      </c>
      <c r="F204" s="110">
        <v>593.35837107113798</v>
      </c>
      <c r="G204" s="182">
        <v>0</v>
      </c>
      <c r="H204" s="110">
        <v>178312309.030292</v>
      </c>
      <c r="I204" s="110">
        <v>4222238.11424872</v>
      </c>
      <c r="J204" s="194"/>
      <c r="K204" s="110">
        <v>4524.91</v>
      </c>
      <c r="L204" s="194">
        <v>8.4712763689281996</v>
      </c>
      <c r="M204" s="194">
        <v>71.762523318761396</v>
      </c>
      <c r="N204" s="194">
        <v>18.251186662809701</v>
      </c>
      <c r="O204" s="110">
        <v>20192</v>
      </c>
      <c r="P204" s="110"/>
    </row>
    <row r="205" spans="1:16" ht="13.2" x14ac:dyDescent="0.25">
      <c r="A205" s="110" t="s">
        <v>522</v>
      </c>
      <c r="B205" s="110">
        <v>10315</v>
      </c>
      <c r="C205" s="110">
        <v>999</v>
      </c>
      <c r="D205" s="165">
        <v>1.6833669371072899</v>
      </c>
      <c r="E205" s="110">
        <v>593.35837107113798</v>
      </c>
      <c r="F205" s="110">
        <v>593.35837107113798</v>
      </c>
      <c r="G205" s="182">
        <v>0</v>
      </c>
      <c r="H205" s="110">
        <v>178312309.030292</v>
      </c>
      <c r="I205" s="110">
        <v>6201507.0621252703</v>
      </c>
      <c r="J205" s="194"/>
      <c r="K205" s="110">
        <v>4524.91</v>
      </c>
      <c r="L205" s="194">
        <v>8.9576948464019903</v>
      </c>
      <c r="M205" s="194">
        <v>80.240296961256803</v>
      </c>
      <c r="N205" s="194">
        <v>20.356752535682698</v>
      </c>
      <c r="O205" s="110">
        <v>23215</v>
      </c>
      <c r="P205" s="110"/>
    </row>
    <row r="206" spans="1:16" ht="13.2" x14ac:dyDescent="0.25">
      <c r="A206" s="110" t="s">
        <v>523</v>
      </c>
      <c r="B206" s="110">
        <v>11578</v>
      </c>
      <c r="C206" s="110">
        <v>999</v>
      </c>
      <c r="D206" s="165">
        <v>1.6833669371072899</v>
      </c>
      <c r="E206" s="110">
        <v>593.35837107113798</v>
      </c>
      <c r="F206" s="110">
        <v>593.35837107113798</v>
      </c>
      <c r="G206" s="182">
        <v>0</v>
      </c>
      <c r="H206" s="110">
        <v>178312309.030292</v>
      </c>
      <c r="I206" s="110">
        <v>5571753.4826104902</v>
      </c>
      <c r="J206" s="194"/>
      <c r="K206" s="110">
        <v>4524.91</v>
      </c>
      <c r="L206" s="194">
        <v>9.1535653380944897</v>
      </c>
      <c r="M206" s="194">
        <v>83.787758398764893</v>
      </c>
      <c r="N206" s="194">
        <v>13.6507587879693</v>
      </c>
      <c r="O206" s="110">
        <v>24159</v>
      </c>
      <c r="P206" s="110"/>
    </row>
    <row r="207" spans="1:16" ht="13.2" x14ac:dyDescent="0.25">
      <c r="A207" s="110" t="s">
        <v>524</v>
      </c>
      <c r="B207" s="110">
        <v>9105</v>
      </c>
      <c r="C207" s="110">
        <v>999</v>
      </c>
      <c r="D207" s="165">
        <v>1.6833669371072899</v>
      </c>
      <c r="E207" s="110">
        <v>593.35837107113798</v>
      </c>
      <c r="F207" s="110">
        <v>593.35837107113798</v>
      </c>
      <c r="G207" s="182">
        <v>0</v>
      </c>
      <c r="H207" s="110">
        <v>178312309.030292</v>
      </c>
      <c r="I207" s="110">
        <v>4043639.8290647999</v>
      </c>
      <c r="J207" s="194"/>
      <c r="K207" s="110">
        <v>4524.91</v>
      </c>
      <c r="L207" s="194">
        <v>8.79221932270538</v>
      </c>
      <c r="M207" s="194">
        <v>77.303120618553905</v>
      </c>
      <c r="N207" s="194">
        <v>14.8782212974502</v>
      </c>
      <c r="O207" s="110">
        <v>21451</v>
      </c>
      <c r="P207" s="110"/>
    </row>
    <row r="208" spans="1:16" ht="13.2" x14ac:dyDescent="0.25">
      <c r="A208" s="110" t="s">
        <v>525</v>
      </c>
      <c r="B208" s="110">
        <v>11589</v>
      </c>
      <c r="C208" s="110">
        <v>999</v>
      </c>
      <c r="D208" s="165">
        <v>1.6833669371072899</v>
      </c>
      <c r="E208" s="110">
        <v>593.35837107113798</v>
      </c>
      <c r="F208" s="110">
        <v>593.35837107113798</v>
      </c>
      <c r="G208" s="182">
        <v>0</v>
      </c>
      <c r="H208" s="110">
        <v>178312309.030292</v>
      </c>
      <c r="I208" s="110">
        <v>6222826.7761103204</v>
      </c>
      <c r="J208" s="194"/>
      <c r="K208" s="110">
        <v>4524.91</v>
      </c>
      <c r="L208" s="194">
        <v>8.9176272749111707</v>
      </c>
      <c r="M208" s="194">
        <v>79.524076214239699</v>
      </c>
      <c r="N208" s="194">
        <v>20.647808526494401</v>
      </c>
      <c r="O208" s="110">
        <v>19026</v>
      </c>
      <c r="P208" s="110"/>
    </row>
    <row r="209" spans="1:16" ht="13.2" x14ac:dyDescent="0.25">
      <c r="A209" s="110" t="s">
        <v>526</v>
      </c>
      <c r="B209" s="110">
        <v>16820</v>
      </c>
      <c r="C209" s="110">
        <v>999</v>
      </c>
      <c r="D209" s="165">
        <v>1.6833669371072899</v>
      </c>
      <c r="E209" s="110">
        <v>593.35837107113798</v>
      </c>
      <c r="F209" s="110">
        <v>593.35837107113798</v>
      </c>
      <c r="G209" s="182">
        <v>0</v>
      </c>
      <c r="H209" s="110">
        <v>178312309.030292</v>
      </c>
      <c r="I209" s="110">
        <v>5389465.0147219496</v>
      </c>
      <c r="J209" s="194"/>
      <c r="K209" s="110">
        <v>4524.91</v>
      </c>
      <c r="L209" s="194">
        <v>9.6771595656343106</v>
      </c>
      <c r="M209" s="194">
        <v>93.647417258747694</v>
      </c>
      <c r="N209" s="194">
        <v>7.9927974783785602</v>
      </c>
      <c r="O209" s="110">
        <v>18384</v>
      </c>
      <c r="P209" s="110"/>
    </row>
    <row r="210" spans="1:16" ht="13.2" x14ac:dyDescent="0.25">
      <c r="A210" s="110" t="s">
        <v>527</v>
      </c>
      <c r="B210" s="110">
        <v>96466</v>
      </c>
      <c r="C210" s="110">
        <v>999</v>
      </c>
      <c r="D210" s="165">
        <v>1.6833669371072899</v>
      </c>
      <c r="E210" s="110">
        <v>593.35837107113798</v>
      </c>
      <c r="F210" s="110">
        <v>593.35837107113798</v>
      </c>
      <c r="G210" s="182">
        <v>0</v>
      </c>
      <c r="H210" s="110">
        <v>178312309.030292</v>
      </c>
      <c r="I210" s="110">
        <v>82238798.176174596</v>
      </c>
      <c r="J210" s="194"/>
      <c r="K210" s="110">
        <v>4524.91</v>
      </c>
      <c r="L210" s="194">
        <v>11.3746365434857</v>
      </c>
      <c r="M210" s="194">
        <v>129.382356496401</v>
      </c>
      <c r="N210" s="194">
        <v>10.875019000315399</v>
      </c>
      <c r="O210" s="110">
        <v>20293</v>
      </c>
      <c r="P210" s="110"/>
    </row>
    <row r="211" spans="1:16" ht="13.2" x14ac:dyDescent="0.25">
      <c r="A211" s="110" t="s">
        <v>528</v>
      </c>
      <c r="B211" s="110">
        <v>12115</v>
      </c>
      <c r="C211" s="110">
        <v>999</v>
      </c>
      <c r="D211" s="165">
        <v>1.6833669371072899</v>
      </c>
      <c r="E211" s="110">
        <v>593.35837107113798</v>
      </c>
      <c r="F211" s="110">
        <v>593.35837107113798</v>
      </c>
      <c r="G211" s="182">
        <v>0</v>
      </c>
      <c r="H211" s="110">
        <v>178312309.030292</v>
      </c>
      <c r="I211" s="110">
        <v>5626921.0142314602</v>
      </c>
      <c r="J211" s="194"/>
      <c r="K211" s="110">
        <v>4524.91</v>
      </c>
      <c r="L211" s="194">
        <v>9.1081968983074795</v>
      </c>
      <c r="M211" s="194">
        <v>82.959250738338</v>
      </c>
      <c r="N211" s="194">
        <v>13.6076669103958</v>
      </c>
      <c r="O211" s="110">
        <v>23403</v>
      </c>
      <c r="P211" s="110"/>
    </row>
    <row r="212" spans="1:16" ht="13.2" x14ac:dyDescent="0.25">
      <c r="A212" s="110" t="s">
        <v>529</v>
      </c>
      <c r="B212" s="110">
        <v>24053</v>
      </c>
      <c r="C212" s="110">
        <v>999</v>
      </c>
      <c r="D212" s="165">
        <v>1.6833669371072899</v>
      </c>
      <c r="E212" s="110">
        <v>593.35837107113798</v>
      </c>
      <c r="F212" s="110">
        <v>593.35837107113798</v>
      </c>
      <c r="G212" s="182">
        <v>0</v>
      </c>
      <c r="H212" s="110">
        <v>178312309.030292</v>
      </c>
      <c r="I212" s="110">
        <v>13100715.663315199</v>
      </c>
      <c r="J212" s="194"/>
      <c r="K212" s="110">
        <v>4524.91</v>
      </c>
      <c r="L212" s="194">
        <v>9.9085005863500406</v>
      </c>
      <c r="M212" s="194">
        <v>98.178383869699204</v>
      </c>
      <c r="N212" s="194">
        <v>13.7991401456239</v>
      </c>
      <c r="O212" s="110">
        <v>21943</v>
      </c>
      <c r="P212" s="110"/>
    </row>
    <row r="213" spans="1:16" ht="13.2" x14ac:dyDescent="0.25">
      <c r="A213" s="110" t="s">
        <v>530</v>
      </c>
      <c r="B213" s="110">
        <v>3701</v>
      </c>
      <c r="C213" s="110">
        <v>999</v>
      </c>
      <c r="D213" s="165">
        <v>1.6833669371072899</v>
      </c>
      <c r="E213" s="110">
        <v>593.35837107113798</v>
      </c>
      <c r="F213" s="110">
        <v>593.35837107113798</v>
      </c>
      <c r="G213" s="182">
        <v>0</v>
      </c>
      <c r="H213" s="110">
        <v>178312309.030292</v>
      </c>
      <c r="I213" s="110">
        <v>1331678.53160432</v>
      </c>
      <c r="J213" s="194"/>
      <c r="K213" s="110">
        <v>4524.91</v>
      </c>
      <c r="L213" s="194">
        <v>7.9687570402259098</v>
      </c>
      <c r="M213" s="194">
        <v>63.501088766149898</v>
      </c>
      <c r="N213" s="194">
        <v>14.497330768322101</v>
      </c>
      <c r="O213" s="110">
        <v>15708</v>
      </c>
      <c r="P213" s="110"/>
    </row>
    <row r="214" spans="1:16" ht="13.2" x14ac:dyDescent="0.25">
      <c r="A214" s="110" t="s">
        <v>531</v>
      </c>
      <c r="B214" s="110">
        <v>3882</v>
      </c>
      <c r="C214" s="110">
        <v>999</v>
      </c>
      <c r="D214" s="165">
        <v>1.6833669371072899</v>
      </c>
      <c r="E214" s="110">
        <v>593.35837107113798</v>
      </c>
      <c r="F214" s="110">
        <v>593.35837107113798</v>
      </c>
      <c r="G214" s="182">
        <v>0</v>
      </c>
      <c r="H214" s="110">
        <v>178312309.030292</v>
      </c>
      <c r="I214" s="110">
        <v>2364197.3570424598</v>
      </c>
      <c r="J214" s="194"/>
      <c r="K214" s="110">
        <v>4524.91</v>
      </c>
      <c r="L214" s="194">
        <v>7.7257535237293897</v>
      </c>
      <c r="M214" s="194">
        <v>59.687267509416998</v>
      </c>
      <c r="N214" s="194">
        <v>18.475550849467002</v>
      </c>
      <c r="O214" s="110">
        <v>24182</v>
      </c>
      <c r="P214" s="110"/>
    </row>
    <row r="215" spans="1:16" ht="13.2" x14ac:dyDescent="0.25">
      <c r="A215" s="110" t="s">
        <v>532</v>
      </c>
      <c r="B215" s="110">
        <v>13418</v>
      </c>
      <c r="C215" s="110">
        <v>999</v>
      </c>
      <c r="D215" s="165">
        <v>1.6833669371072899</v>
      </c>
      <c r="E215" s="110">
        <v>593.35837107113798</v>
      </c>
      <c r="F215" s="110">
        <v>593.35837107113798</v>
      </c>
      <c r="G215" s="182">
        <v>0</v>
      </c>
      <c r="H215" s="110">
        <v>178312309.030292</v>
      </c>
      <c r="I215" s="110">
        <v>7134127.7608715901</v>
      </c>
      <c r="J215" s="194"/>
      <c r="K215" s="110">
        <v>4524.91</v>
      </c>
      <c r="L215" s="194">
        <v>8.7865313224533192</v>
      </c>
      <c r="M215" s="194">
        <v>77.203132680453393</v>
      </c>
      <c r="N215" s="194">
        <v>18.246210254283199</v>
      </c>
      <c r="O215" s="110">
        <v>22259</v>
      </c>
      <c r="P215" s="110"/>
    </row>
    <row r="216" spans="1:16" ht="13.2" x14ac:dyDescent="0.25">
      <c r="A216" s="110" t="s">
        <v>533</v>
      </c>
      <c r="B216" s="110">
        <v>15242</v>
      </c>
      <c r="C216" s="110">
        <v>999</v>
      </c>
      <c r="D216" s="165">
        <v>1.6833669371072899</v>
      </c>
      <c r="E216" s="110">
        <v>593.35837107113798</v>
      </c>
      <c r="F216" s="110">
        <v>593.35837107113798</v>
      </c>
      <c r="G216" s="182">
        <v>0</v>
      </c>
      <c r="H216" s="110">
        <v>178312309.030292</v>
      </c>
      <c r="I216" s="110">
        <v>8076560.7717608297</v>
      </c>
      <c r="J216" s="194"/>
      <c r="K216" s="110">
        <v>4524.91</v>
      </c>
      <c r="L216" s="194">
        <v>9.1985297590822608</v>
      </c>
      <c r="M216" s="194">
        <v>84.612949728721901</v>
      </c>
      <c r="N216" s="194">
        <v>17.440783778479901</v>
      </c>
      <c r="O216" s="110">
        <v>21789</v>
      </c>
      <c r="P216" s="110"/>
    </row>
    <row r="217" spans="1:16" ht="13.2" x14ac:dyDescent="0.25">
      <c r="A217" s="110" t="s">
        <v>534</v>
      </c>
      <c r="B217" s="110">
        <v>11411</v>
      </c>
      <c r="C217" s="110">
        <v>999</v>
      </c>
      <c r="D217" s="165">
        <v>1.6833669371072899</v>
      </c>
      <c r="E217" s="110">
        <v>593.35837107113798</v>
      </c>
      <c r="F217" s="110">
        <v>593.35837107113798</v>
      </c>
      <c r="G217" s="182">
        <v>0</v>
      </c>
      <c r="H217" s="110">
        <v>178312309.030292</v>
      </c>
      <c r="I217" s="110">
        <v>8010782.1586922202</v>
      </c>
      <c r="J217" s="194"/>
      <c r="K217" s="110">
        <v>4524.91</v>
      </c>
      <c r="L217" s="194">
        <v>8.5898808686627799</v>
      </c>
      <c r="M217" s="194">
        <v>73.786053337818899</v>
      </c>
      <c r="N217" s="194">
        <v>25.4752653954049</v>
      </c>
      <c r="O217" s="110">
        <v>23110</v>
      </c>
      <c r="P217" s="110"/>
    </row>
    <row r="218" spans="1:16" ht="13.2" x14ac:dyDescent="0.25">
      <c r="A218" s="110" t="s">
        <v>535</v>
      </c>
      <c r="B218" s="110">
        <v>9914</v>
      </c>
      <c r="C218" s="110">
        <v>999</v>
      </c>
      <c r="D218" s="165">
        <v>1.6833669371072899</v>
      </c>
      <c r="E218" s="110">
        <v>593.35837107113798</v>
      </c>
      <c r="F218" s="110">
        <v>593.35837107113798</v>
      </c>
      <c r="G218" s="182">
        <v>0</v>
      </c>
      <c r="H218" s="110">
        <v>178312309.030292</v>
      </c>
      <c r="I218" s="110">
        <v>5116868.56398346</v>
      </c>
      <c r="J218" s="194"/>
      <c r="K218" s="110">
        <v>4524.91</v>
      </c>
      <c r="L218" s="194">
        <v>8.44729341764981</v>
      </c>
      <c r="M218" s="194">
        <v>71.356766083869701</v>
      </c>
      <c r="N218" s="194">
        <v>20.128855054201601</v>
      </c>
      <c r="O218" s="110">
        <v>18948</v>
      </c>
      <c r="P218" s="110"/>
    </row>
    <row r="219" spans="1:16" ht="13.2" x14ac:dyDescent="0.25">
      <c r="A219" s="18" t="s">
        <v>536</v>
      </c>
      <c r="B219" s="110"/>
      <c r="C219" s="110"/>
      <c r="D219" s="165"/>
      <c r="E219" s="110"/>
      <c r="F219" s="110"/>
      <c r="G219" s="182"/>
      <c r="H219" s="110"/>
      <c r="I219" s="110"/>
      <c r="J219" s="194"/>
      <c r="K219" s="110"/>
      <c r="L219" s="194"/>
      <c r="M219" s="194"/>
      <c r="N219" s="194"/>
      <c r="O219" s="110"/>
      <c r="P219" s="110"/>
    </row>
    <row r="220" spans="1:16" ht="13.2" x14ac:dyDescent="0.25">
      <c r="A220" s="110" t="s">
        <v>537</v>
      </c>
      <c r="B220" s="110">
        <v>11497</v>
      </c>
      <c r="C220" s="110">
        <v>961</v>
      </c>
      <c r="D220" s="165">
        <v>1.6833669371072899</v>
      </c>
      <c r="E220" s="110">
        <v>570.86076133824997</v>
      </c>
      <c r="F220" s="110">
        <v>570.86076133824997</v>
      </c>
      <c r="G220" s="182">
        <v>0</v>
      </c>
      <c r="H220" s="110">
        <v>227652182.692745</v>
      </c>
      <c r="I220" s="110">
        <v>5890802.7251218399</v>
      </c>
      <c r="J220" s="194"/>
      <c r="K220" s="110">
        <v>4524.91</v>
      </c>
      <c r="L220" s="194">
        <v>8.8872896785233202</v>
      </c>
      <c r="M220" s="194">
        <v>78.983917829987107</v>
      </c>
      <c r="N220" s="194">
        <v>16.923421745115402</v>
      </c>
      <c r="O220" s="110">
        <v>22637</v>
      </c>
      <c r="P220" s="110"/>
    </row>
    <row r="221" spans="1:16" ht="13.2" x14ac:dyDescent="0.25">
      <c r="A221" s="110" t="s">
        <v>538</v>
      </c>
      <c r="B221" s="110">
        <v>9530</v>
      </c>
      <c r="C221" s="110">
        <v>961</v>
      </c>
      <c r="D221" s="165">
        <v>1.6833669371072899</v>
      </c>
      <c r="E221" s="110">
        <v>570.86076133824997</v>
      </c>
      <c r="F221" s="110">
        <v>570.86076133824997</v>
      </c>
      <c r="G221" s="182">
        <v>0</v>
      </c>
      <c r="H221" s="110">
        <v>227652182.692745</v>
      </c>
      <c r="I221" s="110">
        <v>3717216.24404334</v>
      </c>
      <c r="J221" s="194"/>
      <c r="K221" s="110">
        <v>4524.91</v>
      </c>
      <c r="L221" s="194">
        <v>8.9447767368513293</v>
      </c>
      <c r="M221" s="194">
        <v>80.009030872116796</v>
      </c>
      <c r="N221" s="194">
        <v>14.6862175446084</v>
      </c>
      <c r="O221" s="110">
        <v>18027</v>
      </c>
      <c r="P221" s="110"/>
    </row>
    <row r="222" spans="1:16" ht="13.2" x14ac:dyDescent="0.25">
      <c r="A222" s="110" t="s">
        <v>539</v>
      </c>
      <c r="B222" s="110">
        <v>16290</v>
      </c>
      <c r="C222" s="110">
        <v>961</v>
      </c>
      <c r="D222" s="165">
        <v>1.6833669371072899</v>
      </c>
      <c r="E222" s="110">
        <v>570.86076133824997</v>
      </c>
      <c r="F222" s="110">
        <v>570.86076133824997</v>
      </c>
      <c r="G222" s="182">
        <v>0</v>
      </c>
      <c r="H222" s="110">
        <v>227652182.692745</v>
      </c>
      <c r="I222" s="110">
        <v>7912146.0937423697</v>
      </c>
      <c r="J222" s="194"/>
      <c r="K222" s="110">
        <v>4524.91</v>
      </c>
      <c r="L222" s="194">
        <v>9.4665268400280702</v>
      </c>
      <c r="M222" s="194">
        <v>89.615130412971794</v>
      </c>
      <c r="N222" s="194">
        <v>14.575639028041399</v>
      </c>
      <c r="O222" s="110">
        <v>21294</v>
      </c>
      <c r="P222" s="110"/>
    </row>
    <row r="223" spans="1:16" ht="13.2" x14ac:dyDescent="0.25">
      <c r="A223" s="110" t="s">
        <v>540</v>
      </c>
      <c r="B223" s="110">
        <v>6656</v>
      </c>
      <c r="C223" s="110">
        <v>961</v>
      </c>
      <c r="D223" s="165">
        <v>1.6833669371072899</v>
      </c>
      <c r="E223" s="110">
        <v>570.86076133824997</v>
      </c>
      <c r="F223" s="110">
        <v>570.86076133824997</v>
      </c>
      <c r="G223" s="182">
        <v>0</v>
      </c>
      <c r="H223" s="110">
        <v>227652182.692745</v>
      </c>
      <c r="I223" s="110">
        <v>3561646.0541391498</v>
      </c>
      <c r="J223" s="194"/>
      <c r="K223" s="110">
        <v>4524.91</v>
      </c>
      <c r="L223" s="194">
        <v>8.5332236431626693</v>
      </c>
      <c r="M223" s="194">
        <v>72.815905744230406</v>
      </c>
      <c r="N223" s="194">
        <v>20.331154849498301</v>
      </c>
      <c r="O223" s="110">
        <v>19874</v>
      </c>
      <c r="P223" s="110"/>
    </row>
    <row r="224" spans="1:16" ht="13.2" x14ac:dyDescent="0.25">
      <c r="A224" s="110" t="s">
        <v>541</v>
      </c>
      <c r="B224" s="110">
        <v>30278</v>
      </c>
      <c r="C224" s="110">
        <v>961</v>
      </c>
      <c r="D224" s="165">
        <v>1.6833669371072899</v>
      </c>
      <c r="E224" s="110">
        <v>570.86076133824997</v>
      </c>
      <c r="F224" s="110">
        <v>570.86076133824997</v>
      </c>
      <c r="G224" s="182">
        <v>0</v>
      </c>
      <c r="H224" s="110">
        <v>227652182.692745</v>
      </c>
      <c r="I224" s="110">
        <v>14452159.353073901</v>
      </c>
      <c r="J224" s="194"/>
      <c r="K224" s="110">
        <v>4524.91</v>
      </c>
      <c r="L224" s="194">
        <v>10.2301885116224</v>
      </c>
      <c r="M224" s="194">
        <v>104.65675698333</v>
      </c>
      <c r="N224" s="194">
        <v>11.559862642076499</v>
      </c>
      <c r="O224" s="110">
        <v>16972</v>
      </c>
      <c r="P224" s="110"/>
    </row>
    <row r="225" spans="1:16" ht="13.2" x14ac:dyDescent="0.25">
      <c r="A225" s="110" t="s">
        <v>542</v>
      </c>
      <c r="B225" s="110">
        <v>22479</v>
      </c>
      <c r="C225" s="110">
        <v>961</v>
      </c>
      <c r="D225" s="165">
        <v>1.6833669371072899</v>
      </c>
      <c r="E225" s="110">
        <v>570.86076133824997</v>
      </c>
      <c r="F225" s="110">
        <v>570.86076133824997</v>
      </c>
      <c r="G225" s="182">
        <v>0</v>
      </c>
      <c r="H225" s="110">
        <v>227652182.692745</v>
      </c>
      <c r="I225" s="110">
        <v>8801818.2653733101</v>
      </c>
      <c r="J225" s="194"/>
      <c r="K225" s="110">
        <v>4524.91</v>
      </c>
      <c r="L225" s="194">
        <v>9.8941882243765598</v>
      </c>
      <c r="M225" s="194">
        <v>97.894960619391796</v>
      </c>
      <c r="N225" s="194">
        <v>10.113951169117399</v>
      </c>
      <c r="O225" s="110">
        <v>17730</v>
      </c>
      <c r="P225" s="110"/>
    </row>
    <row r="226" spans="1:16" ht="13.2" x14ac:dyDescent="0.25">
      <c r="A226" s="110" t="s">
        <v>543</v>
      </c>
      <c r="B226" s="110">
        <v>5576</v>
      </c>
      <c r="C226" s="110">
        <v>961</v>
      </c>
      <c r="D226" s="165">
        <v>1.6833669371072899</v>
      </c>
      <c r="E226" s="110">
        <v>570.86076133824997</v>
      </c>
      <c r="F226" s="110">
        <v>570.86076133824997</v>
      </c>
      <c r="G226" s="182">
        <v>0</v>
      </c>
      <c r="H226" s="110">
        <v>227652182.692745</v>
      </c>
      <c r="I226" s="110">
        <v>3064630.77734815</v>
      </c>
      <c r="J226" s="194"/>
      <c r="K226" s="110">
        <v>4524.91</v>
      </c>
      <c r="L226" s="194">
        <v>8.3090756066366502</v>
      </c>
      <c r="M226" s="194">
        <v>69.040737436804307</v>
      </c>
      <c r="N226" s="194">
        <v>18.789764817192999</v>
      </c>
      <c r="O226" s="110">
        <v>22608</v>
      </c>
      <c r="P226" s="110"/>
    </row>
    <row r="227" spans="1:16" ht="13.2" x14ac:dyDescent="0.25">
      <c r="A227" s="110" t="s">
        <v>544</v>
      </c>
      <c r="B227" s="110">
        <v>8756</v>
      </c>
      <c r="C227" s="110">
        <v>961</v>
      </c>
      <c r="D227" s="165">
        <v>1.6833669371072899</v>
      </c>
      <c r="E227" s="110">
        <v>570.86076133824997</v>
      </c>
      <c r="F227" s="110">
        <v>570.86076133824997</v>
      </c>
      <c r="G227" s="182">
        <v>0</v>
      </c>
      <c r="H227" s="110">
        <v>227652182.692745</v>
      </c>
      <c r="I227" s="110">
        <v>4210445.5629360098</v>
      </c>
      <c r="J227" s="194"/>
      <c r="K227" s="110">
        <v>4524.91</v>
      </c>
      <c r="L227" s="194">
        <v>8.5026547801067007</v>
      </c>
      <c r="M227" s="194">
        <v>72.295138309671302</v>
      </c>
      <c r="N227" s="194">
        <v>15.7205100427174</v>
      </c>
      <c r="O227" s="110">
        <v>22779</v>
      </c>
      <c r="P227" s="110"/>
    </row>
    <row r="228" spans="1:16" ht="13.2" x14ac:dyDescent="0.25">
      <c r="A228" s="110" t="s">
        <v>545</v>
      </c>
      <c r="B228" s="110">
        <v>23435</v>
      </c>
      <c r="C228" s="110">
        <v>961</v>
      </c>
      <c r="D228" s="165">
        <v>1.6833669371072899</v>
      </c>
      <c r="E228" s="110">
        <v>570.86076133824997</v>
      </c>
      <c r="F228" s="110">
        <v>570.86076133824997</v>
      </c>
      <c r="G228" s="182">
        <v>0</v>
      </c>
      <c r="H228" s="110">
        <v>227652182.692745</v>
      </c>
      <c r="I228" s="110">
        <v>12334047.4781658</v>
      </c>
      <c r="J228" s="194"/>
      <c r="K228" s="110">
        <v>4524.91</v>
      </c>
      <c r="L228" s="194">
        <v>9.7514735530017091</v>
      </c>
      <c r="M228" s="194">
        <v>95.091236454891799</v>
      </c>
      <c r="N228" s="194">
        <v>16.140790205478201</v>
      </c>
      <c r="O228" s="110">
        <v>19261</v>
      </c>
      <c r="P228" s="110"/>
    </row>
    <row r="229" spans="1:16" ht="13.2" x14ac:dyDescent="0.25">
      <c r="A229" s="110" t="s">
        <v>546</v>
      </c>
      <c r="B229" s="110">
        <v>4517</v>
      </c>
      <c r="C229" s="110">
        <v>961</v>
      </c>
      <c r="D229" s="165">
        <v>1.6833669371072899</v>
      </c>
      <c r="E229" s="110">
        <v>570.86076133824997</v>
      </c>
      <c r="F229" s="110">
        <v>570.86076133824997</v>
      </c>
      <c r="G229" s="182">
        <v>0</v>
      </c>
      <c r="H229" s="110">
        <v>227652182.692745</v>
      </c>
      <c r="I229" s="110">
        <v>2626609.6807807898</v>
      </c>
      <c r="J229" s="194"/>
      <c r="K229" s="110">
        <v>4524.91</v>
      </c>
      <c r="L229" s="194">
        <v>8.0855290735130492</v>
      </c>
      <c r="M229" s="194">
        <v>65.375780398624798</v>
      </c>
      <c r="N229" s="194">
        <v>19.585430834348902</v>
      </c>
      <c r="O229" s="110">
        <v>22851</v>
      </c>
      <c r="P229" s="110"/>
    </row>
    <row r="230" spans="1:16" ht="13.2" x14ac:dyDescent="0.25">
      <c r="A230" s="110" t="s">
        <v>547</v>
      </c>
      <c r="B230" s="110">
        <v>10701</v>
      </c>
      <c r="C230" s="110">
        <v>961</v>
      </c>
      <c r="D230" s="165">
        <v>1.6833669371072899</v>
      </c>
      <c r="E230" s="110">
        <v>570.86076133824997</v>
      </c>
      <c r="F230" s="110">
        <v>570.86076133824997</v>
      </c>
      <c r="G230" s="182">
        <v>0</v>
      </c>
      <c r="H230" s="110">
        <v>227652182.692745</v>
      </c>
      <c r="I230" s="110">
        <v>5528509.9836851303</v>
      </c>
      <c r="J230" s="194"/>
      <c r="K230" s="110">
        <v>4524.91</v>
      </c>
      <c r="L230" s="194">
        <v>9.0048419177171208</v>
      </c>
      <c r="M230" s="194">
        <v>81.087177963075405</v>
      </c>
      <c r="N230" s="194">
        <v>16.0735562656184</v>
      </c>
      <c r="O230" s="110">
        <v>23674</v>
      </c>
      <c r="P230" s="110"/>
    </row>
    <row r="231" spans="1:16" ht="13.2" x14ac:dyDescent="0.25">
      <c r="A231" s="110" t="s">
        <v>536</v>
      </c>
      <c r="B231" s="110">
        <v>158057</v>
      </c>
      <c r="C231" s="110">
        <v>961</v>
      </c>
      <c r="D231" s="165">
        <v>1.6833669371072899</v>
      </c>
      <c r="E231" s="110">
        <v>570.86076133824997</v>
      </c>
      <c r="F231" s="110">
        <v>570.86076133824997</v>
      </c>
      <c r="G231" s="182">
        <v>0</v>
      </c>
      <c r="H231" s="110">
        <v>227652182.692745</v>
      </c>
      <c r="I231" s="110">
        <v>155552150.47433501</v>
      </c>
      <c r="J231" s="194"/>
      <c r="K231" s="110">
        <v>4524.91</v>
      </c>
      <c r="L231" s="194">
        <v>11.8679341369229</v>
      </c>
      <c r="M231" s="194">
        <v>140.84786067834</v>
      </c>
      <c r="N231" s="194">
        <v>10.007691634701599</v>
      </c>
      <c r="O231" s="110">
        <v>17449</v>
      </c>
      <c r="P231" s="110"/>
    </row>
    <row r="232" spans="1:16" ht="13.2" x14ac:dyDescent="0.25">
      <c r="A232" s="18" t="s">
        <v>548</v>
      </c>
      <c r="B232" s="110"/>
      <c r="C232" s="110"/>
      <c r="D232" s="165"/>
      <c r="E232" s="110"/>
      <c r="F232" s="110"/>
      <c r="G232" s="182"/>
      <c r="H232" s="110"/>
      <c r="I232" s="110"/>
      <c r="J232" s="194"/>
      <c r="K232" s="110"/>
      <c r="L232" s="194"/>
      <c r="M232" s="194"/>
      <c r="N232" s="194"/>
      <c r="O232" s="110"/>
      <c r="P232" s="110"/>
    </row>
    <row r="233" spans="1:16" ht="13.2" x14ac:dyDescent="0.25">
      <c r="A233" s="110" t="s">
        <v>549</v>
      </c>
      <c r="B233" s="110">
        <v>14083</v>
      </c>
      <c r="C233" s="110">
        <v>600</v>
      </c>
      <c r="D233" s="165">
        <v>1.6833669371072899</v>
      </c>
      <c r="E233" s="110">
        <v>356.434462266943</v>
      </c>
      <c r="F233" s="110">
        <v>567.95321077368897</v>
      </c>
      <c r="G233" s="182">
        <v>3.1484716152630703E-2</v>
      </c>
      <c r="H233" s="110">
        <v>212066649.149068</v>
      </c>
      <c r="I233" s="110">
        <v>6676858.2538979398</v>
      </c>
      <c r="J233" s="194"/>
      <c r="K233" s="110">
        <v>4508.6000000000004</v>
      </c>
      <c r="L233" s="194">
        <v>9.3502706386944308</v>
      </c>
      <c r="M233" s="194">
        <v>87.427561016831106</v>
      </c>
      <c r="N233" s="194">
        <v>12.780993566085201</v>
      </c>
      <c r="O233" s="110">
        <v>24796</v>
      </c>
      <c r="P233" s="110"/>
    </row>
    <row r="234" spans="1:16" ht="13.2" x14ac:dyDescent="0.25">
      <c r="A234" s="110" t="s">
        <v>550</v>
      </c>
      <c r="B234" s="110">
        <v>13341</v>
      </c>
      <c r="C234" s="110">
        <v>426</v>
      </c>
      <c r="D234" s="165">
        <v>1.6833669371072899</v>
      </c>
      <c r="E234" s="110">
        <v>253.202230394129</v>
      </c>
      <c r="F234" s="110">
        <v>567.95321077368897</v>
      </c>
      <c r="G234" s="182">
        <v>2.1187554199354801E-2</v>
      </c>
      <c r="H234" s="110">
        <v>212066649.149068</v>
      </c>
      <c r="I234" s="110">
        <v>4493173.6227214402</v>
      </c>
      <c r="J234" s="194"/>
      <c r="K234" s="110">
        <v>4508.6000000000004</v>
      </c>
      <c r="L234" s="194">
        <v>9.3836180276426706</v>
      </c>
      <c r="M234" s="194">
        <v>88.052287288700398</v>
      </c>
      <c r="N234" s="194">
        <v>12.3528278222234</v>
      </c>
      <c r="O234" s="110">
        <v>16781</v>
      </c>
      <c r="P234" s="110"/>
    </row>
    <row r="235" spans="1:16" ht="13.2" x14ac:dyDescent="0.25">
      <c r="A235" s="110" t="s">
        <v>551</v>
      </c>
      <c r="B235" s="110">
        <v>16711</v>
      </c>
      <c r="C235" s="110">
        <v>462</v>
      </c>
      <c r="D235" s="165">
        <v>1.6833669371072899</v>
      </c>
      <c r="E235" s="110">
        <v>274.39644380161701</v>
      </c>
      <c r="F235" s="110">
        <v>567.95321077368897</v>
      </c>
      <c r="G235" s="182">
        <v>2.8761122587896398E-2</v>
      </c>
      <c r="H235" s="110">
        <v>212066649.149068</v>
      </c>
      <c r="I235" s="110">
        <v>6099274.89298076</v>
      </c>
      <c r="J235" s="194"/>
      <c r="K235" s="110">
        <v>4508.6000000000004</v>
      </c>
      <c r="L235" s="194">
        <v>9.5983421978003207</v>
      </c>
      <c r="M235" s="194">
        <v>92.128172946074301</v>
      </c>
      <c r="N235" s="194">
        <v>10.4033202602229</v>
      </c>
      <c r="O235" s="110">
        <v>19526</v>
      </c>
      <c r="P235" s="110"/>
    </row>
    <row r="236" spans="1:16" ht="13.2" x14ac:dyDescent="0.25">
      <c r="A236" s="110" t="s">
        <v>552</v>
      </c>
      <c r="B236" s="110">
        <v>8762</v>
      </c>
      <c r="C236" s="110">
        <v>480</v>
      </c>
      <c r="D236" s="165">
        <v>1.6833669371072899</v>
      </c>
      <c r="E236" s="110">
        <v>285.17417116055799</v>
      </c>
      <c r="F236" s="110">
        <v>567.95321077368897</v>
      </c>
      <c r="G236" s="182">
        <v>1.5672502659296102E-2</v>
      </c>
      <c r="H236" s="110">
        <v>212066649.149068</v>
      </c>
      <c r="I236" s="110">
        <v>3323615.12273678</v>
      </c>
      <c r="J236" s="194"/>
      <c r="K236" s="110">
        <v>4508.6000000000004</v>
      </c>
      <c r="L236" s="194">
        <v>8.8400586785689601</v>
      </c>
      <c r="M236" s="194">
        <v>78.146637440542406</v>
      </c>
      <c r="N236" s="194">
        <v>12.782969391177801</v>
      </c>
      <c r="O236" s="110">
        <v>21220</v>
      </c>
      <c r="P236" s="110"/>
    </row>
    <row r="237" spans="1:16" ht="13.2" x14ac:dyDescent="0.25">
      <c r="A237" s="110" t="s">
        <v>553</v>
      </c>
      <c r="B237" s="110">
        <v>26120</v>
      </c>
      <c r="C237" s="110">
        <v>590</v>
      </c>
      <c r="D237" s="165">
        <v>1.6833669371072899</v>
      </c>
      <c r="E237" s="110">
        <v>350.544248433348</v>
      </c>
      <c r="F237" s="110">
        <v>567.95321077368897</v>
      </c>
      <c r="G237" s="182">
        <v>5.74302800151913E-2</v>
      </c>
      <c r="H237" s="110">
        <v>212066649.149068</v>
      </c>
      <c r="I237" s="110">
        <v>12179047.0425143</v>
      </c>
      <c r="J237" s="194"/>
      <c r="K237" s="110">
        <v>4508.6000000000004</v>
      </c>
      <c r="L237" s="194">
        <v>9.9869151914681105</v>
      </c>
      <c r="M237" s="194">
        <v>99.738475041576606</v>
      </c>
      <c r="N237" s="194">
        <v>12.7847073380516</v>
      </c>
      <c r="O237" s="110">
        <v>18654</v>
      </c>
      <c r="P237" s="110"/>
    </row>
    <row r="238" spans="1:16" ht="13.2" x14ac:dyDescent="0.25">
      <c r="A238" s="110" t="s">
        <v>554</v>
      </c>
      <c r="B238" s="110">
        <v>5627</v>
      </c>
      <c r="C238" s="110">
        <v>605</v>
      </c>
      <c r="D238" s="165">
        <v>1.6833669371072899</v>
      </c>
      <c r="E238" s="110">
        <v>359.477896523818</v>
      </c>
      <c r="F238" s="110">
        <v>567.95321077368897</v>
      </c>
      <c r="G238" s="182">
        <v>1.26874406092954E-2</v>
      </c>
      <c r="H238" s="110">
        <v>212066649.149068</v>
      </c>
      <c r="I238" s="110">
        <v>2690583.0162910898</v>
      </c>
      <c r="J238" s="194"/>
      <c r="K238" s="110">
        <v>4508.6000000000004</v>
      </c>
      <c r="L238" s="194">
        <v>8.3983027178509797</v>
      </c>
      <c r="M238" s="194">
        <v>70.531488540663105</v>
      </c>
      <c r="N238" s="194">
        <v>17.1118915054398</v>
      </c>
      <c r="O238" s="110">
        <v>21648</v>
      </c>
      <c r="P238" s="110"/>
    </row>
    <row r="239" spans="1:16" ht="13.2" x14ac:dyDescent="0.25">
      <c r="A239" s="110" t="s">
        <v>555</v>
      </c>
      <c r="B239" s="110">
        <v>22981</v>
      </c>
      <c r="C239" s="110">
        <v>683</v>
      </c>
      <c r="D239" s="165">
        <v>1.6833669371072899</v>
      </c>
      <c r="E239" s="110">
        <v>405.88473287512801</v>
      </c>
      <c r="F239" s="110">
        <v>567.95321077368897</v>
      </c>
      <c r="G239" s="182">
        <v>5.8505480970924E-2</v>
      </c>
      <c r="H239" s="110">
        <v>212066649.149068</v>
      </c>
      <c r="I239" s="110">
        <v>12407061.306358401</v>
      </c>
      <c r="J239" s="194"/>
      <c r="K239" s="110">
        <v>4508.6000000000004</v>
      </c>
      <c r="L239" s="194">
        <v>9.6867534333656895</v>
      </c>
      <c r="M239" s="194">
        <v>93.833192078821995</v>
      </c>
      <c r="N239" s="194">
        <v>15.5607573312929</v>
      </c>
      <c r="O239" s="110">
        <v>22468</v>
      </c>
      <c r="P239" s="110"/>
    </row>
    <row r="240" spans="1:16" ht="13.2" x14ac:dyDescent="0.25">
      <c r="A240" s="110" t="s">
        <v>556</v>
      </c>
      <c r="B240" s="110">
        <v>4402</v>
      </c>
      <c r="C240" s="110">
        <v>807</v>
      </c>
      <c r="D240" s="165">
        <v>1.6833669371072899</v>
      </c>
      <c r="E240" s="110">
        <v>479.14493501654698</v>
      </c>
      <c r="F240" s="110">
        <v>567.95321077368897</v>
      </c>
      <c r="G240" s="182">
        <v>1.32294520103411E-2</v>
      </c>
      <c r="H240" s="110">
        <v>212066649.149068</v>
      </c>
      <c r="I240" s="110">
        <v>2805525.55791145</v>
      </c>
      <c r="J240" s="194"/>
      <c r="K240" s="110">
        <v>4508.6000000000004</v>
      </c>
      <c r="L240" s="194">
        <v>7.8536277615690002</v>
      </c>
      <c r="M240" s="194">
        <v>61.679469017287303</v>
      </c>
      <c r="N240" s="194">
        <v>20.393436815007998</v>
      </c>
      <c r="O240" s="110">
        <v>25090</v>
      </c>
      <c r="P240" s="110"/>
    </row>
    <row r="241" spans="1:16" ht="13.2" x14ac:dyDescent="0.25">
      <c r="A241" s="110" t="s">
        <v>557</v>
      </c>
      <c r="B241" s="110">
        <v>10033</v>
      </c>
      <c r="C241" s="110">
        <v>591</v>
      </c>
      <c r="D241" s="165">
        <v>1.6833669371072899</v>
      </c>
      <c r="E241" s="110">
        <v>350.81814480221101</v>
      </c>
      <c r="F241" s="110">
        <v>567.95321077368897</v>
      </c>
      <c r="G241" s="182">
        <v>2.20768839751714E-2</v>
      </c>
      <c r="H241" s="110">
        <v>212066649.149068</v>
      </c>
      <c r="I241" s="110">
        <v>4681770.8082673503</v>
      </c>
      <c r="J241" s="194"/>
      <c r="K241" s="110">
        <v>4508.6000000000004</v>
      </c>
      <c r="L241" s="194">
        <v>9.09421560688331</v>
      </c>
      <c r="M241" s="194">
        <v>82.70475750448</v>
      </c>
      <c r="N241" s="194">
        <v>14.104926910493401</v>
      </c>
      <c r="O241" s="110">
        <v>23921</v>
      </c>
      <c r="P241" s="110"/>
    </row>
    <row r="242" spans="1:16" ht="13.2" x14ac:dyDescent="0.25">
      <c r="A242" s="110" t="s">
        <v>558</v>
      </c>
      <c r="B242" s="110">
        <v>158653</v>
      </c>
      <c r="C242" s="110">
        <v>1250</v>
      </c>
      <c r="D242" s="165">
        <v>1.6833669371072899</v>
      </c>
      <c r="E242" s="110">
        <v>742.59224671628101</v>
      </c>
      <c r="F242" s="110">
        <v>567.95321077368897</v>
      </c>
      <c r="G242" s="182">
        <v>0.73896456681989897</v>
      </c>
      <c r="H242" s="110">
        <v>212066649.149068</v>
      </c>
      <c r="I242" s="110">
        <v>156709739.52538899</v>
      </c>
      <c r="J242" s="194"/>
      <c r="K242" s="110">
        <v>4508.6000000000004</v>
      </c>
      <c r="L242" s="194">
        <v>11.912223491568501</v>
      </c>
      <c r="M242" s="194">
        <v>141.90106851307701</v>
      </c>
      <c r="N242" s="194">
        <v>9.1387635243773406</v>
      </c>
      <c r="O242" s="110">
        <v>18660</v>
      </c>
      <c r="P242" s="110"/>
    </row>
    <row r="243" spans="1:16" ht="13.2" x14ac:dyDescent="0.25">
      <c r="A243" s="18" t="s">
        <v>559</v>
      </c>
      <c r="B243" s="110"/>
      <c r="C243" s="110"/>
      <c r="D243" s="165"/>
      <c r="E243" s="110"/>
      <c r="F243" s="110"/>
      <c r="G243" s="182"/>
      <c r="H243" s="110"/>
      <c r="I243" s="110"/>
      <c r="J243" s="194"/>
      <c r="K243" s="110"/>
      <c r="L243" s="194"/>
      <c r="M243" s="194"/>
      <c r="N243" s="194"/>
      <c r="O243" s="110"/>
      <c r="P243" s="110"/>
    </row>
    <row r="244" spans="1:16" ht="13.2" x14ac:dyDescent="0.25">
      <c r="A244" s="110" t="s">
        <v>560</v>
      </c>
      <c r="B244" s="110">
        <v>22932</v>
      </c>
      <c r="C244" s="110">
        <v>995</v>
      </c>
      <c r="D244" s="165">
        <v>1.6833669371072899</v>
      </c>
      <c r="E244" s="110">
        <v>591.00557323135195</v>
      </c>
      <c r="F244" s="110">
        <v>591.00557323135195</v>
      </c>
      <c r="G244" s="182">
        <v>0</v>
      </c>
      <c r="H244" s="110">
        <v>181555575.27327099</v>
      </c>
      <c r="I244" s="110">
        <v>10691389.8087452</v>
      </c>
      <c r="J244" s="194"/>
      <c r="K244" s="110">
        <v>4524.91</v>
      </c>
      <c r="L244" s="194">
        <v>9.8374962195227305</v>
      </c>
      <c r="M244" s="194">
        <v>96.776331869123993</v>
      </c>
      <c r="N244" s="194">
        <v>13.255682197130501</v>
      </c>
      <c r="O244" s="110">
        <v>18638</v>
      </c>
      <c r="P244" s="110"/>
    </row>
    <row r="245" spans="1:16" ht="13.2" x14ac:dyDescent="0.25">
      <c r="A245" s="110" t="s">
        <v>561</v>
      </c>
      <c r="B245" s="110">
        <v>52178</v>
      </c>
      <c r="C245" s="110">
        <v>995</v>
      </c>
      <c r="D245" s="165">
        <v>1.6833669371072899</v>
      </c>
      <c r="E245" s="110">
        <v>591.00557323135195</v>
      </c>
      <c r="F245" s="110">
        <v>591.00557323135195</v>
      </c>
      <c r="G245" s="182">
        <v>0</v>
      </c>
      <c r="H245" s="110">
        <v>181555575.27327099</v>
      </c>
      <c r="I245" s="110">
        <v>31390999.2849737</v>
      </c>
      <c r="J245" s="194"/>
      <c r="K245" s="110">
        <v>4524.91</v>
      </c>
      <c r="L245" s="194">
        <v>10.7661417336647</v>
      </c>
      <c r="M245" s="194">
        <v>115.909807829356</v>
      </c>
      <c r="N245" s="194">
        <v>10.6616525492127</v>
      </c>
      <c r="O245" s="110">
        <v>17467</v>
      </c>
      <c r="P245" s="110"/>
    </row>
    <row r="246" spans="1:16" ht="13.2" x14ac:dyDescent="0.25">
      <c r="A246" s="110" t="s">
        <v>562</v>
      </c>
      <c r="B246" s="110">
        <v>59818</v>
      </c>
      <c r="C246" s="110">
        <v>995</v>
      </c>
      <c r="D246" s="165">
        <v>1.6833669371072899</v>
      </c>
      <c r="E246" s="110">
        <v>591.00557323135195</v>
      </c>
      <c r="F246" s="110">
        <v>591.00557323135195</v>
      </c>
      <c r="G246" s="182">
        <v>0</v>
      </c>
      <c r="H246" s="110">
        <v>181555575.27327099</v>
      </c>
      <c r="I246" s="110">
        <v>46062868.419056699</v>
      </c>
      <c r="J246" s="194"/>
      <c r="K246" s="110">
        <v>4524.91</v>
      </c>
      <c r="L246" s="194">
        <v>10.8630315613108</v>
      </c>
      <c r="M246" s="194">
        <v>118.005454702035</v>
      </c>
      <c r="N246" s="194">
        <v>14.0866717889669</v>
      </c>
      <c r="O246" s="110">
        <v>21376</v>
      </c>
      <c r="P246" s="110"/>
    </row>
    <row r="247" spans="1:16" ht="13.2" x14ac:dyDescent="0.25">
      <c r="A247" s="110" t="s">
        <v>563</v>
      </c>
      <c r="B247" s="110">
        <v>10499</v>
      </c>
      <c r="C247" s="110">
        <v>995</v>
      </c>
      <c r="D247" s="165">
        <v>1.6833669371072899</v>
      </c>
      <c r="E247" s="110">
        <v>591.00557323135195</v>
      </c>
      <c r="F247" s="110">
        <v>591.00557323135195</v>
      </c>
      <c r="G247" s="182">
        <v>0</v>
      </c>
      <c r="H247" s="110">
        <v>181555575.27327099</v>
      </c>
      <c r="I247" s="110">
        <v>6024826.4420148404</v>
      </c>
      <c r="J247" s="194"/>
      <c r="K247" s="110">
        <v>4524.91</v>
      </c>
      <c r="L247" s="194">
        <v>8.9783308123468295</v>
      </c>
      <c r="M247" s="194">
        <v>80.610424175936501</v>
      </c>
      <c r="N247" s="194">
        <v>17.043616446829201</v>
      </c>
      <c r="O247" s="110">
        <v>25948</v>
      </c>
      <c r="P247" s="110"/>
    </row>
    <row r="248" spans="1:16" ht="13.2" x14ac:dyDescent="0.25">
      <c r="A248" s="110" t="s">
        <v>564</v>
      </c>
      <c r="B248" s="110">
        <v>15443</v>
      </c>
      <c r="C248" s="110">
        <v>995</v>
      </c>
      <c r="D248" s="165">
        <v>1.6833669371072899</v>
      </c>
      <c r="E248" s="110">
        <v>591.00557323135195</v>
      </c>
      <c r="F248" s="110">
        <v>591.00557323135195</v>
      </c>
      <c r="G248" s="182">
        <v>0</v>
      </c>
      <c r="H248" s="110">
        <v>181555575.27327099</v>
      </c>
      <c r="I248" s="110">
        <v>7347633.3437925698</v>
      </c>
      <c r="J248" s="194"/>
      <c r="K248" s="110">
        <v>4524.91</v>
      </c>
      <c r="L248" s="194">
        <v>9.3092275886535401</v>
      </c>
      <c r="M248" s="194">
        <v>86.661718297348102</v>
      </c>
      <c r="N248" s="194">
        <v>15.8097002831549</v>
      </c>
      <c r="O248" s="110">
        <v>20071</v>
      </c>
      <c r="P248" s="110"/>
    </row>
    <row r="249" spans="1:16" ht="13.2" x14ac:dyDescent="0.25">
      <c r="A249" s="110" t="s">
        <v>565</v>
      </c>
      <c r="B249" s="110">
        <v>16113</v>
      </c>
      <c r="C249" s="110">
        <v>995</v>
      </c>
      <c r="D249" s="165">
        <v>1.6833669371072899</v>
      </c>
      <c r="E249" s="110">
        <v>591.00557323135195</v>
      </c>
      <c r="F249" s="110">
        <v>591.00557323135195</v>
      </c>
      <c r="G249" s="182">
        <v>0</v>
      </c>
      <c r="H249" s="110">
        <v>181555575.27327099</v>
      </c>
      <c r="I249" s="110">
        <v>10021783.656552499</v>
      </c>
      <c r="J249" s="194"/>
      <c r="K249" s="110">
        <v>4524.91</v>
      </c>
      <c r="L249" s="194">
        <v>9.4793284276665304</v>
      </c>
      <c r="M249" s="194">
        <v>89.857667439566796</v>
      </c>
      <c r="N249" s="194">
        <v>17.200789688248701</v>
      </c>
      <c r="O249" s="110">
        <v>25970</v>
      </c>
      <c r="P249" s="110"/>
    </row>
    <row r="250" spans="1:16" ht="13.2" x14ac:dyDescent="0.25">
      <c r="A250" s="110" t="s">
        <v>566</v>
      </c>
      <c r="B250" s="110">
        <v>26353</v>
      </c>
      <c r="C250" s="110">
        <v>995</v>
      </c>
      <c r="D250" s="165">
        <v>1.6833669371072899</v>
      </c>
      <c r="E250" s="110">
        <v>591.00557323135195</v>
      </c>
      <c r="F250" s="110">
        <v>591.00557323135195</v>
      </c>
      <c r="G250" s="182">
        <v>0</v>
      </c>
      <c r="H250" s="110">
        <v>181555575.27327099</v>
      </c>
      <c r="I250" s="110">
        <v>14572681.5191491</v>
      </c>
      <c r="J250" s="194"/>
      <c r="K250" s="110">
        <v>4524.91</v>
      </c>
      <c r="L250" s="194">
        <v>10.039449528263299</v>
      </c>
      <c r="M250" s="194">
        <v>100.790546830545</v>
      </c>
      <c r="N250" s="194">
        <v>15.9856818766565</v>
      </c>
      <c r="O250" s="110">
        <v>18018</v>
      </c>
      <c r="P250" s="110"/>
    </row>
    <row r="251" spans="1:16" ht="13.2" x14ac:dyDescent="0.25">
      <c r="A251" s="110" t="s">
        <v>567</v>
      </c>
      <c r="B251" s="110">
        <v>10258</v>
      </c>
      <c r="C251" s="110">
        <v>995</v>
      </c>
      <c r="D251" s="165">
        <v>1.6833669371072899</v>
      </c>
      <c r="E251" s="110">
        <v>591.00557323135195</v>
      </c>
      <c r="F251" s="110">
        <v>591.00557323135195</v>
      </c>
      <c r="G251" s="182">
        <v>0</v>
      </c>
      <c r="H251" s="110">
        <v>181555575.27327099</v>
      </c>
      <c r="I251" s="110">
        <v>8139779.9977024598</v>
      </c>
      <c r="J251" s="194"/>
      <c r="K251" s="110">
        <v>4524.91</v>
      </c>
      <c r="L251" s="194">
        <v>8.9133719355469996</v>
      </c>
      <c r="M251" s="194">
        <v>79.448199261396795</v>
      </c>
      <c r="N251" s="194">
        <v>26.040585620452902</v>
      </c>
      <c r="O251" s="110">
        <v>27411</v>
      </c>
      <c r="P251" s="110"/>
    </row>
    <row r="252" spans="1:16" ht="13.2" x14ac:dyDescent="0.25">
      <c r="A252" s="110" t="s">
        <v>568</v>
      </c>
      <c r="B252" s="110">
        <v>20679</v>
      </c>
      <c r="C252" s="110">
        <v>995</v>
      </c>
      <c r="D252" s="165">
        <v>1.6833669371072899</v>
      </c>
      <c r="E252" s="110">
        <v>591.00557323135195</v>
      </c>
      <c r="F252" s="110">
        <v>591.00557323135195</v>
      </c>
      <c r="G252" s="182">
        <v>0</v>
      </c>
      <c r="H252" s="110">
        <v>181555575.27327099</v>
      </c>
      <c r="I252" s="110">
        <v>13271644.8691121</v>
      </c>
      <c r="J252" s="194"/>
      <c r="K252" s="110">
        <v>4524.91</v>
      </c>
      <c r="L252" s="194">
        <v>9.7976657505294398</v>
      </c>
      <c r="M252" s="194">
        <v>95.994254159097594</v>
      </c>
      <c r="N252" s="194">
        <v>19.907051199567601</v>
      </c>
      <c r="O252" s="110">
        <v>20774</v>
      </c>
      <c r="P252" s="110"/>
    </row>
    <row r="253" spans="1:16" ht="13.2" x14ac:dyDescent="0.25">
      <c r="A253" s="110" t="s">
        <v>569</v>
      </c>
      <c r="B253" s="110">
        <v>6934</v>
      </c>
      <c r="C253" s="110">
        <v>995</v>
      </c>
      <c r="D253" s="165">
        <v>1.6833669371072899</v>
      </c>
      <c r="E253" s="110">
        <v>591.00557323135195</v>
      </c>
      <c r="F253" s="110">
        <v>591.00557323135195</v>
      </c>
      <c r="G253" s="182">
        <v>0</v>
      </c>
      <c r="H253" s="110">
        <v>181555575.27327099</v>
      </c>
      <c r="I253" s="110">
        <v>4665383.9484403403</v>
      </c>
      <c r="J253" s="194"/>
      <c r="K253" s="110">
        <v>4524.91</v>
      </c>
      <c r="L253" s="194">
        <v>8.7114290459668098</v>
      </c>
      <c r="M253" s="194">
        <v>75.888996022914199</v>
      </c>
      <c r="N253" s="194">
        <v>23.1701429476139</v>
      </c>
      <c r="O253" s="110">
        <v>24343</v>
      </c>
      <c r="P253" s="110"/>
    </row>
    <row r="254" spans="1:16" ht="13.2" x14ac:dyDescent="0.25">
      <c r="A254" s="110" t="s">
        <v>570</v>
      </c>
      <c r="B254" s="110">
        <v>11092</v>
      </c>
      <c r="C254" s="110">
        <v>995</v>
      </c>
      <c r="D254" s="165">
        <v>1.6833669371072899</v>
      </c>
      <c r="E254" s="110">
        <v>591.00557323135195</v>
      </c>
      <c r="F254" s="110">
        <v>591.00557323135195</v>
      </c>
      <c r="G254" s="182">
        <v>0</v>
      </c>
      <c r="H254" s="110">
        <v>181555575.27327099</v>
      </c>
      <c r="I254" s="110">
        <v>7746207.84919417</v>
      </c>
      <c r="J254" s="194"/>
      <c r="K254" s="110">
        <v>4524.91</v>
      </c>
      <c r="L254" s="194">
        <v>9.0932544002754305</v>
      </c>
      <c r="M254" s="194">
        <v>82.687275588128401</v>
      </c>
      <c r="N254" s="194">
        <v>21.146294834060701</v>
      </c>
      <c r="O254" s="110">
        <v>27564</v>
      </c>
      <c r="P254" s="110"/>
    </row>
    <row r="255" spans="1:16" ht="13.2" x14ac:dyDescent="0.25">
      <c r="A255" s="110" t="s">
        <v>571</v>
      </c>
      <c r="B255" s="110">
        <v>10922</v>
      </c>
      <c r="C255" s="110">
        <v>995</v>
      </c>
      <c r="D255" s="165">
        <v>1.6833669371072899</v>
      </c>
      <c r="E255" s="110">
        <v>591.00557323135195</v>
      </c>
      <c r="F255" s="110">
        <v>591.00557323135195</v>
      </c>
      <c r="G255" s="182">
        <v>0</v>
      </c>
      <c r="H255" s="110">
        <v>181555575.27327099</v>
      </c>
      <c r="I255" s="110">
        <v>5044072.5429371102</v>
      </c>
      <c r="J255" s="194"/>
      <c r="K255" s="110">
        <v>4524.91</v>
      </c>
      <c r="L255" s="194">
        <v>8.9242261380620391</v>
      </c>
      <c r="M255" s="194">
        <v>79.641812163269705</v>
      </c>
      <c r="N255" s="194">
        <v>17.792736127565</v>
      </c>
      <c r="O255" s="110">
        <v>18276</v>
      </c>
      <c r="P255" s="110"/>
    </row>
    <row r="256" spans="1:16" ht="13.2" x14ac:dyDescent="0.25">
      <c r="A256" s="110" t="s">
        <v>572</v>
      </c>
      <c r="B256" s="110">
        <v>11271</v>
      </c>
      <c r="C256" s="110">
        <v>995</v>
      </c>
      <c r="D256" s="165">
        <v>1.6833669371072899</v>
      </c>
      <c r="E256" s="110">
        <v>591.00557323135195</v>
      </c>
      <c r="F256" s="110">
        <v>591.00557323135195</v>
      </c>
      <c r="G256" s="182">
        <v>0</v>
      </c>
      <c r="H256" s="110">
        <v>181555575.27327099</v>
      </c>
      <c r="I256" s="110">
        <v>5484362.9945821697</v>
      </c>
      <c r="J256" s="194"/>
      <c r="K256" s="110">
        <v>4524.91</v>
      </c>
      <c r="L256" s="194">
        <v>8.9152518153760791</v>
      </c>
      <c r="M256" s="194">
        <v>79.481714931566401</v>
      </c>
      <c r="N256" s="194">
        <v>15.547282012378799</v>
      </c>
      <c r="O256" s="110">
        <v>22843</v>
      </c>
      <c r="P256" s="110"/>
    </row>
    <row r="257" spans="1:16" ht="13.2" x14ac:dyDescent="0.25">
      <c r="A257" s="110" t="s">
        <v>573</v>
      </c>
      <c r="B257" s="110">
        <v>6800</v>
      </c>
      <c r="C257" s="110">
        <v>995</v>
      </c>
      <c r="D257" s="165">
        <v>1.6833669371072899</v>
      </c>
      <c r="E257" s="110">
        <v>591.00557323135195</v>
      </c>
      <c r="F257" s="110">
        <v>591.00557323135195</v>
      </c>
      <c r="G257" s="182">
        <v>0</v>
      </c>
      <c r="H257" s="110">
        <v>181555575.27327099</v>
      </c>
      <c r="I257" s="110">
        <v>4070369.0409092102</v>
      </c>
      <c r="J257" s="194"/>
      <c r="K257" s="110">
        <v>4524.91</v>
      </c>
      <c r="L257" s="194">
        <v>8.4789288212916691</v>
      </c>
      <c r="M257" s="194">
        <v>71.892233956530504</v>
      </c>
      <c r="N257" s="194">
        <v>22.613740758610501</v>
      </c>
      <c r="O257" s="110">
        <v>20647</v>
      </c>
      <c r="P257" s="110"/>
    </row>
    <row r="258" spans="1:16" ht="13.2" x14ac:dyDescent="0.25">
      <c r="A258" s="110" t="s">
        <v>574</v>
      </c>
      <c r="B258" s="110">
        <v>7018</v>
      </c>
      <c r="C258" s="110">
        <v>995</v>
      </c>
      <c r="D258" s="165">
        <v>1.6833669371072899</v>
      </c>
      <c r="E258" s="110">
        <v>591.00557323135195</v>
      </c>
      <c r="F258" s="110">
        <v>591.00557323135195</v>
      </c>
      <c r="G258" s="182">
        <v>0</v>
      </c>
      <c r="H258" s="110">
        <v>181555575.27327099</v>
      </c>
      <c r="I258" s="110">
        <v>7021571.5561087402</v>
      </c>
      <c r="J258" s="194"/>
      <c r="K258" s="110">
        <v>4524.91</v>
      </c>
      <c r="L258" s="194">
        <v>8.4725680596304294</v>
      </c>
      <c r="M258" s="194">
        <v>71.784409525069705</v>
      </c>
      <c r="N258" s="194">
        <v>32.6079793025526</v>
      </c>
      <c r="O258" s="110">
        <v>31675</v>
      </c>
      <c r="P258" s="110"/>
    </row>
    <row r="259" spans="1:16" ht="13.2" x14ac:dyDescent="0.25">
      <c r="A259" s="18" t="s">
        <v>575</v>
      </c>
      <c r="B259" s="110"/>
      <c r="C259" s="110"/>
      <c r="D259" s="165"/>
      <c r="E259" s="110"/>
      <c r="F259" s="110"/>
      <c r="G259" s="182"/>
      <c r="H259" s="110"/>
      <c r="I259" s="110"/>
      <c r="J259" s="194"/>
      <c r="K259" s="110"/>
      <c r="L259" s="194"/>
      <c r="M259" s="194"/>
      <c r="N259" s="194"/>
      <c r="O259" s="110"/>
      <c r="P259" s="110"/>
    </row>
    <row r="260" spans="1:16" ht="13.2" x14ac:dyDescent="0.25">
      <c r="A260" s="110" t="s">
        <v>576</v>
      </c>
      <c r="B260" s="110">
        <v>26624</v>
      </c>
      <c r="C260" s="110">
        <v>817</v>
      </c>
      <c r="D260" s="165">
        <v>1.6833669371072899</v>
      </c>
      <c r="E260" s="110">
        <v>485.36112297843999</v>
      </c>
      <c r="F260" s="110">
        <v>485.36112297843999</v>
      </c>
      <c r="G260" s="182">
        <v>0</v>
      </c>
      <c r="H260" s="110">
        <v>214475511.42173699</v>
      </c>
      <c r="I260" s="110">
        <v>17459441.397133399</v>
      </c>
      <c r="J260" s="194"/>
      <c r="K260" s="110">
        <v>4524.91</v>
      </c>
      <c r="L260" s="194">
        <v>9.8390397788941399</v>
      </c>
      <c r="M260" s="194">
        <v>96.806703770661301</v>
      </c>
      <c r="N260" s="194">
        <v>16.7479374113029</v>
      </c>
      <c r="O260" s="110">
        <v>25473</v>
      </c>
      <c r="P260" s="110"/>
    </row>
    <row r="261" spans="1:16" ht="13.2" x14ac:dyDescent="0.25">
      <c r="A261" s="110" t="s">
        <v>577</v>
      </c>
      <c r="B261" s="110">
        <v>103493</v>
      </c>
      <c r="C261" s="110">
        <v>817</v>
      </c>
      <c r="D261" s="165">
        <v>1.6833669371072899</v>
      </c>
      <c r="E261" s="110">
        <v>485.36112297843999</v>
      </c>
      <c r="F261" s="110">
        <v>485.36112297843999</v>
      </c>
      <c r="G261" s="182">
        <v>0</v>
      </c>
      <c r="H261" s="110">
        <v>214475511.42173699</v>
      </c>
      <c r="I261" s="110">
        <v>94358175.058761403</v>
      </c>
      <c r="J261" s="194"/>
      <c r="K261" s="110">
        <v>4524.91</v>
      </c>
      <c r="L261" s="194">
        <v>11.486595155411299</v>
      </c>
      <c r="M261" s="194">
        <v>131.941868264318</v>
      </c>
      <c r="N261" s="194">
        <v>11.582444002343401</v>
      </c>
      <c r="O261" s="110">
        <v>20387</v>
      </c>
      <c r="P261" s="110"/>
    </row>
    <row r="262" spans="1:16" ht="13.2" x14ac:dyDescent="0.25">
      <c r="A262" s="110" t="s">
        <v>578</v>
      </c>
      <c r="B262" s="110">
        <v>9472</v>
      </c>
      <c r="C262" s="110">
        <v>817</v>
      </c>
      <c r="D262" s="165">
        <v>1.6833669371072899</v>
      </c>
      <c r="E262" s="110">
        <v>485.36112297843999</v>
      </c>
      <c r="F262" s="110">
        <v>485.36112297843999</v>
      </c>
      <c r="G262" s="182">
        <v>0</v>
      </c>
      <c r="H262" s="110">
        <v>214475511.42173699</v>
      </c>
      <c r="I262" s="110">
        <v>4048169.8616686799</v>
      </c>
      <c r="J262" s="194"/>
      <c r="K262" s="110">
        <v>4524.91</v>
      </c>
      <c r="L262" s="194">
        <v>8.9080893773383991</v>
      </c>
      <c r="M262" s="194">
        <v>79.354056354649302</v>
      </c>
      <c r="N262" s="194">
        <v>14.951303177755401</v>
      </c>
      <c r="O262" s="110">
        <v>20056</v>
      </c>
      <c r="P262" s="110"/>
    </row>
    <row r="263" spans="1:16" ht="13.2" x14ac:dyDescent="0.25">
      <c r="A263" s="110" t="s">
        <v>579</v>
      </c>
      <c r="B263" s="110">
        <v>37688</v>
      </c>
      <c r="C263" s="110">
        <v>817</v>
      </c>
      <c r="D263" s="165">
        <v>1.6833669371072899</v>
      </c>
      <c r="E263" s="110">
        <v>485.36112297843999</v>
      </c>
      <c r="F263" s="110">
        <v>485.36112297843999</v>
      </c>
      <c r="G263" s="182">
        <v>0</v>
      </c>
      <c r="H263" s="110">
        <v>214475511.42173699</v>
      </c>
      <c r="I263" s="110">
        <v>26196192.497251101</v>
      </c>
      <c r="J263" s="194"/>
      <c r="K263" s="110">
        <v>4524.91</v>
      </c>
      <c r="L263" s="194">
        <v>10.2115741851033</v>
      </c>
      <c r="M263" s="194">
        <v>104.276247337868</v>
      </c>
      <c r="N263" s="194">
        <v>16.614098614924</v>
      </c>
      <c r="O263" s="110">
        <v>23683</v>
      </c>
      <c r="P263" s="110"/>
    </row>
    <row r="264" spans="1:16" ht="12" customHeight="1" x14ac:dyDescent="0.25">
      <c r="A264" s="110" t="s">
        <v>580</v>
      </c>
      <c r="B264" s="110">
        <v>18771</v>
      </c>
      <c r="C264" s="110">
        <v>817</v>
      </c>
      <c r="D264" s="165">
        <v>1.6833669371072899</v>
      </c>
      <c r="E264" s="110">
        <v>485.36112297843999</v>
      </c>
      <c r="F264" s="110">
        <v>485.36112297843999</v>
      </c>
      <c r="G264" s="182">
        <v>0</v>
      </c>
      <c r="H264" s="110">
        <v>214475511.42173699</v>
      </c>
      <c r="I264" s="110">
        <v>15452817.959403399</v>
      </c>
      <c r="J264" s="194"/>
      <c r="K264" s="110">
        <v>4524.91</v>
      </c>
      <c r="L264" s="194">
        <v>9.3511560083312002</v>
      </c>
      <c r="M264" s="194">
        <v>87.444118692148706</v>
      </c>
      <c r="N264" s="194">
        <v>23.846112653285399</v>
      </c>
      <c r="O264" s="110">
        <v>30161</v>
      </c>
      <c r="P264" s="110"/>
    </row>
    <row r="265" spans="1:16" ht="13.2" x14ac:dyDescent="0.25">
      <c r="A265" s="110" t="s">
        <v>581</v>
      </c>
      <c r="B265" s="110">
        <v>9487</v>
      </c>
      <c r="C265" s="110">
        <v>817</v>
      </c>
      <c r="D265" s="165">
        <v>1.6833669371072899</v>
      </c>
      <c r="E265" s="110">
        <v>485.36112297843999</v>
      </c>
      <c r="F265" s="110">
        <v>485.36112297843999</v>
      </c>
      <c r="G265" s="182">
        <v>0</v>
      </c>
      <c r="H265" s="110">
        <v>214475511.42173699</v>
      </c>
      <c r="I265" s="110">
        <v>6785799.4491184698</v>
      </c>
      <c r="J265" s="194"/>
      <c r="K265" s="110">
        <v>4524.91</v>
      </c>
      <c r="L265" s="194">
        <v>8.4974122026078707</v>
      </c>
      <c r="M265" s="194">
        <v>72.206014141029101</v>
      </c>
      <c r="N265" s="194">
        <v>20.207845539976201</v>
      </c>
      <c r="O265" s="110">
        <v>31021</v>
      </c>
      <c r="P265" s="110"/>
    </row>
    <row r="266" spans="1:16" ht="13.2" x14ac:dyDescent="0.25">
      <c r="A266" s="110" t="s">
        <v>582</v>
      </c>
      <c r="B266" s="110">
        <v>5821</v>
      </c>
      <c r="C266" s="110">
        <v>817</v>
      </c>
      <c r="D266" s="165">
        <v>1.6833669371072899</v>
      </c>
      <c r="E266" s="110">
        <v>485.36112297843999</v>
      </c>
      <c r="F266" s="110">
        <v>485.36112297843999</v>
      </c>
      <c r="G266" s="182">
        <v>0</v>
      </c>
      <c r="H266" s="110">
        <v>214475511.42173699</v>
      </c>
      <c r="I266" s="110">
        <v>3875407.10702619</v>
      </c>
      <c r="J266" s="194"/>
      <c r="K266" s="110">
        <v>4524.91</v>
      </c>
      <c r="L266" s="194">
        <v>8.1445973858785408</v>
      </c>
      <c r="M266" s="194">
        <v>66.334466578059605</v>
      </c>
      <c r="N266" s="194">
        <v>21.4374801873278</v>
      </c>
      <c r="O266" s="110">
        <v>25697</v>
      </c>
      <c r="P266" s="110"/>
    </row>
    <row r="267" spans="1:16" ht="13.2" x14ac:dyDescent="0.25">
      <c r="A267" s="110" t="s">
        <v>583</v>
      </c>
      <c r="B267" s="110">
        <v>11622</v>
      </c>
      <c r="C267" s="110">
        <v>817</v>
      </c>
      <c r="D267" s="165">
        <v>1.6833669371072899</v>
      </c>
      <c r="E267" s="110">
        <v>485.36112297843999</v>
      </c>
      <c r="F267" s="110">
        <v>485.36112297843999</v>
      </c>
      <c r="G267" s="182">
        <v>0</v>
      </c>
      <c r="H267" s="110">
        <v>214475511.42173699</v>
      </c>
      <c r="I267" s="110">
        <v>6255546.2541097496</v>
      </c>
      <c r="J267" s="194"/>
      <c r="K267" s="110">
        <v>4524.91</v>
      </c>
      <c r="L267" s="194">
        <v>8.9431229930825609</v>
      </c>
      <c r="M267" s="194">
        <v>79.979448869401907</v>
      </c>
      <c r="N267" s="194">
        <v>20.770651392513599</v>
      </c>
      <c r="O267" s="110">
        <v>18862</v>
      </c>
      <c r="P267" s="110"/>
    </row>
    <row r="268" spans="1:16" ht="13.2" x14ac:dyDescent="0.25">
      <c r="A268" s="110" t="s">
        <v>584</v>
      </c>
      <c r="B268" s="110">
        <v>39098</v>
      </c>
      <c r="C268" s="110">
        <v>817</v>
      </c>
      <c r="D268" s="165">
        <v>1.6833669371072899</v>
      </c>
      <c r="E268" s="110">
        <v>485.36112297843999</v>
      </c>
      <c r="F268" s="110">
        <v>485.36112297843999</v>
      </c>
      <c r="G268" s="182">
        <v>0</v>
      </c>
      <c r="H268" s="110">
        <v>214475511.42173699</v>
      </c>
      <c r="I268" s="110">
        <v>23822339.873092402</v>
      </c>
      <c r="J268" s="194"/>
      <c r="K268" s="110">
        <v>4524.91</v>
      </c>
      <c r="L268" s="194">
        <v>10.4256814299836</v>
      </c>
      <c r="M268" s="194">
        <v>108.694833279504</v>
      </c>
      <c r="N268" s="194">
        <v>13.6211349823666</v>
      </c>
      <c r="O268" s="110">
        <v>19479</v>
      </c>
      <c r="P268" s="110"/>
    </row>
    <row r="269" spans="1:16" ht="13.2" x14ac:dyDescent="0.25">
      <c r="A269" s="110" t="s">
        <v>585</v>
      </c>
      <c r="B269" s="110">
        <v>25258</v>
      </c>
      <c r="C269" s="110">
        <v>817</v>
      </c>
      <c r="D269" s="165">
        <v>1.6833669371072899</v>
      </c>
      <c r="E269" s="110">
        <v>485.36112297843999</v>
      </c>
      <c r="F269" s="110">
        <v>485.36112297843999</v>
      </c>
      <c r="G269" s="182">
        <v>0</v>
      </c>
      <c r="H269" s="110">
        <v>214475511.42173699</v>
      </c>
      <c r="I269" s="110">
        <v>16221621.964172199</v>
      </c>
      <c r="J269" s="194"/>
      <c r="K269" s="110">
        <v>4524.91</v>
      </c>
      <c r="L269" s="194">
        <v>9.8765090907188</v>
      </c>
      <c r="M269" s="194">
        <v>97.545431819051103</v>
      </c>
      <c r="N269" s="194">
        <v>14.8349007191556</v>
      </c>
      <c r="O269" s="110">
        <v>26839</v>
      </c>
      <c r="P269" s="110"/>
    </row>
    <row r="270" spans="1:16" ht="13.2" x14ac:dyDescent="0.25">
      <c r="A270" s="18" t="s">
        <v>586</v>
      </c>
      <c r="B270" s="110"/>
      <c r="C270" s="110"/>
      <c r="D270" s="165"/>
      <c r="E270" s="110"/>
      <c r="F270" s="110"/>
      <c r="G270" s="182"/>
      <c r="H270" s="110"/>
      <c r="I270" s="110"/>
      <c r="J270" s="194"/>
      <c r="K270" s="110"/>
      <c r="L270" s="194"/>
      <c r="M270" s="194"/>
      <c r="N270" s="194"/>
      <c r="O270" s="110"/>
      <c r="P270" s="110"/>
    </row>
    <row r="271" spans="1:16" ht="13.2" x14ac:dyDescent="0.25">
      <c r="A271" s="110" t="s">
        <v>587</v>
      </c>
      <c r="B271" s="110">
        <v>24879</v>
      </c>
      <c r="C271" s="110">
        <v>576</v>
      </c>
      <c r="D271" s="165">
        <v>1.6833669371072899</v>
      </c>
      <c r="E271" s="110">
        <v>342.35709627053399</v>
      </c>
      <c r="F271" s="110">
        <v>422.63198135011601</v>
      </c>
      <c r="G271" s="182">
        <v>8.2845756422855202E-2</v>
      </c>
      <c r="H271" s="110">
        <v>219833497.12299901</v>
      </c>
      <c r="I271" s="110">
        <v>18212272.356236398</v>
      </c>
      <c r="J271" s="194"/>
      <c r="K271" s="110">
        <v>4575.8500000000004</v>
      </c>
      <c r="L271" s="194">
        <v>9.8860539954092701</v>
      </c>
      <c r="M271" s="194">
        <v>97.734063600147607</v>
      </c>
      <c r="N271" s="194">
        <v>14.887035817567901</v>
      </c>
      <c r="O271" s="110">
        <v>29038</v>
      </c>
      <c r="P271" s="110"/>
    </row>
    <row r="272" spans="1:16" ht="13.2" x14ac:dyDescent="0.25">
      <c r="A272" s="110" t="s">
        <v>588</v>
      </c>
      <c r="B272" s="110">
        <v>17904</v>
      </c>
      <c r="C272" s="110">
        <v>554</v>
      </c>
      <c r="D272" s="165">
        <v>1.6833669371072899</v>
      </c>
      <c r="E272" s="110">
        <v>329.20489219512598</v>
      </c>
      <c r="F272" s="110">
        <v>422.63198135011601</v>
      </c>
      <c r="G272" s="182">
        <v>5.7328999551806301E-2</v>
      </c>
      <c r="H272" s="110">
        <v>219833497.12299901</v>
      </c>
      <c r="I272" s="110">
        <v>12602834.4580364</v>
      </c>
      <c r="J272" s="194"/>
      <c r="K272" s="110">
        <v>4575.8500000000004</v>
      </c>
      <c r="L272" s="194">
        <v>9.4185320796352894</v>
      </c>
      <c r="M272" s="194">
        <v>88.708746535119104</v>
      </c>
      <c r="N272" s="194">
        <v>18.182288622178199</v>
      </c>
      <c r="O272" s="110">
        <v>26971</v>
      </c>
      <c r="P272" s="110"/>
    </row>
    <row r="273" spans="1:16" ht="13.2" x14ac:dyDescent="0.25">
      <c r="A273" s="110" t="s">
        <v>589</v>
      </c>
      <c r="B273" s="110">
        <v>18667</v>
      </c>
      <c r="C273" s="110">
        <v>672</v>
      </c>
      <c r="D273" s="165">
        <v>1.6833669371072899</v>
      </c>
      <c r="E273" s="110">
        <v>398.97282910624699</v>
      </c>
      <c r="F273" s="110">
        <v>422.63198135011601</v>
      </c>
      <c r="G273" s="182">
        <v>7.2439569568727394E-2</v>
      </c>
      <c r="H273" s="110">
        <v>219833497.12299901</v>
      </c>
      <c r="I273" s="110">
        <v>15924643.9083781</v>
      </c>
      <c r="J273" s="194"/>
      <c r="K273" s="110">
        <v>4575.8500000000004</v>
      </c>
      <c r="L273" s="194">
        <v>9.3960535803546801</v>
      </c>
      <c r="M273" s="194">
        <v>88.285822884896007</v>
      </c>
      <c r="N273" s="194">
        <v>24.0369060653539</v>
      </c>
      <c r="O273" s="110">
        <v>28324</v>
      </c>
      <c r="P273" s="110"/>
    </row>
    <row r="274" spans="1:16" ht="13.2" x14ac:dyDescent="0.25">
      <c r="A274" s="110" t="s">
        <v>590</v>
      </c>
      <c r="B274" s="110">
        <v>99361</v>
      </c>
      <c r="C274" s="110">
        <v>811</v>
      </c>
      <c r="D274" s="165">
        <v>1.6833669371072899</v>
      </c>
      <c r="E274" s="110">
        <v>481.50397693746498</v>
      </c>
      <c r="F274" s="110">
        <v>422.63198135011601</v>
      </c>
      <c r="G274" s="182">
        <v>0.46534370736959402</v>
      </c>
      <c r="H274" s="110">
        <v>219833497.12299901</v>
      </c>
      <c r="I274" s="110">
        <v>102298134.55523901</v>
      </c>
      <c r="J274" s="194"/>
      <c r="K274" s="110">
        <v>4575.8500000000004</v>
      </c>
      <c r="L274" s="194">
        <v>11.3738092906859</v>
      </c>
      <c r="M274" s="194">
        <v>129.36353778089401</v>
      </c>
      <c r="N274" s="194">
        <v>13.874960321327601</v>
      </c>
      <c r="O274" s="110">
        <v>23956</v>
      </c>
      <c r="P274" s="110"/>
    </row>
    <row r="275" spans="1:16" ht="13.2" x14ac:dyDescent="0.25">
      <c r="A275" s="110" t="s">
        <v>591</v>
      </c>
      <c r="B275" s="110">
        <v>17754</v>
      </c>
      <c r="C275" s="110">
        <v>498</v>
      </c>
      <c r="D275" s="165">
        <v>1.6833669371072899</v>
      </c>
      <c r="E275" s="110">
        <v>295.63226790261001</v>
      </c>
      <c r="F275" s="110">
        <v>422.63198135011601</v>
      </c>
      <c r="G275" s="182">
        <v>5.1051212799270801E-2</v>
      </c>
      <c r="H275" s="110">
        <v>219833497.12299901</v>
      </c>
      <c r="I275" s="110">
        <v>11222766.6420341</v>
      </c>
      <c r="J275" s="194"/>
      <c r="K275" s="110">
        <v>4575.8500000000004</v>
      </c>
      <c r="L275" s="194">
        <v>9.6083598261964198</v>
      </c>
      <c r="M275" s="194">
        <v>92.320578549665299</v>
      </c>
      <c r="N275" s="194">
        <v>15.0229738961699</v>
      </c>
      <c r="O275" s="110">
        <v>25402</v>
      </c>
      <c r="P275" s="110"/>
    </row>
    <row r="276" spans="1:16" ht="13.2" x14ac:dyDescent="0.25">
      <c r="A276" s="110" t="s">
        <v>592</v>
      </c>
      <c r="B276" s="110">
        <v>9143</v>
      </c>
      <c r="C276" s="110">
        <v>650</v>
      </c>
      <c r="D276" s="165">
        <v>1.6833669371072899</v>
      </c>
      <c r="E276" s="110">
        <v>386.20672765082298</v>
      </c>
      <c r="F276" s="110">
        <v>422.63198135011601</v>
      </c>
      <c r="G276" s="182">
        <v>3.4345240980268303E-2</v>
      </c>
      <c r="H276" s="110">
        <v>219833497.12299901</v>
      </c>
      <c r="I276" s="110">
        <v>7550234.4342245301</v>
      </c>
      <c r="J276" s="194"/>
      <c r="K276" s="110">
        <v>4575.8500000000004</v>
      </c>
      <c r="L276" s="194">
        <v>8.6070961133177999</v>
      </c>
      <c r="M276" s="194">
        <v>74.082103503890394</v>
      </c>
      <c r="N276" s="194">
        <v>24.913008342401898</v>
      </c>
      <c r="O276" s="110">
        <v>28305</v>
      </c>
      <c r="P276" s="110"/>
    </row>
    <row r="277" spans="1:16" ht="13.2" x14ac:dyDescent="0.25">
      <c r="A277" s="110" t="s">
        <v>593</v>
      </c>
      <c r="B277" s="110">
        <v>55557</v>
      </c>
      <c r="C277" s="110">
        <v>737</v>
      </c>
      <c r="D277" s="165">
        <v>1.6833669371072899</v>
      </c>
      <c r="E277" s="110">
        <v>437.92675102139498</v>
      </c>
      <c r="F277" s="110">
        <v>422.63198135011601</v>
      </c>
      <c r="G277" s="182">
        <v>0.23664551330747799</v>
      </c>
      <c r="H277" s="110">
        <v>219833497.12299901</v>
      </c>
      <c r="I277" s="110">
        <v>52022610.7688502</v>
      </c>
      <c r="J277" s="194"/>
      <c r="K277" s="110">
        <v>4575.8500000000004</v>
      </c>
      <c r="L277" s="194">
        <v>10.646917180142999</v>
      </c>
      <c r="M277" s="194">
        <v>113.356845440825</v>
      </c>
      <c r="N277" s="194">
        <v>19.080016559590302</v>
      </c>
      <c r="O277" s="110">
        <v>25465</v>
      </c>
      <c r="P277" s="110"/>
    </row>
    <row r="278" spans="1:16" ht="13.2" x14ac:dyDescent="0.25">
      <c r="A278" s="18" t="s">
        <v>594</v>
      </c>
      <c r="B278" s="110"/>
      <c r="C278" s="110"/>
      <c r="D278" s="165"/>
      <c r="E278" s="110"/>
      <c r="F278" s="110"/>
      <c r="G278" s="182"/>
      <c r="H278" s="110"/>
      <c r="I278" s="110"/>
      <c r="J278" s="194"/>
      <c r="K278" s="110"/>
      <c r="L278" s="194"/>
      <c r="M278" s="194"/>
      <c r="N278" s="194"/>
      <c r="O278" s="110"/>
      <c r="P278" s="110"/>
    </row>
    <row r="279" spans="1:16" ht="13.2" x14ac:dyDescent="0.25">
      <c r="A279" s="110" t="s">
        <v>595</v>
      </c>
      <c r="B279" s="110">
        <v>7176</v>
      </c>
      <c r="C279" s="110">
        <v>890</v>
      </c>
      <c r="D279" s="165">
        <v>1.6833669371072899</v>
      </c>
      <c r="E279" s="110">
        <v>528.44313191309095</v>
      </c>
      <c r="F279" s="110">
        <v>528.44313191309095</v>
      </c>
      <c r="G279" s="182">
        <v>0</v>
      </c>
      <c r="H279" s="110">
        <v>133059580.31656399</v>
      </c>
      <c r="I279" s="110">
        <v>7286553.7328382898</v>
      </c>
      <c r="J279" s="194"/>
      <c r="K279" s="110">
        <v>4524.91</v>
      </c>
      <c r="L279" s="194">
        <v>7.8890166015597103</v>
      </c>
      <c r="M279" s="194">
        <v>62.236582939684801</v>
      </c>
      <c r="N279" s="194">
        <v>30.960681747434901</v>
      </c>
      <c r="O279" s="110">
        <v>33090</v>
      </c>
      <c r="P279" s="110"/>
    </row>
    <row r="280" spans="1:16" ht="13.2" x14ac:dyDescent="0.25">
      <c r="A280" s="110" t="s">
        <v>596</v>
      </c>
      <c r="B280" s="110">
        <v>6162</v>
      </c>
      <c r="C280" s="110">
        <v>890</v>
      </c>
      <c r="D280" s="165">
        <v>1.6833669371072899</v>
      </c>
      <c r="E280" s="110">
        <v>528.44313191309095</v>
      </c>
      <c r="F280" s="110">
        <v>528.44313191309095</v>
      </c>
      <c r="G280" s="182">
        <v>0</v>
      </c>
      <c r="H280" s="110">
        <v>133059580.31656399</v>
      </c>
      <c r="I280" s="110">
        <v>5807999.3212725902</v>
      </c>
      <c r="J280" s="194"/>
      <c r="K280" s="110">
        <v>4524.91</v>
      </c>
      <c r="L280" s="194">
        <v>7.97248598799254</v>
      </c>
      <c r="M280" s="194">
        <v>63.560532828737401</v>
      </c>
      <c r="N280" s="194">
        <v>28.269296498871999</v>
      </c>
      <c r="O280" s="110">
        <v>32689</v>
      </c>
      <c r="P280" s="110"/>
    </row>
    <row r="281" spans="1:16" ht="13.2" x14ac:dyDescent="0.25">
      <c r="A281" s="110" t="s">
        <v>597</v>
      </c>
      <c r="B281" s="110">
        <v>10185</v>
      </c>
      <c r="C281" s="110">
        <v>890</v>
      </c>
      <c r="D281" s="165">
        <v>1.6833669371072899</v>
      </c>
      <c r="E281" s="110">
        <v>528.44313191309095</v>
      </c>
      <c r="F281" s="110">
        <v>528.44313191309095</v>
      </c>
      <c r="G281" s="182">
        <v>0</v>
      </c>
      <c r="H281" s="110">
        <v>133059580.31656399</v>
      </c>
      <c r="I281" s="110">
        <v>12018419.590394899</v>
      </c>
      <c r="J281" s="194"/>
      <c r="K281" s="110">
        <v>4524.91</v>
      </c>
      <c r="L281" s="194">
        <v>8.8057256221711704</v>
      </c>
      <c r="M281" s="194">
        <v>77.540803732961805</v>
      </c>
      <c r="N281" s="194">
        <v>33.6312080936409</v>
      </c>
      <c r="O281" s="110">
        <v>41010</v>
      </c>
      <c r="P281" s="110"/>
    </row>
    <row r="282" spans="1:16" ht="13.2" x14ac:dyDescent="0.25">
      <c r="A282" s="110" t="s">
        <v>598</v>
      </c>
      <c r="B282" s="110">
        <v>15532</v>
      </c>
      <c r="C282" s="110">
        <v>890</v>
      </c>
      <c r="D282" s="165">
        <v>1.6833669371072899</v>
      </c>
      <c r="E282" s="110">
        <v>528.44313191309095</v>
      </c>
      <c r="F282" s="110">
        <v>528.44313191309095</v>
      </c>
      <c r="G282" s="182">
        <v>0</v>
      </c>
      <c r="H282" s="110">
        <v>133059580.31656399</v>
      </c>
      <c r="I282" s="110">
        <v>14262151.2774607</v>
      </c>
      <c r="J282" s="194"/>
      <c r="K282" s="110">
        <v>4524.91</v>
      </c>
      <c r="L282" s="194">
        <v>9.1069241439066602</v>
      </c>
      <c r="M282" s="194">
        <v>82.936067362870105</v>
      </c>
      <c r="N282" s="194">
        <v>26.008072155320601</v>
      </c>
      <c r="O282" s="110">
        <v>34357</v>
      </c>
      <c r="P282" s="110"/>
    </row>
    <row r="283" spans="1:16" ht="13.2" x14ac:dyDescent="0.25">
      <c r="A283" s="110" t="s">
        <v>599</v>
      </c>
      <c r="B283" s="110">
        <v>5174</v>
      </c>
      <c r="C283" s="110">
        <v>890</v>
      </c>
      <c r="D283" s="165">
        <v>1.6833669371072899</v>
      </c>
      <c r="E283" s="110">
        <v>528.44313191309095</v>
      </c>
      <c r="F283" s="110">
        <v>528.44313191309095</v>
      </c>
      <c r="G283" s="182">
        <v>0</v>
      </c>
      <c r="H283" s="110">
        <v>133059580.31656399</v>
      </c>
      <c r="I283" s="110">
        <v>5196234.3811953096</v>
      </c>
      <c r="J283" s="194"/>
      <c r="K283" s="110">
        <v>4524.91</v>
      </c>
      <c r="L283" s="194">
        <v>7.77542341329195</v>
      </c>
      <c r="M283" s="194">
        <v>60.457209255968699</v>
      </c>
      <c r="N283" s="194">
        <v>27.3600985739942</v>
      </c>
      <c r="O283" s="110">
        <v>36622</v>
      </c>
      <c r="P283" s="110"/>
    </row>
    <row r="284" spans="1:16" ht="13.2" x14ac:dyDescent="0.25">
      <c r="A284" s="110" t="s">
        <v>600</v>
      </c>
      <c r="B284" s="110">
        <v>11397</v>
      </c>
      <c r="C284" s="110">
        <v>890</v>
      </c>
      <c r="D284" s="165">
        <v>1.6833669371072899</v>
      </c>
      <c r="E284" s="110">
        <v>528.44313191309095</v>
      </c>
      <c r="F284" s="110">
        <v>528.44313191309095</v>
      </c>
      <c r="G284" s="182">
        <v>0</v>
      </c>
      <c r="H284" s="110">
        <v>133059580.31656399</v>
      </c>
      <c r="I284" s="110">
        <v>11205050.204308299</v>
      </c>
      <c r="J284" s="194"/>
      <c r="K284" s="110">
        <v>4524.91</v>
      </c>
      <c r="L284" s="194">
        <v>8.8050393825377</v>
      </c>
      <c r="M284" s="194">
        <v>77.528718528039803</v>
      </c>
      <c r="N284" s="194">
        <v>32.088293989013202</v>
      </c>
      <c r="O284" s="110">
        <v>31085</v>
      </c>
      <c r="P284" s="110"/>
    </row>
    <row r="285" spans="1:16" ht="13.2" x14ac:dyDescent="0.25">
      <c r="A285" s="110" t="s">
        <v>601</v>
      </c>
      <c r="B285" s="110">
        <v>12330</v>
      </c>
      <c r="C285" s="110">
        <v>890</v>
      </c>
      <c r="D285" s="165">
        <v>1.6833669371072899</v>
      </c>
      <c r="E285" s="110">
        <v>528.44313191309095</v>
      </c>
      <c r="F285" s="110">
        <v>528.44313191309095</v>
      </c>
      <c r="G285" s="182">
        <v>0</v>
      </c>
      <c r="H285" s="110">
        <v>133059580.31656399</v>
      </c>
      <c r="I285" s="110">
        <v>18384985.3374286</v>
      </c>
      <c r="J285" s="194"/>
      <c r="K285" s="110">
        <v>4524.91</v>
      </c>
      <c r="L285" s="194">
        <v>8.9648607665982798</v>
      </c>
      <c r="M285" s="194">
        <v>80.368728564492997</v>
      </c>
      <c r="N285" s="194">
        <v>28.6506363573043</v>
      </c>
      <c r="O285" s="110">
        <v>66283</v>
      </c>
      <c r="P285" s="110"/>
    </row>
    <row r="286" spans="1:16" ht="13.2" x14ac:dyDescent="0.25">
      <c r="A286" s="110" t="s">
        <v>602</v>
      </c>
      <c r="B286" s="110">
        <v>64714</v>
      </c>
      <c r="C286" s="110">
        <v>890</v>
      </c>
      <c r="D286" s="165">
        <v>1.6833669371072899</v>
      </c>
      <c r="E286" s="110">
        <v>528.44313191309095</v>
      </c>
      <c r="F286" s="110">
        <v>528.44313191309095</v>
      </c>
      <c r="G286" s="182">
        <v>0</v>
      </c>
      <c r="H286" s="110">
        <v>133059580.31656399</v>
      </c>
      <c r="I286" s="110">
        <v>58898186.471665002</v>
      </c>
      <c r="J286" s="194"/>
      <c r="K286" s="110">
        <v>4524.91</v>
      </c>
      <c r="L286" s="194">
        <v>10.965603092239</v>
      </c>
      <c r="M286" s="194">
        <v>120.24445117652201</v>
      </c>
      <c r="N286" s="194">
        <v>14.0891488470002</v>
      </c>
      <c r="O286" s="110">
        <v>27990</v>
      </c>
      <c r="P286" s="110"/>
    </row>
    <row r="287" spans="1:16" ht="13.2" x14ac:dyDescent="0.25">
      <c r="A287" s="18" t="s">
        <v>603</v>
      </c>
      <c r="B287" s="110"/>
      <c r="C287" s="110"/>
      <c r="D287" s="165"/>
      <c r="E287" s="110"/>
      <c r="F287" s="110"/>
      <c r="G287" s="182"/>
      <c r="H287" s="110"/>
      <c r="I287" s="110"/>
      <c r="J287" s="194"/>
      <c r="K287" s="110"/>
      <c r="L287" s="194"/>
      <c r="M287" s="194"/>
      <c r="N287" s="194"/>
      <c r="O287" s="110"/>
      <c r="P287" s="110"/>
    </row>
    <row r="288" spans="1:16" ht="13.2" x14ac:dyDescent="0.25">
      <c r="A288" s="110" t="s">
        <v>604</v>
      </c>
      <c r="B288" s="110">
        <v>2372</v>
      </c>
      <c r="C288" s="110">
        <v>688</v>
      </c>
      <c r="D288" s="165">
        <v>1.6833669371072899</v>
      </c>
      <c r="E288" s="110">
        <v>408.83291340673799</v>
      </c>
      <c r="F288" s="110">
        <v>406.57015144611302</v>
      </c>
      <c r="G288" s="182">
        <v>8.6328067514643992E-3</v>
      </c>
      <c r="H288" s="110">
        <v>305598113.11189198</v>
      </c>
      <c r="I288" s="110">
        <v>2638169.4541071202</v>
      </c>
      <c r="J288" s="194"/>
      <c r="K288" s="110">
        <v>4573.97</v>
      </c>
      <c r="L288" s="194">
        <v>6.9143676380274703</v>
      </c>
      <c r="M288" s="194">
        <v>47.808479833801599</v>
      </c>
      <c r="N288" s="194">
        <v>28.241275369665502</v>
      </c>
      <c r="O288" s="110">
        <v>30767</v>
      </c>
      <c r="P288" s="110"/>
    </row>
    <row r="289" spans="1:16" ht="13.2" x14ac:dyDescent="0.25">
      <c r="A289" s="110" t="s">
        <v>605</v>
      </c>
      <c r="B289" s="110">
        <v>2413</v>
      </c>
      <c r="C289" s="110">
        <v>827</v>
      </c>
      <c r="D289" s="165">
        <v>1.6833669371072899</v>
      </c>
      <c r="E289" s="110">
        <v>491.15213231042401</v>
      </c>
      <c r="F289" s="110">
        <v>406.57015144611302</v>
      </c>
      <c r="G289" s="182">
        <v>1.05503007151969E-2</v>
      </c>
      <c r="H289" s="110">
        <v>305598113.11189198</v>
      </c>
      <c r="I289" s="110">
        <v>3224151.9913272099</v>
      </c>
      <c r="J289" s="194"/>
      <c r="K289" s="110">
        <v>4573.97</v>
      </c>
      <c r="L289" s="194">
        <v>7.1507673905199196</v>
      </c>
      <c r="M289" s="194">
        <v>51.133474273323102</v>
      </c>
      <c r="N289" s="194">
        <v>33.914061523646303</v>
      </c>
      <c r="O289" s="110">
        <v>39627</v>
      </c>
      <c r="P289" s="110"/>
    </row>
    <row r="290" spans="1:16" ht="13.2" x14ac:dyDescent="0.25">
      <c r="A290" s="110" t="s">
        <v>606</v>
      </c>
      <c r="B290" s="110">
        <v>12243</v>
      </c>
      <c r="C290" s="110">
        <v>457</v>
      </c>
      <c r="D290" s="165">
        <v>1.6833669371072899</v>
      </c>
      <c r="E290" s="110">
        <v>271.62806400092398</v>
      </c>
      <c r="F290" s="110">
        <v>406.57015144611302</v>
      </c>
      <c r="G290" s="182">
        <v>2.96042436903995E-2</v>
      </c>
      <c r="H290" s="110">
        <v>305598113.11189198</v>
      </c>
      <c r="I290" s="110">
        <v>9047001.0118907094</v>
      </c>
      <c r="J290" s="194"/>
      <c r="K290" s="110">
        <v>4573.97</v>
      </c>
      <c r="L290" s="194">
        <v>9.1088858553095804</v>
      </c>
      <c r="M290" s="194">
        <v>82.971801525058893</v>
      </c>
      <c r="N290" s="194">
        <v>26.859242182018601</v>
      </c>
      <c r="O290" s="110">
        <v>19270</v>
      </c>
      <c r="P290" s="110"/>
    </row>
    <row r="291" spans="1:16" ht="13.2" x14ac:dyDescent="0.25">
      <c r="A291" s="110" t="s">
        <v>607</v>
      </c>
      <c r="B291" s="110">
        <v>3033</v>
      </c>
      <c r="C291" s="110">
        <v>591</v>
      </c>
      <c r="D291" s="165">
        <v>1.6833669371072899</v>
      </c>
      <c r="E291" s="110">
        <v>351.28674710477202</v>
      </c>
      <c r="F291" s="110">
        <v>406.57015144611302</v>
      </c>
      <c r="G291" s="182">
        <v>9.4847449868164201E-3</v>
      </c>
      <c r="H291" s="110">
        <v>305598113.11189198</v>
      </c>
      <c r="I291" s="110">
        <v>2898520.1713185702</v>
      </c>
      <c r="J291" s="194"/>
      <c r="K291" s="110">
        <v>4573.97</v>
      </c>
      <c r="L291" s="194">
        <v>7.6013710997131199</v>
      </c>
      <c r="M291" s="194">
        <v>57.780842595553899</v>
      </c>
      <c r="N291" s="194">
        <v>27.929148836676099</v>
      </c>
      <c r="O291" s="110">
        <v>28701</v>
      </c>
      <c r="P291" s="110"/>
    </row>
    <row r="292" spans="1:16" ht="13.2" x14ac:dyDescent="0.25">
      <c r="A292" s="110" t="s">
        <v>608</v>
      </c>
      <c r="B292" s="110">
        <v>7066</v>
      </c>
      <c r="C292" s="110">
        <v>542</v>
      </c>
      <c r="D292" s="165">
        <v>1.6833669371072899</v>
      </c>
      <c r="E292" s="110">
        <v>321.89347476722997</v>
      </c>
      <c r="F292" s="110">
        <v>406.57015144611302</v>
      </c>
      <c r="G292" s="182">
        <v>2.0247774193678202E-2</v>
      </c>
      <c r="H292" s="110">
        <v>305598113.11189198</v>
      </c>
      <c r="I292" s="110">
        <v>6187681.5883037103</v>
      </c>
      <c r="J292" s="194"/>
      <c r="K292" s="110">
        <v>4573.97</v>
      </c>
      <c r="L292" s="194">
        <v>8.2948505994959998</v>
      </c>
      <c r="M292" s="194">
        <v>68.804546467959199</v>
      </c>
      <c r="N292" s="194">
        <v>21.176708329954899</v>
      </c>
      <c r="O292" s="110">
        <v>36258</v>
      </c>
      <c r="P292" s="110"/>
    </row>
    <row r="293" spans="1:16" ht="13.2" x14ac:dyDescent="0.25">
      <c r="A293" s="110" t="s">
        <v>609</v>
      </c>
      <c r="B293" s="110">
        <v>3947</v>
      </c>
      <c r="C293" s="110">
        <v>524</v>
      </c>
      <c r="D293" s="165">
        <v>1.6833669371072899</v>
      </c>
      <c r="E293" s="110">
        <v>310.99214230588302</v>
      </c>
      <c r="F293" s="110">
        <v>406.57015144611302</v>
      </c>
      <c r="G293" s="182">
        <v>1.09271781898069E-2</v>
      </c>
      <c r="H293" s="110">
        <v>305598113.11189198</v>
      </c>
      <c r="I293" s="110">
        <v>3339325.0364423902</v>
      </c>
      <c r="J293" s="194"/>
      <c r="K293" s="110">
        <v>4573.97</v>
      </c>
      <c r="L293" s="194">
        <v>7.7660759234801899</v>
      </c>
      <c r="M293" s="194">
        <v>60.311935249258703</v>
      </c>
      <c r="N293" s="194">
        <v>26.707520607131599</v>
      </c>
      <c r="O293" s="110">
        <v>24798</v>
      </c>
      <c r="P293" s="110"/>
    </row>
    <row r="294" spans="1:16" ht="13.2" x14ac:dyDescent="0.25">
      <c r="A294" s="110" t="s">
        <v>610</v>
      </c>
      <c r="B294" s="110">
        <v>6759</v>
      </c>
      <c r="C294" s="110">
        <v>514</v>
      </c>
      <c r="D294" s="165">
        <v>1.6833669371072899</v>
      </c>
      <c r="E294" s="110">
        <v>305.26332065645403</v>
      </c>
      <c r="F294" s="110">
        <v>406.57015144611302</v>
      </c>
      <c r="G294" s="182">
        <v>1.8367436765685499E-2</v>
      </c>
      <c r="H294" s="110">
        <v>305598113.11189198</v>
      </c>
      <c r="I294" s="110">
        <v>5613054.0182954902</v>
      </c>
      <c r="J294" s="194"/>
      <c r="K294" s="110">
        <v>4573.97</v>
      </c>
      <c r="L294" s="194">
        <v>8.0365838099366496</v>
      </c>
      <c r="M294" s="194">
        <v>64.586679334135994</v>
      </c>
      <c r="N294" s="194">
        <v>21.676546263542001</v>
      </c>
      <c r="O294" s="110">
        <v>32033</v>
      </c>
      <c r="P294" s="110"/>
    </row>
    <row r="295" spans="1:16" ht="13.2" x14ac:dyDescent="0.25">
      <c r="A295" s="110" t="s">
        <v>611</v>
      </c>
      <c r="B295" s="110">
        <v>74402</v>
      </c>
      <c r="C295" s="110">
        <v>653</v>
      </c>
      <c r="D295" s="165">
        <v>1.6833669371072899</v>
      </c>
      <c r="E295" s="110">
        <v>387.88360314897898</v>
      </c>
      <c r="F295" s="110">
        <v>406.57015144611302</v>
      </c>
      <c r="G295" s="182">
        <v>0.25690793240367898</v>
      </c>
      <c r="H295" s="110">
        <v>305598113.11189198</v>
      </c>
      <c r="I295" s="110">
        <v>78510579.386041805</v>
      </c>
      <c r="J295" s="194"/>
      <c r="K295" s="110">
        <v>4573.97</v>
      </c>
      <c r="L295" s="194">
        <v>11.0128124248979</v>
      </c>
      <c r="M295" s="194">
        <v>121.282037505985</v>
      </c>
      <c r="N295" s="194">
        <v>18.025429175216399</v>
      </c>
      <c r="O295" s="110">
        <v>27621</v>
      </c>
      <c r="P295" s="110"/>
    </row>
    <row r="296" spans="1:16" ht="13.2" x14ac:dyDescent="0.25">
      <c r="A296" s="110" t="s">
        <v>612</v>
      </c>
      <c r="B296" s="110">
        <v>2436</v>
      </c>
      <c r="C296" s="110">
        <v>1006</v>
      </c>
      <c r="D296" s="165">
        <v>1.6833669371072899</v>
      </c>
      <c r="E296" s="110">
        <v>597.67843860824701</v>
      </c>
      <c r="F296" s="110">
        <v>406.57015144611302</v>
      </c>
      <c r="G296" s="182">
        <v>1.2960935684521E-2</v>
      </c>
      <c r="H296" s="110">
        <v>305598113.11189198</v>
      </c>
      <c r="I296" s="110">
        <v>3960837.48935419</v>
      </c>
      <c r="J296" s="194"/>
      <c r="K296" s="110">
        <v>4573.97</v>
      </c>
      <c r="L296" s="194">
        <v>7.0123543254346803</v>
      </c>
      <c r="M296" s="194">
        <v>49.173113185442503</v>
      </c>
      <c r="N296" s="194">
        <v>43.227994548654898</v>
      </c>
      <c r="O296" s="110">
        <v>43120</v>
      </c>
      <c r="P296" s="110"/>
    </row>
    <row r="297" spans="1:16" ht="13.2" x14ac:dyDescent="0.25">
      <c r="A297" s="110" t="s">
        <v>613</v>
      </c>
      <c r="B297" s="110">
        <v>5747</v>
      </c>
      <c r="C297" s="110">
        <v>837</v>
      </c>
      <c r="D297" s="165">
        <v>1.6833669371072899</v>
      </c>
      <c r="E297" s="110">
        <v>496.94184464247797</v>
      </c>
      <c r="F297" s="110">
        <v>406.57015144611302</v>
      </c>
      <c r="G297" s="182">
        <v>2.5423670285817799E-2</v>
      </c>
      <c r="H297" s="110">
        <v>305598113.11189198</v>
      </c>
      <c r="I297" s="110">
        <v>7769425.6677247798</v>
      </c>
      <c r="J297" s="194"/>
      <c r="K297" s="110">
        <v>4573.97</v>
      </c>
      <c r="L297" s="194">
        <v>8.0994744252101398</v>
      </c>
      <c r="M297" s="194">
        <v>65.601485964633198</v>
      </c>
      <c r="N297" s="194">
        <v>34.799275809058798</v>
      </c>
      <c r="O297" s="110">
        <v>46376</v>
      </c>
      <c r="P297" s="110"/>
    </row>
    <row r="298" spans="1:16" ht="13.2" x14ac:dyDescent="0.25">
      <c r="A298" s="110" t="s">
        <v>614</v>
      </c>
      <c r="B298" s="110">
        <v>132235</v>
      </c>
      <c r="C298" s="110">
        <v>745</v>
      </c>
      <c r="D298" s="165">
        <v>1.6833669371072899</v>
      </c>
      <c r="E298" s="110">
        <v>442.52884093400701</v>
      </c>
      <c r="F298" s="110">
        <v>406.57015144611302</v>
      </c>
      <c r="G298" s="182">
        <v>0.52093013633656504</v>
      </c>
      <c r="H298" s="110">
        <v>305598113.11189198</v>
      </c>
      <c r="I298" s="110">
        <v>159195266.727575</v>
      </c>
      <c r="J298" s="194"/>
      <c r="K298" s="110">
        <v>4573.97</v>
      </c>
      <c r="L298" s="194">
        <v>11.6888371277891</v>
      </c>
      <c r="M298" s="194">
        <v>136.628913399981</v>
      </c>
      <c r="N298" s="194">
        <v>11.9260799981805</v>
      </c>
      <c r="O298" s="110">
        <v>29868</v>
      </c>
      <c r="P298" s="110"/>
    </row>
    <row r="299" spans="1:16" ht="13.2" x14ac:dyDescent="0.25">
      <c r="A299" s="110" t="s">
        <v>615</v>
      </c>
      <c r="B299" s="110">
        <v>6393</v>
      </c>
      <c r="C299" s="110">
        <v>803</v>
      </c>
      <c r="D299" s="165">
        <v>1.6833669371072899</v>
      </c>
      <c r="E299" s="110">
        <v>476.96796546551201</v>
      </c>
      <c r="F299" s="110">
        <v>406.57015144611302</v>
      </c>
      <c r="G299" s="182">
        <v>2.71447220315723E-2</v>
      </c>
      <c r="H299" s="110">
        <v>305598113.11189198</v>
      </c>
      <c r="I299" s="110">
        <v>8295375.8337952802</v>
      </c>
      <c r="J299" s="194"/>
      <c r="K299" s="110">
        <v>4573.97</v>
      </c>
      <c r="L299" s="194">
        <v>8.0959244607925491</v>
      </c>
      <c r="M299" s="194">
        <v>65.5439928748591</v>
      </c>
      <c r="N299" s="194">
        <v>34.7218322523292</v>
      </c>
      <c r="O299" s="110">
        <v>43153</v>
      </c>
      <c r="P299" s="110"/>
    </row>
    <row r="300" spans="1:16" ht="13.2" x14ac:dyDescent="0.25">
      <c r="A300" s="110" t="s">
        <v>616</v>
      </c>
      <c r="B300" s="110">
        <v>5504</v>
      </c>
      <c r="C300" s="110">
        <v>604</v>
      </c>
      <c r="D300" s="165">
        <v>1.6833669371072899</v>
      </c>
      <c r="E300" s="110">
        <v>358.83928351110097</v>
      </c>
      <c r="F300" s="110">
        <v>406.57015144611302</v>
      </c>
      <c r="G300" s="182">
        <v>1.7582065305248199E-2</v>
      </c>
      <c r="H300" s="110">
        <v>305598113.11189198</v>
      </c>
      <c r="I300" s="110">
        <v>5373045.9818939101</v>
      </c>
      <c r="J300" s="194"/>
      <c r="K300" s="110">
        <v>4573.97</v>
      </c>
      <c r="L300" s="194">
        <v>8.0322391693909996</v>
      </c>
      <c r="M300" s="194">
        <v>64.516866074299003</v>
      </c>
      <c r="N300" s="194">
        <v>27.254713851388999</v>
      </c>
      <c r="O300" s="110">
        <v>33379</v>
      </c>
      <c r="P300" s="110"/>
    </row>
    <row r="301" spans="1:16" ht="13.2" x14ac:dyDescent="0.25">
      <c r="A301" s="110" t="s">
        <v>617</v>
      </c>
      <c r="B301" s="110">
        <v>8963</v>
      </c>
      <c r="C301" s="110">
        <v>426</v>
      </c>
      <c r="D301" s="165">
        <v>1.6833669371072899</v>
      </c>
      <c r="E301" s="110">
        <v>253.02669807455899</v>
      </c>
      <c r="F301" s="110">
        <v>406.57015144611302</v>
      </c>
      <c r="G301" s="182">
        <v>2.0188833542390101E-2</v>
      </c>
      <c r="H301" s="110">
        <v>305598113.11189198</v>
      </c>
      <c r="I301" s="110">
        <v>6169669.4364844803</v>
      </c>
      <c r="J301" s="194"/>
      <c r="K301" s="110">
        <v>4573.97</v>
      </c>
      <c r="L301" s="194">
        <v>8.7467384730581799</v>
      </c>
      <c r="M301" s="194">
        <v>76.5054339160761</v>
      </c>
      <c r="N301" s="194">
        <v>16.1611601723483</v>
      </c>
      <c r="O301" s="110">
        <v>31705</v>
      </c>
      <c r="P301" s="110"/>
    </row>
    <row r="302" spans="1:16" ht="13.2" x14ac:dyDescent="0.25">
      <c r="A302" s="110" t="s">
        <v>618</v>
      </c>
      <c r="B302" s="110">
        <v>2782</v>
      </c>
      <c r="C302" s="110">
        <v>751</v>
      </c>
      <c r="D302" s="165">
        <v>1.6833669371072899</v>
      </c>
      <c r="E302" s="110">
        <v>446.07138000901</v>
      </c>
      <c r="F302" s="110">
        <v>406.57015144611302</v>
      </c>
      <c r="G302" s="182">
        <v>1.1047219117158599E-2</v>
      </c>
      <c r="H302" s="110">
        <v>305598113.11189198</v>
      </c>
      <c r="I302" s="110">
        <v>3376009.3173373002</v>
      </c>
      <c r="J302" s="194"/>
      <c r="K302" s="110">
        <v>4573.97</v>
      </c>
      <c r="L302" s="194">
        <v>7.4171244415537396</v>
      </c>
      <c r="M302" s="194">
        <v>55.013734981493897</v>
      </c>
      <c r="N302" s="194">
        <v>36.386843743877897</v>
      </c>
      <c r="O302" s="110">
        <v>31492</v>
      </c>
      <c r="P302" s="110"/>
    </row>
    <row r="303" spans="1:16" ht="13.2" x14ac:dyDescent="0.25">
      <c r="A303" s="18" t="s">
        <v>619</v>
      </c>
      <c r="B303" s="110"/>
      <c r="C303" s="110"/>
      <c r="D303" s="165"/>
      <c r="E303" s="110"/>
      <c r="F303" s="110"/>
      <c r="G303" s="182"/>
      <c r="H303" s="110"/>
      <c r="I303" s="110"/>
      <c r="J303" s="194"/>
      <c r="K303" s="110"/>
      <c r="L303" s="194"/>
      <c r="M303" s="194"/>
      <c r="N303" s="194"/>
      <c r="O303" s="110"/>
      <c r="P303" s="110"/>
    </row>
    <row r="304" spans="1:16" ht="13.2" x14ac:dyDescent="0.25">
      <c r="A304" s="110" t="s">
        <v>620</v>
      </c>
      <c r="B304" s="110">
        <v>2667</v>
      </c>
      <c r="C304" s="110">
        <v>1358</v>
      </c>
      <c r="D304" s="165">
        <v>1.6833669371072899</v>
      </c>
      <c r="E304" s="110">
        <v>806.94722726973998</v>
      </c>
      <c r="F304" s="110">
        <v>473.48896812540897</v>
      </c>
      <c r="G304" s="182">
        <v>1.8241070917520901E-2</v>
      </c>
      <c r="H304" s="110">
        <v>173711256.226971</v>
      </c>
      <c r="I304" s="110">
        <v>3168679.3440078399</v>
      </c>
      <c r="J304" s="194"/>
      <c r="K304" s="110">
        <v>4160.17</v>
      </c>
      <c r="L304" s="194">
        <v>7.4200295218667902</v>
      </c>
      <c r="M304" s="194">
        <v>55.056838105374702</v>
      </c>
      <c r="N304" s="194">
        <v>48.2871905165374</v>
      </c>
      <c r="O304" s="110">
        <v>39152</v>
      </c>
      <c r="P304" s="110"/>
    </row>
    <row r="305" spans="1:16" ht="13.2" x14ac:dyDescent="0.25">
      <c r="A305" s="110" t="s">
        <v>621</v>
      </c>
      <c r="B305" s="110">
        <v>6111</v>
      </c>
      <c r="C305" s="110">
        <v>976</v>
      </c>
      <c r="D305" s="165">
        <v>1.6833669371072899</v>
      </c>
      <c r="E305" s="110">
        <v>579.57014208093995</v>
      </c>
      <c r="F305" s="110">
        <v>473.48896812540897</v>
      </c>
      <c r="G305" s="182">
        <v>3.00192936983847E-2</v>
      </c>
      <c r="H305" s="110">
        <v>173711256.226971</v>
      </c>
      <c r="I305" s="110">
        <v>5214689.2193927998</v>
      </c>
      <c r="J305" s="194"/>
      <c r="K305" s="110">
        <v>4160.17</v>
      </c>
      <c r="L305" s="194">
        <v>8.4440082255952102</v>
      </c>
      <c r="M305" s="194">
        <v>71.301274913919499</v>
      </c>
      <c r="N305" s="194">
        <v>32.151842885466301</v>
      </c>
      <c r="O305" s="110">
        <v>45541</v>
      </c>
      <c r="P305" s="110"/>
    </row>
    <row r="306" spans="1:16" ht="13.2" x14ac:dyDescent="0.25">
      <c r="A306" s="110" t="s">
        <v>622</v>
      </c>
      <c r="B306" s="110">
        <v>28048</v>
      </c>
      <c r="C306" s="110">
        <v>1071</v>
      </c>
      <c r="D306" s="165">
        <v>1.6833669371072899</v>
      </c>
      <c r="E306" s="110">
        <v>635.98364478764097</v>
      </c>
      <c r="F306" s="110">
        <v>473.48896812540897</v>
      </c>
      <c r="G306" s="182">
        <v>0.151192423496218</v>
      </c>
      <c r="H306" s="110">
        <v>173711256.226971</v>
      </c>
      <c r="I306" s="110">
        <v>26263825.817528199</v>
      </c>
      <c r="J306" s="194"/>
      <c r="K306" s="110">
        <v>4160.17</v>
      </c>
      <c r="L306" s="194">
        <v>10.067217392207001</v>
      </c>
      <c r="M306" s="194">
        <v>101.348866021955</v>
      </c>
      <c r="N306" s="194">
        <v>20.161969968951901</v>
      </c>
      <c r="O306" s="110">
        <v>57689</v>
      </c>
      <c r="P306" s="110"/>
    </row>
    <row r="307" spans="1:16" ht="13.2" x14ac:dyDescent="0.25">
      <c r="A307" s="110" t="s">
        <v>623</v>
      </c>
      <c r="B307" s="110">
        <v>17420</v>
      </c>
      <c r="C307" s="110">
        <v>617</v>
      </c>
      <c r="D307" s="165">
        <v>1.6833669371072899</v>
      </c>
      <c r="E307" s="110">
        <v>366.57274536630803</v>
      </c>
      <c r="F307" s="110">
        <v>473.48896812540897</v>
      </c>
      <c r="G307" s="182">
        <v>5.4124077246957003E-2</v>
      </c>
      <c r="H307" s="110">
        <v>173711256.226971</v>
      </c>
      <c r="I307" s="110">
        <v>9401961.4506945293</v>
      </c>
      <c r="J307" s="194"/>
      <c r="K307" s="110">
        <v>4160.17</v>
      </c>
      <c r="L307" s="194">
        <v>9.5684697267649508</v>
      </c>
      <c r="M307" s="194">
        <v>91.555612912017395</v>
      </c>
      <c r="N307" s="194">
        <v>31.935218905224499</v>
      </c>
      <c r="O307" s="110">
        <v>22630</v>
      </c>
      <c r="P307" s="110"/>
    </row>
    <row r="308" spans="1:16" ht="13.2" x14ac:dyDescent="0.25">
      <c r="A308" s="110" t="s">
        <v>624</v>
      </c>
      <c r="B308" s="110">
        <v>9340</v>
      </c>
      <c r="C308" s="110">
        <v>611</v>
      </c>
      <c r="D308" s="165">
        <v>1.6833669371072899</v>
      </c>
      <c r="E308" s="110">
        <v>363.17568988783199</v>
      </c>
      <c r="F308" s="110">
        <v>473.48896812540897</v>
      </c>
      <c r="G308" s="182">
        <v>2.8750528264496901E-2</v>
      </c>
      <c r="H308" s="110">
        <v>173711256.226971</v>
      </c>
      <c r="I308" s="110">
        <v>4994290.3820147999</v>
      </c>
      <c r="J308" s="194"/>
      <c r="K308" s="110">
        <v>4160.17</v>
      </c>
      <c r="L308" s="194">
        <v>8.9135918746858298</v>
      </c>
      <c r="M308" s="194">
        <v>79.452120108465294</v>
      </c>
      <c r="N308" s="194">
        <v>18.368925013481402</v>
      </c>
      <c r="O308" s="110">
        <v>44226</v>
      </c>
      <c r="P308" s="110"/>
    </row>
    <row r="309" spans="1:16" ht="13.2" x14ac:dyDescent="0.25">
      <c r="A309" s="110" t="s">
        <v>625</v>
      </c>
      <c r="B309" s="110">
        <v>4760</v>
      </c>
      <c r="C309" s="110">
        <v>1189</v>
      </c>
      <c r="D309" s="165">
        <v>1.6833669371072899</v>
      </c>
      <c r="E309" s="110">
        <v>706.32256162365798</v>
      </c>
      <c r="F309" s="110">
        <v>473.48896812540897</v>
      </c>
      <c r="G309" s="182">
        <v>2.8496545387123699E-2</v>
      </c>
      <c r="H309" s="110">
        <v>173711256.226971</v>
      </c>
      <c r="I309" s="110">
        <v>4950170.69732616</v>
      </c>
      <c r="J309" s="194"/>
      <c r="K309" s="110">
        <v>4160.17</v>
      </c>
      <c r="L309" s="194">
        <v>8.1846405359182004</v>
      </c>
      <c r="M309" s="194">
        <v>66.988340702195401</v>
      </c>
      <c r="N309" s="194">
        <v>45.456758080914</v>
      </c>
      <c r="O309" s="110">
        <v>38484</v>
      </c>
      <c r="P309" s="110"/>
    </row>
    <row r="310" spans="1:16" ht="13.2" x14ac:dyDescent="0.25">
      <c r="A310" s="110" t="s">
        <v>626</v>
      </c>
      <c r="B310" s="110">
        <v>15729</v>
      </c>
      <c r="C310" s="110">
        <v>469</v>
      </c>
      <c r="D310" s="165">
        <v>1.6833669371072899</v>
      </c>
      <c r="E310" s="110">
        <v>278.84924064529099</v>
      </c>
      <c r="F310" s="110">
        <v>473.48896812540897</v>
      </c>
      <c r="G310" s="182">
        <v>3.7175152695544E-2</v>
      </c>
      <c r="H310" s="110">
        <v>173711256.226971</v>
      </c>
      <c r="I310" s="110">
        <v>6457742.4751724303</v>
      </c>
      <c r="J310" s="194"/>
      <c r="K310" s="110">
        <v>4160.17</v>
      </c>
      <c r="L310" s="194">
        <v>9.4188975926535807</v>
      </c>
      <c r="M310" s="194">
        <v>88.7156318608953</v>
      </c>
      <c r="N310" s="194">
        <v>19.0744416643156</v>
      </c>
      <c r="O310" s="110">
        <v>33227</v>
      </c>
      <c r="P310" s="110"/>
    </row>
    <row r="311" spans="1:16" ht="13.2" x14ac:dyDescent="0.25">
      <c r="A311" s="110" t="s">
        <v>627</v>
      </c>
      <c r="B311" s="110">
        <v>22423</v>
      </c>
      <c r="C311" s="110">
        <v>749</v>
      </c>
      <c r="D311" s="165">
        <v>1.6833669371072899</v>
      </c>
      <c r="E311" s="110">
        <v>444.97639211191301</v>
      </c>
      <c r="F311" s="110">
        <v>473.48896812540897</v>
      </c>
      <c r="G311" s="182">
        <v>8.4569326082504503E-2</v>
      </c>
      <c r="H311" s="110">
        <v>173711256.226971</v>
      </c>
      <c r="I311" s="110">
        <v>14690643.8720602</v>
      </c>
      <c r="J311" s="194"/>
      <c r="K311" s="110">
        <v>4160.17</v>
      </c>
      <c r="L311" s="194">
        <v>9.9022026358733992</v>
      </c>
      <c r="M311" s="194">
        <v>98.053617041898207</v>
      </c>
      <c r="N311" s="194">
        <v>31.518177055302399</v>
      </c>
      <c r="O311" s="110">
        <v>27091</v>
      </c>
      <c r="P311" s="110"/>
    </row>
    <row r="312" spans="1:16" ht="13.2" x14ac:dyDescent="0.25">
      <c r="A312" s="110" t="s">
        <v>628</v>
      </c>
      <c r="B312" s="110">
        <v>79244</v>
      </c>
      <c r="C312" s="110">
        <v>889</v>
      </c>
      <c r="D312" s="165">
        <v>1.6833669371072899</v>
      </c>
      <c r="E312" s="110">
        <v>527.89069724799299</v>
      </c>
      <c r="F312" s="110">
        <v>473.48896812540897</v>
      </c>
      <c r="G312" s="182">
        <v>0.35456232002619298</v>
      </c>
      <c r="H312" s="110">
        <v>173711256.226971</v>
      </c>
      <c r="I312" s="110">
        <v>61591466.022499301</v>
      </c>
      <c r="J312" s="194"/>
      <c r="K312" s="110">
        <v>4160.17</v>
      </c>
      <c r="L312" s="194">
        <v>11.177453888173201</v>
      </c>
      <c r="M312" s="194">
        <v>124.93547542223899</v>
      </c>
      <c r="N312" s="194">
        <v>13.207744103405499</v>
      </c>
      <c r="O312" s="110">
        <v>39076</v>
      </c>
      <c r="P312" s="110"/>
    </row>
    <row r="313" spans="1:16" ht="13.2" x14ac:dyDescent="0.25">
      <c r="A313" s="110" t="s">
        <v>629</v>
      </c>
      <c r="B313" s="110">
        <v>5883</v>
      </c>
      <c r="C313" s="110">
        <v>995</v>
      </c>
      <c r="D313" s="165">
        <v>1.6833669371072899</v>
      </c>
      <c r="E313" s="110">
        <v>591.20001784352098</v>
      </c>
      <c r="F313" s="110">
        <v>473.48896812540897</v>
      </c>
      <c r="G313" s="182">
        <v>2.94791847792918E-2</v>
      </c>
      <c r="H313" s="110">
        <v>173711256.226971</v>
      </c>
      <c r="I313" s="110">
        <v>5120866.2205577902</v>
      </c>
      <c r="J313" s="194"/>
      <c r="K313" s="110">
        <v>4160.17</v>
      </c>
      <c r="L313" s="194">
        <v>8.0013174588114797</v>
      </c>
      <c r="M313" s="194">
        <v>64.021081076681398</v>
      </c>
      <c r="N313" s="194">
        <v>35.220355673826603</v>
      </c>
      <c r="O313" s="110">
        <v>41290</v>
      </c>
      <c r="P313" s="110"/>
    </row>
    <row r="314" spans="1:16" ht="13.2" x14ac:dyDescent="0.25">
      <c r="A314" s="110" t="s">
        <v>630</v>
      </c>
      <c r="B314" s="110">
        <v>42362</v>
      </c>
      <c r="C314" s="110">
        <v>601</v>
      </c>
      <c r="D314" s="165">
        <v>1.6833669371072899</v>
      </c>
      <c r="E314" s="110">
        <v>357.16945599041702</v>
      </c>
      <c r="F314" s="110">
        <v>473.48896812540897</v>
      </c>
      <c r="G314" s="182">
        <v>0.128242787886302</v>
      </c>
      <c r="H314" s="110">
        <v>173711256.226971</v>
      </c>
      <c r="I314" s="110">
        <v>22277215.785778601</v>
      </c>
      <c r="J314" s="194"/>
      <c r="K314" s="110">
        <v>4160.17</v>
      </c>
      <c r="L314" s="194">
        <v>10.467889124547</v>
      </c>
      <c r="M314" s="194">
        <v>109.57670272380901</v>
      </c>
      <c r="N314" s="194">
        <v>17.030462030138999</v>
      </c>
      <c r="O314" s="110">
        <v>31403</v>
      </c>
      <c r="P314" s="110"/>
    </row>
    <row r="315" spans="1:16" ht="13.2" x14ac:dyDescent="0.25">
      <c r="A315" s="110" t="s">
        <v>631</v>
      </c>
      <c r="B315" s="110">
        <v>7911</v>
      </c>
      <c r="C315" s="110">
        <v>611</v>
      </c>
      <c r="D315" s="165">
        <v>1.6833669371072899</v>
      </c>
      <c r="E315" s="110">
        <v>362.71815781634302</v>
      </c>
      <c r="F315" s="110">
        <v>473.48896812540897</v>
      </c>
      <c r="G315" s="182">
        <v>2.4321080434557399E-2</v>
      </c>
      <c r="H315" s="110">
        <v>173711256.226971</v>
      </c>
      <c r="I315" s="110">
        <v>4224845.43508418</v>
      </c>
      <c r="J315" s="194"/>
      <c r="K315" s="110">
        <v>4160.17</v>
      </c>
      <c r="L315" s="194">
        <v>8.6913853825549907</v>
      </c>
      <c r="M315" s="194">
        <v>75.540179868090505</v>
      </c>
      <c r="N315" s="194">
        <v>22.316383478439501</v>
      </c>
      <c r="O315" s="110">
        <v>39303</v>
      </c>
      <c r="P315" s="110"/>
    </row>
    <row r="316" spans="1:16" ht="13.2" x14ac:dyDescent="0.25">
      <c r="A316" s="110" t="s">
        <v>632</v>
      </c>
      <c r="B316" s="110">
        <v>3160</v>
      </c>
      <c r="C316" s="110">
        <v>835</v>
      </c>
      <c r="D316" s="165">
        <v>1.6833669371072899</v>
      </c>
      <c r="E316" s="110">
        <v>496.08796493335802</v>
      </c>
      <c r="F316" s="110">
        <v>473.48896812540897</v>
      </c>
      <c r="G316" s="182">
        <v>1.32870312449276E-2</v>
      </c>
      <c r="H316" s="110">
        <v>173711256.226971</v>
      </c>
      <c r="I316" s="110">
        <v>2308106.8890833901</v>
      </c>
      <c r="J316" s="194"/>
      <c r="K316" s="110">
        <v>4160.17</v>
      </c>
      <c r="L316" s="194">
        <v>7.4466017735318601</v>
      </c>
      <c r="M316" s="194">
        <v>55.451877973567797</v>
      </c>
      <c r="N316" s="194">
        <v>31.7036986150381</v>
      </c>
      <c r="O316" s="110">
        <v>33846</v>
      </c>
      <c r="P316" s="110"/>
    </row>
    <row r="317" spans="1:16" ht="13.2" x14ac:dyDescent="0.25">
      <c r="A317" s="110" t="s">
        <v>633</v>
      </c>
      <c r="B317" s="110">
        <v>4119</v>
      </c>
      <c r="C317" s="110">
        <v>846</v>
      </c>
      <c r="D317" s="165">
        <v>1.6833669371072899</v>
      </c>
      <c r="E317" s="110">
        <v>502.38337280047199</v>
      </c>
      <c r="F317" s="110">
        <v>473.48896812540897</v>
      </c>
      <c r="G317" s="182">
        <v>1.7539177839978898E-2</v>
      </c>
      <c r="H317" s="110">
        <v>173711256.226971</v>
      </c>
      <c r="I317" s="110">
        <v>3046752.6157709998</v>
      </c>
      <c r="J317" s="194"/>
      <c r="K317" s="110">
        <v>4160.17</v>
      </c>
      <c r="L317" s="194">
        <v>7.7803297442282897</v>
      </c>
      <c r="M317" s="194">
        <v>60.533530928923497</v>
      </c>
      <c r="N317" s="194">
        <v>28.513906791377199</v>
      </c>
      <c r="O317" s="110">
        <v>41203</v>
      </c>
      <c r="P317" s="110"/>
    </row>
    <row r="318" spans="1:16" ht="5.25" customHeight="1" thickBot="1" x14ac:dyDescent="0.3">
      <c r="A318" s="193"/>
      <c r="B318" s="193"/>
      <c r="C318" s="193"/>
      <c r="D318" s="202"/>
      <c r="E318" s="193"/>
      <c r="F318" s="193"/>
      <c r="G318" s="193"/>
      <c r="H318" s="193"/>
      <c r="I318" s="195"/>
      <c r="J318" s="195"/>
      <c r="K318" s="195"/>
      <c r="L318" s="195"/>
      <c r="M318" s="195"/>
      <c r="N318" s="195"/>
      <c r="O318" s="301"/>
      <c r="P318" s="17"/>
    </row>
    <row r="319" spans="1:16" x14ac:dyDescent="0.25">
      <c r="A319" s="200" t="s">
        <v>310</v>
      </c>
    </row>
    <row r="320" spans="1:16" ht="13.2" x14ac:dyDescent="0.25">
      <c r="A320" t="s">
        <v>272</v>
      </c>
      <c r="H320"/>
    </row>
    <row r="321" spans="1:8" ht="13.2" x14ac:dyDescent="0.25">
      <c r="A321" s="200" t="s">
        <v>309</v>
      </c>
      <c r="H321"/>
    </row>
    <row r="322" spans="1:8" ht="13.2" x14ac:dyDescent="0.25">
      <c r="A322" s="200" t="s">
        <v>270</v>
      </c>
      <c r="H322"/>
    </row>
    <row r="323" spans="1:8" x14ac:dyDescent="0.25"/>
    <row r="324" spans="1:8" ht="14.25" hidden="1" customHeight="1" x14ac:dyDescent="0.25"/>
  </sheetData>
  <mergeCells count="1">
    <mergeCell ref="K3:O3"/>
  </mergeCells>
  <conditionalFormatting sqref="P8:S8">
    <cfRule type="cellIs" dxfId="34" priority="4" operator="lessThan">
      <formula>0</formula>
    </cfRule>
  </conditionalFormatting>
  <conditionalFormatting sqref="P9:S317">
    <cfRule type="cellIs" dxfId="33" priority="3" operator="lessThan">
      <formula>0</formula>
    </cfRule>
  </conditionalFormatting>
  <conditionalFormatting sqref="B8:E318 F8:F317 G8:O318">
    <cfRule type="cellIs" dxfId="32" priority="2" operator="lessThan">
      <formula>0</formula>
    </cfRule>
  </conditionalFormatting>
  <conditionalFormatting sqref="F318">
    <cfRule type="cellIs" dxfId="3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>
    <pageSetUpPr fitToPage="1"/>
  </sheetPr>
  <dimension ref="A1:XEZ34"/>
  <sheetViews>
    <sheetView showGridLines="0" zoomScaleNormal="100" workbookViewId="0"/>
  </sheetViews>
  <sheetFormatPr defaultColWidth="0" defaultRowHeight="13.2" x14ac:dyDescent="0.25"/>
  <cols>
    <col min="1" max="1" width="17.5546875" style="209" customWidth="1"/>
    <col min="2" max="2" width="9.5546875" style="209" customWidth="1"/>
    <col min="3" max="5" width="9.109375" style="209" customWidth="1"/>
    <col min="6" max="7" width="8.33203125" style="209" customWidth="1"/>
    <col min="8" max="11" width="9.109375" style="209" customWidth="1"/>
    <col min="12" max="12" width="2.6640625" style="209" customWidth="1"/>
    <col min="13" max="14" width="9.109375" style="209" customWidth="1"/>
    <col min="15" max="16384" width="9.109375" style="209" hidden="1"/>
  </cols>
  <sheetData>
    <row r="1" spans="1:16380" ht="16.2" thickBot="1" x14ac:dyDescent="0.35">
      <c r="A1" s="204" t="str">
        <f>"Tabell 13 Länsvisa skattesatser, utjämningsåret "&amp;Innehåll!C34&amp;", procent"</f>
        <v>Tabell 13 Länsvisa skattesatser, utjämningsåret 2024, procent</v>
      </c>
      <c r="B1" s="205"/>
      <c r="C1" s="205"/>
      <c r="D1" s="205"/>
      <c r="E1" s="205"/>
      <c r="F1" s="205"/>
      <c r="G1" s="206"/>
      <c r="H1" s="206"/>
      <c r="I1" s="206"/>
      <c r="J1" s="205"/>
      <c r="K1" s="205"/>
      <c r="L1" s="207"/>
      <c r="M1" s="207"/>
      <c r="N1" s="205"/>
    </row>
    <row r="2" spans="1:16380" x14ac:dyDescent="0.25">
      <c r="A2" s="210" t="s">
        <v>19</v>
      </c>
      <c r="B2" s="211" t="s">
        <v>20</v>
      </c>
      <c r="C2" s="347" t="s">
        <v>21</v>
      </c>
      <c r="D2" s="347"/>
      <c r="E2" s="211" t="s">
        <v>313</v>
      </c>
      <c r="F2" s="347" t="s">
        <v>21</v>
      </c>
      <c r="G2" s="348"/>
      <c r="H2" s="212" t="s">
        <v>22</v>
      </c>
      <c r="I2" s="212" t="s">
        <v>22</v>
      </c>
      <c r="J2" s="349" t="str">
        <f>"Länsvis skattesats "&amp;Innehåll!C34&amp;" för"</f>
        <v>Länsvis skattesats 2024 för</v>
      </c>
      <c r="K2" s="350"/>
      <c r="L2" s="350"/>
      <c r="M2" s="350"/>
      <c r="N2" s="350"/>
    </row>
    <row r="3" spans="1:16380" x14ac:dyDescent="0.25">
      <c r="A3" s="205"/>
      <c r="B3" s="213" t="s">
        <v>34</v>
      </c>
      <c r="C3" s="214" t="str">
        <f>Innehåll!C39&amp;"%"</f>
        <v>95%</v>
      </c>
      <c r="D3" s="214" t="str">
        <f>Innehåll!C40&amp;"%"</f>
        <v>85%</v>
      </c>
      <c r="E3" s="213" t="s">
        <v>26</v>
      </c>
      <c r="F3" s="214" t="str">
        <f>Innehåll!C42&amp;"%"</f>
        <v>90%</v>
      </c>
      <c r="G3" s="214" t="str">
        <f>Innehåll!C43&amp;"%"</f>
        <v>85%</v>
      </c>
      <c r="H3" s="215" t="s">
        <v>23</v>
      </c>
      <c r="I3" s="215" t="s">
        <v>23</v>
      </c>
      <c r="J3" s="351" t="s">
        <v>24</v>
      </c>
      <c r="K3" s="351"/>
      <c r="L3" s="216"/>
      <c r="M3" s="352" t="s">
        <v>24</v>
      </c>
      <c r="N3" s="352"/>
    </row>
    <row r="4" spans="1:16380" x14ac:dyDescent="0.25">
      <c r="A4" s="205" t="s">
        <v>25</v>
      </c>
      <c r="B4" s="213" t="s">
        <v>26</v>
      </c>
      <c r="C4" s="205"/>
      <c r="D4" s="205"/>
      <c r="E4" s="213" t="s">
        <v>30</v>
      </c>
      <c r="F4" s="206"/>
      <c r="G4" s="206"/>
      <c r="H4" s="215" t="s">
        <v>27</v>
      </c>
      <c r="I4" s="215" t="s">
        <v>27</v>
      </c>
      <c r="J4" s="346" t="s">
        <v>28</v>
      </c>
      <c r="K4" s="346"/>
      <c r="L4" s="217"/>
      <c r="M4" s="346" t="s">
        <v>29</v>
      </c>
      <c r="N4" s="346"/>
    </row>
    <row r="5" spans="1:16380" x14ac:dyDescent="0.25">
      <c r="A5" s="205" t="s">
        <v>312</v>
      </c>
      <c r="B5" s="213" t="s">
        <v>30</v>
      </c>
      <c r="C5" s="205"/>
      <c r="D5" s="205"/>
      <c r="E5" s="219" t="s">
        <v>23</v>
      </c>
      <c r="F5" s="206"/>
      <c r="G5" s="206"/>
      <c r="H5" s="215" t="s">
        <v>31</v>
      </c>
      <c r="I5" s="215" t="s">
        <v>31</v>
      </c>
      <c r="J5" s="213" t="s">
        <v>20</v>
      </c>
      <c r="K5" s="213"/>
      <c r="L5" s="217"/>
      <c r="M5" s="213" t="s">
        <v>20</v>
      </c>
      <c r="N5" s="213"/>
    </row>
    <row r="6" spans="1:16380" ht="15.6" x14ac:dyDescent="0.25">
      <c r="A6" s="218"/>
      <c r="B6" s="219" t="s">
        <v>23</v>
      </c>
      <c r="C6" s="220"/>
      <c r="D6" s="220"/>
      <c r="E6" s="219" t="s">
        <v>35</v>
      </c>
      <c r="F6" s="221"/>
      <c r="G6" s="221"/>
      <c r="H6" s="222" t="s">
        <v>32</v>
      </c>
      <c r="I6" s="223" t="str">
        <f>Innehåll!C36+1&amp;"-"</f>
        <v>2004-</v>
      </c>
      <c r="J6" s="213" t="s">
        <v>33</v>
      </c>
      <c r="K6" s="213" t="s">
        <v>314</v>
      </c>
      <c r="L6" s="217"/>
      <c r="M6" s="213" t="s">
        <v>33</v>
      </c>
      <c r="N6" s="213" t="s">
        <v>314</v>
      </c>
    </row>
    <row r="7" spans="1:16380" ht="15.6" x14ac:dyDescent="0.25">
      <c r="A7" s="220"/>
      <c r="B7" s="219" t="s">
        <v>35</v>
      </c>
      <c r="C7" s="220"/>
      <c r="D7" s="220"/>
      <c r="E7" s="322" t="str">
        <f>Innehåll!C36</f>
        <v>2003</v>
      </c>
      <c r="F7" s="221"/>
      <c r="G7" s="221"/>
      <c r="H7" s="223" t="str">
        <f>Innehåll!C36</f>
        <v>2003</v>
      </c>
      <c r="I7" s="224" t="str">
        <f>Innehåll!C34</f>
        <v>2024</v>
      </c>
      <c r="J7" s="225" t="str">
        <f>"("&amp;Innehåll!C39&amp;"%)"</f>
        <v>(95%)</v>
      </c>
      <c r="K7" s="225" t="str">
        <f>"("&amp;Innehåll!C42&amp;"%)"</f>
        <v>(90%)</v>
      </c>
      <c r="L7" s="216"/>
      <c r="M7" s="225" t="str">
        <f>"("&amp;Innehåll!C40&amp;"%)"</f>
        <v>(85%)</v>
      </c>
      <c r="N7" s="225" t="str">
        <f>"("&amp;Innehåll!C43&amp;"%)"</f>
        <v>(85%)</v>
      </c>
    </row>
    <row r="8" spans="1:16380" x14ac:dyDescent="0.25">
      <c r="A8" s="226"/>
      <c r="B8" s="227" t="str">
        <f>Innehåll!C36</f>
        <v>2003</v>
      </c>
      <c r="C8" s="226"/>
      <c r="D8" s="226"/>
      <c r="E8" s="227"/>
      <c r="F8" s="228"/>
      <c r="G8" s="228"/>
      <c r="H8" s="228"/>
      <c r="I8" s="228"/>
      <c r="J8" s="8"/>
      <c r="K8" s="8"/>
      <c r="L8" s="229"/>
      <c r="M8" s="8"/>
      <c r="N8" s="8"/>
    </row>
    <row r="9" spans="1:16380" customFormat="1" ht="15.75" customHeight="1" x14ac:dyDescent="0.25">
      <c r="A9" s="6" t="s">
        <v>329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5"/>
      <c r="M9" s="65">
        <v>16.98</v>
      </c>
      <c r="N9" s="65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x14ac:dyDescent="0.25">
      <c r="A10" s="6" t="s">
        <v>355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5"/>
      <c r="M10" s="65">
        <v>17.07</v>
      </c>
      <c r="N10" s="65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x14ac:dyDescent="0.25">
      <c r="A11" s="6" t="s">
        <v>363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5"/>
      <c r="M11" s="65">
        <v>17.8</v>
      </c>
      <c r="N11" s="65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x14ac:dyDescent="0.25">
      <c r="A12" s="6" t="s">
        <v>373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5"/>
      <c r="M12" s="65">
        <v>16.86</v>
      </c>
      <c r="N12" s="65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x14ac:dyDescent="0.25">
      <c r="A13" s="6" t="s">
        <v>387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5"/>
      <c r="M13" s="65">
        <v>17.07</v>
      </c>
      <c r="N13" s="65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ht="15.75" customHeight="1" x14ac:dyDescent="0.25">
      <c r="A14" s="6" t="s">
        <v>400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5"/>
      <c r="M14" s="65">
        <v>17.7</v>
      </c>
      <c r="N14" s="65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x14ac:dyDescent="0.25">
      <c r="A15" s="6" t="s">
        <v>409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5"/>
      <c r="M15" s="65">
        <v>18.29</v>
      </c>
      <c r="N15" s="65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x14ac:dyDescent="0.25">
      <c r="A16" s="6" t="s">
        <v>422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5"/>
      <c r="M16" s="65">
        <v>17.04</v>
      </c>
      <c r="N16" s="65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x14ac:dyDescent="0.25">
      <c r="A17" s="6" t="s">
        <v>428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5"/>
      <c r="M17" s="65">
        <v>17.63</v>
      </c>
      <c r="N17" s="65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x14ac:dyDescent="0.25">
      <c r="A18" s="6" t="s">
        <v>462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5"/>
      <c r="M18" s="65">
        <v>17.21</v>
      </c>
      <c r="N18" s="65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ht="15.75" customHeight="1" x14ac:dyDescent="0.25">
      <c r="A19" s="6" t="s">
        <v>469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5"/>
      <c r="M19" s="65">
        <v>17.34</v>
      </c>
      <c r="N19" s="65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x14ac:dyDescent="0.25">
      <c r="A20" s="6" t="s">
        <v>519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5"/>
      <c r="M20" s="65">
        <v>17.899999999999999</v>
      </c>
      <c r="N20" s="65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x14ac:dyDescent="0.25">
      <c r="A21" s="6" t="s">
        <v>536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5"/>
      <c r="M21" s="65">
        <v>16.93</v>
      </c>
      <c r="N21" s="65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x14ac:dyDescent="0.25">
      <c r="A22" s="6" t="s">
        <v>548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5"/>
      <c r="M22" s="65">
        <v>18.12</v>
      </c>
      <c r="N22" s="65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x14ac:dyDescent="0.25">
      <c r="A23" s="6" t="s">
        <v>559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-0.25</v>
      </c>
      <c r="J23" s="9">
        <v>19.510000000000002</v>
      </c>
      <c r="K23" s="9">
        <v>9.57</v>
      </c>
      <c r="L23" s="65"/>
      <c r="M23" s="65">
        <v>17.440000000000001</v>
      </c>
      <c r="N23" s="65">
        <v>9.0500000000000007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ht="15.75" customHeight="1" x14ac:dyDescent="0.25">
      <c r="A24" s="6" t="s">
        <v>575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5"/>
      <c r="M24" s="65">
        <v>17.239999999999998</v>
      </c>
      <c r="N24" s="65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x14ac:dyDescent="0.25">
      <c r="A25" s="6" t="s">
        <v>586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5"/>
      <c r="M25" s="65">
        <v>18.97</v>
      </c>
      <c r="N25" s="65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x14ac:dyDescent="0.25">
      <c r="A26" s="6" t="s">
        <v>594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5"/>
      <c r="M26" s="65">
        <v>18.100000000000001</v>
      </c>
      <c r="N26" s="65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x14ac:dyDescent="0.25">
      <c r="A27" s="6" t="s">
        <v>603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5"/>
      <c r="M27" s="65">
        <v>18.48</v>
      </c>
      <c r="N27" s="65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x14ac:dyDescent="0.25">
      <c r="A28" s="6" t="s">
        <v>619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5"/>
      <c r="M28" s="65">
        <v>18.38</v>
      </c>
      <c r="N28" s="65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ht="15.75" customHeight="1" x14ac:dyDescent="0.25">
      <c r="A29" s="6" t="s">
        <v>634</v>
      </c>
      <c r="B29" s="302"/>
      <c r="C29" s="302"/>
      <c r="D29" s="302"/>
      <c r="E29" s="302"/>
      <c r="F29" s="302"/>
      <c r="G29" s="302"/>
      <c r="H29" s="302">
        <v>4.1581790004073103</v>
      </c>
      <c r="I29" s="302"/>
      <c r="J29" s="302"/>
      <c r="K29" s="302"/>
      <c r="L29" s="303"/>
      <c r="M29" s="65"/>
      <c r="N29" s="65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ht="15.75" customHeight="1" x14ac:dyDescent="0.25">
      <c r="A30" s="6" t="s">
        <v>421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5"/>
      <c r="M30" s="65">
        <v>17.54</v>
      </c>
      <c r="N30" s="65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.8" thickBot="1" x14ac:dyDescent="0.3">
      <c r="A31" s="208"/>
      <c r="B31" s="230"/>
      <c r="C31" s="231"/>
      <c r="D31" s="231"/>
      <c r="E31" s="231"/>
      <c r="F31" s="231"/>
      <c r="G31" s="231"/>
      <c r="H31" s="232"/>
      <c r="I31" s="232"/>
      <c r="J31" s="231"/>
      <c r="K31" s="231"/>
      <c r="L31" s="233"/>
      <c r="M31" s="231"/>
      <c r="N31" s="231"/>
    </row>
    <row r="32" spans="1:16380" x14ac:dyDescent="0.25">
      <c r="A32" s="234" t="s">
        <v>311</v>
      </c>
      <c r="B32" s="235"/>
      <c r="C32" s="221"/>
      <c r="D32" s="221"/>
      <c r="E32" s="235"/>
      <c r="F32" s="235"/>
      <c r="G32" s="221"/>
      <c r="H32" s="221"/>
      <c r="I32" s="221"/>
      <c r="J32" s="221"/>
      <c r="K32" s="221"/>
      <c r="L32" s="236"/>
      <c r="M32" s="221"/>
      <c r="N32" s="221"/>
    </row>
    <row r="33" spans="1:14" x14ac:dyDescent="0.25">
      <c r="A33" s="234" t="str">
        <f>"2) Genomsnittlig skattesats "&amp;Innehåll!C36&amp;" (därav "&amp;Innehåll!C39&amp;" respektive "&amp;Innehåll!C40&amp;" procent) ökad med länets avvikelse från genomsnittlig skatteväxlingsnivå."</f>
        <v>2) Genomsnittlig skattesats 2003 (därav 95 respektive 85 procent) ökad med länets avvikelse från genomsnittlig skatteväxlingsnivå.</v>
      </c>
      <c r="B33" s="205"/>
      <c r="C33" s="205"/>
      <c r="D33" s="205"/>
      <c r="E33" s="205"/>
      <c r="F33" s="205"/>
      <c r="G33" s="206"/>
      <c r="H33" s="206"/>
      <c r="I33" s="206"/>
      <c r="J33" s="205"/>
      <c r="K33" s="205"/>
      <c r="L33" s="207"/>
      <c r="M33" s="207"/>
      <c r="N33" s="218"/>
    </row>
    <row r="34" spans="1:14" x14ac:dyDescent="0.25">
      <c r="A34" s="234" t="str">
        <f>"3) Genomsnittlig skattesats "&amp;Innehåll!C36&amp;" (därav "&amp;Innehåll!C42&amp;" respektive "&amp;Innehåll!C43&amp;" procent) minskad med länets avvikelse från genomsnittlig skatteväxlingsnivå."</f>
        <v>3) Genomsnittlig skattesats 2003 (därav 90 respektive 85 procent) minskad med länets avvikelse från genomsnittlig skatteväxlingsnivå.</v>
      </c>
      <c r="B34" s="205"/>
      <c r="C34" s="205"/>
      <c r="D34" s="205"/>
      <c r="E34" s="205"/>
      <c r="F34" s="205"/>
      <c r="G34" s="206"/>
      <c r="H34" s="206"/>
      <c r="I34" s="206"/>
      <c r="J34" s="205"/>
      <c r="K34" s="205"/>
      <c r="L34" s="207"/>
      <c r="M34" s="207"/>
      <c r="N34" s="218"/>
    </row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L29:M29">
    <cfRule type="expression" dxfId="30" priority="4" stopIfTrue="1">
      <formula>IF(#REF!&lt;0,TRUE,FALSE)</formula>
    </cfRule>
  </conditionalFormatting>
  <conditionalFormatting sqref="N9:N30">
    <cfRule type="expression" dxfId="29" priority="3" stopIfTrue="1">
      <formula>IF(#REF!&lt;0,TRUE,FALSE)</formula>
    </cfRule>
  </conditionalFormatting>
  <conditionalFormatting sqref="L30:M30 L20:M23 L15:M18 L25:M28 L9:N9 M10:N30">
    <cfRule type="expression" dxfId="28" priority="9" stopIfTrue="1">
      <formula>IF(#REF!&lt;0,TRUE,FALSE)</formula>
    </cfRule>
  </conditionalFormatting>
  <conditionalFormatting sqref="L10:M13">
    <cfRule type="expression" dxfId="27" priority="8" stopIfTrue="1">
      <formula>IF(#REF!&lt;0,TRUE,FALSE)</formula>
    </cfRule>
  </conditionalFormatting>
  <conditionalFormatting sqref="L14:M14">
    <cfRule type="expression" dxfId="26" priority="7" stopIfTrue="1">
      <formula>IF(#REF!&lt;0,TRUE,FALSE)</formula>
    </cfRule>
  </conditionalFormatting>
  <conditionalFormatting sqref="L19:M19">
    <cfRule type="expression" dxfId="25" priority="6" stopIfTrue="1">
      <formula>IF(#REF!&lt;0,TRUE,FALSE)</formula>
    </cfRule>
  </conditionalFormatting>
  <conditionalFormatting sqref="L24:M24">
    <cfRule type="expression" dxfId="24" priority="5" stopIfTrue="1">
      <formula>IF(#REF!&lt;0,TRUE,FALSE)</formula>
    </cfRule>
  </conditionalFormatting>
  <conditionalFormatting sqref="B9:N30">
    <cfRule type="cellIs" dxfId="23" priority="1" operator="lessThan">
      <formula>0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40442-D043-47A4-BCD0-6606BB79DC2A}">
  <sheetPr codeName="Blad16"/>
  <dimension ref="A1:J319"/>
  <sheetViews>
    <sheetView showGridLines="0" workbookViewId="0">
      <pane ySplit="8" topLeftCell="A9" activePane="bottomLeft" state="frozen"/>
      <selection activeCell="E11" sqref="E11"/>
      <selection pane="bottomLeft"/>
    </sheetView>
  </sheetViews>
  <sheetFormatPr defaultColWidth="0" defaultRowHeight="13.2" zeroHeight="1" x14ac:dyDescent="0.25"/>
  <cols>
    <col min="1" max="1" width="16.88671875" style="359" customWidth="1"/>
    <col min="2" max="5" width="9.109375" style="359" customWidth="1"/>
    <col min="6" max="6" width="10.88671875" style="359" customWidth="1"/>
    <col min="7" max="7" width="12.88671875" style="359" bestFit="1" customWidth="1"/>
    <col min="8" max="8" width="9.109375" style="359" customWidth="1"/>
    <col min="9" max="10" width="9.109375" customWidth="1"/>
    <col min="11" max="16384" width="9.109375" hidden="1"/>
  </cols>
  <sheetData>
    <row r="1" spans="1:8" ht="16.2" thickBot="1" x14ac:dyDescent="0.35">
      <c r="A1" s="353" t="s">
        <v>643</v>
      </c>
      <c r="B1" s="353"/>
      <c r="C1" s="353"/>
      <c r="D1" s="353"/>
      <c r="E1" s="353"/>
      <c r="F1" s="354"/>
      <c r="G1" s="354"/>
      <c r="H1" s="354"/>
    </row>
    <row r="2" spans="1:8" x14ac:dyDescent="0.25">
      <c r="A2" s="12" t="s">
        <v>19</v>
      </c>
      <c r="B2" s="355" t="s">
        <v>644</v>
      </c>
      <c r="C2" s="355"/>
      <c r="D2" s="355"/>
      <c r="E2" s="355"/>
      <c r="F2" s="356" t="s">
        <v>645</v>
      </c>
      <c r="G2" s="356"/>
      <c r="H2" s="356"/>
    </row>
    <row r="3" spans="1:8" x14ac:dyDescent="0.25">
      <c r="A3" s="26"/>
      <c r="B3" s="26">
        <v>2020</v>
      </c>
      <c r="C3" s="26">
        <v>2021</v>
      </c>
      <c r="D3" s="26">
        <v>2022</v>
      </c>
      <c r="E3" s="26">
        <v>2023</v>
      </c>
      <c r="F3" s="357" t="s">
        <v>646</v>
      </c>
      <c r="G3" s="358" t="s">
        <v>647</v>
      </c>
      <c r="H3" s="358" t="s">
        <v>22</v>
      </c>
    </row>
    <row r="4" spans="1:8" x14ac:dyDescent="0.25">
      <c r="A4" s="26" t="s">
        <v>42</v>
      </c>
      <c r="B4" s="26"/>
      <c r="C4" s="26"/>
      <c r="D4" s="26"/>
      <c r="E4" s="26"/>
      <c r="F4" s="358" t="s">
        <v>648</v>
      </c>
      <c r="G4" s="358" t="s">
        <v>649</v>
      </c>
      <c r="H4" s="358" t="s">
        <v>650</v>
      </c>
    </row>
    <row r="5" spans="1:8" x14ac:dyDescent="0.25">
      <c r="A5" s="26"/>
      <c r="B5" s="26"/>
      <c r="C5" s="26"/>
      <c r="D5" s="26"/>
      <c r="E5" s="26"/>
      <c r="F5" s="358" t="s">
        <v>651</v>
      </c>
      <c r="G5" s="358" t="s">
        <v>652</v>
      </c>
      <c r="H5" s="358" t="s">
        <v>28</v>
      </c>
    </row>
    <row r="6" spans="1:8" x14ac:dyDescent="0.25">
      <c r="A6" s="26"/>
      <c r="C6" s="26"/>
      <c r="D6" s="26"/>
      <c r="E6" s="26"/>
      <c r="G6" s="358" t="s">
        <v>653</v>
      </c>
      <c r="H6" s="358"/>
    </row>
    <row r="7" spans="1:8" x14ac:dyDescent="0.25">
      <c r="A7" s="26"/>
      <c r="B7" s="360" t="s">
        <v>654</v>
      </c>
      <c r="C7" s="26"/>
      <c r="D7" s="26"/>
      <c r="E7" s="26"/>
      <c r="F7" s="358"/>
      <c r="G7" s="358" t="s">
        <v>196</v>
      </c>
    </row>
    <row r="8" spans="1:8" x14ac:dyDescent="0.25">
      <c r="A8" s="361" t="s">
        <v>328</v>
      </c>
      <c r="B8" s="361">
        <v>275.71167103203817</v>
      </c>
      <c r="C8" s="361">
        <v>88.255601909128501</v>
      </c>
      <c r="D8" s="361">
        <v>23.13893771513332</v>
      </c>
      <c r="E8" s="421">
        <v>2.6041014885159348</v>
      </c>
      <c r="F8" s="362">
        <v>54</v>
      </c>
      <c r="G8" s="362">
        <v>55</v>
      </c>
      <c r="H8" s="362">
        <v>109</v>
      </c>
    </row>
    <row r="9" spans="1:8" ht="26.4" x14ac:dyDescent="0.25">
      <c r="A9" s="363" t="s">
        <v>655</v>
      </c>
      <c r="B9" s="364">
        <v>0</v>
      </c>
      <c r="C9" s="364">
        <v>0</v>
      </c>
      <c r="D9" s="364">
        <v>0</v>
      </c>
      <c r="E9" s="364">
        <v>0</v>
      </c>
      <c r="F9" s="365">
        <v>0</v>
      </c>
      <c r="G9" s="365">
        <v>0</v>
      </c>
      <c r="H9" s="365">
        <v>0</v>
      </c>
    </row>
    <row r="10" spans="1:8" x14ac:dyDescent="0.25">
      <c r="A10" s="359" t="s">
        <v>331</v>
      </c>
      <c r="B10" s="364">
        <v>0</v>
      </c>
      <c r="C10" s="364">
        <v>0</v>
      </c>
      <c r="D10" s="364">
        <v>0</v>
      </c>
      <c r="E10" s="364">
        <v>0</v>
      </c>
      <c r="F10" s="365">
        <v>0</v>
      </c>
      <c r="G10" s="365">
        <v>0</v>
      </c>
      <c r="H10" s="365">
        <v>0</v>
      </c>
    </row>
    <row r="11" spans="1:8" x14ac:dyDescent="0.25">
      <c r="A11" s="359" t="s">
        <v>332</v>
      </c>
      <c r="B11" s="364">
        <v>558</v>
      </c>
      <c r="C11" s="364">
        <v>121</v>
      </c>
      <c r="D11" s="364">
        <v>0</v>
      </c>
      <c r="E11" s="364">
        <v>0</v>
      </c>
      <c r="F11" s="365">
        <v>0</v>
      </c>
      <c r="G11" s="365">
        <v>0</v>
      </c>
      <c r="H11" s="365">
        <v>0</v>
      </c>
    </row>
    <row r="12" spans="1:8" x14ac:dyDescent="0.25">
      <c r="A12" s="359" t="s">
        <v>333</v>
      </c>
      <c r="B12" s="364">
        <v>114</v>
      </c>
      <c r="C12" s="364">
        <v>0</v>
      </c>
      <c r="D12" s="364">
        <v>0</v>
      </c>
      <c r="E12" s="364">
        <v>0</v>
      </c>
      <c r="F12" s="365">
        <v>0</v>
      </c>
      <c r="G12" s="365">
        <v>0</v>
      </c>
      <c r="H12" s="365">
        <v>0</v>
      </c>
    </row>
    <row r="13" spans="1:8" x14ac:dyDescent="0.25">
      <c r="A13" s="359" t="s">
        <v>334</v>
      </c>
      <c r="B13" s="364">
        <v>0</v>
      </c>
      <c r="C13" s="364">
        <v>0</v>
      </c>
      <c r="D13" s="364">
        <v>0</v>
      </c>
      <c r="E13" s="364">
        <v>0</v>
      </c>
      <c r="F13" s="365">
        <v>0</v>
      </c>
      <c r="G13" s="365">
        <v>0</v>
      </c>
      <c r="H13" s="365">
        <v>0</v>
      </c>
    </row>
    <row r="14" spans="1:8" x14ac:dyDescent="0.25">
      <c r="A14" s="359" t="s">
        <v>335</v>
      </c>
      <c r="B14" s="364">
        <v>45</v>
      </c>
      <c r="C14" s="364">
        <v>0</v>
      </c>
      <c r="D14" s="364">
        <v>0</v>
      </c>
      <c r="E14" s="364">
        <v>0</v>
      </c>
      <c r="F14" s="365">
        <v>0</v>
      </c>
      <c r="G14" s="365">
        <v>0</v>
      </c>
      <c r="H14" s="365">
        <v>0</v>
      </c>
    </row>
    <row r="15" spans="1:8" x14ac:dyDescent="0.25">
      <c r="A15" s="359" t="s">
        <v>336</v>
      </c>
      <c r="B15" s="364">
        <v>122</v>
      </c>
      <c r="C15" s="364">
        <v>0</v>
      </c>
      <c r="D15" s="364">
        <v>0</v>
      </c>
      <c r="E15" s="364">
        <v>0</v>
      </c>
      <c r="F15" s="365">
        <v>0</v>
      </c>
      <c r="G15" s="365">
        <v>0</v>
      </c>
      <c r="H15" s="365">
        <v>0</v>
      </c>
    </row>
    <row r="16" spans="1:8" x14ac:dyDescent="0.25">
      <c r="A16" s="359" t="s">
        <v>337</v>
      </c>
      <c r="B16" s="364">
        <v>366</v>
      </c>
      <c r="C16" s="364">
        <v>0</v>
      </c>
      <c r="D16" s="364">
        <v>0</v>
      </c>
      <c r="E16" s="364">
        <v>0</v>
      </c>
      <c r="F16" s="365">
        <v>0</v>
      </c>
      <c r="G16" s="365">
        <v>0</v>
      </c>
      <c r="H16" s="365">
        <v>0</v>
      </c>
    </row>
    <row r="17" spans="1:8" x14ac:dyDescent="0.25">
      <c r="A17" s="359" t="s">
        <v>338</v>
      </c>
      <c r="B17" s="364">
        <v>0</v>
      </c>
      <c r="C17" s="364">
        <v>0</v>
      </c>
      <c r="D17" s="364">
        <v>0</v>
      </c>
      <c r="E17" s="364">
        <v>0</v>
      </c>
      <c r="F17" s="365">
        <v>0</v>
      </c>
      <c r="G17" s="365">
        <v>0</v>
      </c>
      <c r="H17" s="365">
        <v>0</v>
      </c>
    </row>
    <row r="18" spans="1:8" x14ac:dyDescent="0.25">
      <c r="A18" s="359" t="s">
        <v>339</v>
      </c>
      <c r="B18" s="364">
        <v>877</v>
      </c>
      <c r="C18" s="364">
        <v>440</v>
      </c>
      <c r="D18" s="364">
        <v>125</v>
      </c>
      <c r="E18" s="364">
        <v>0</v>
      </c>
      <c r="F18" s="365">
        <v>0</v>
      </c>
      <c r="G18" s="365">
        <v>0</v>
      </c>
      <c r="H18" s="365">
        <v>0</v>
      </c>
    </row>
    <row r="19" spans="1:8" x14ac:dyDescent="0.25">
      <c r="A19" s="359" t="s">
        <v>340</v>
      </c>
      <c r="B19" s="364">
        <v>0</v>
      </c>
      <c r="C19" s="364">
        <v>0</v>
      </c>
      <c r="D19" s="364">
        <v>0</v>
      </c>
      <c r="E19" s="364">
        <v>0</v>
      </c>
      <c r="F19" s="365">
        <v>0</v>
      </c>
      <c r="G19" s="365">
        <v>0</v>
      </c>
      <c r="H19" s="365">
        <v>0</v>
      </c>
    </row>
    <row r="20" spans="1:8" x14ac:dyDescent="0.25">
      <c r="A20" s="359" t="s">
        <v>341</v>
      </c>
      <c r="B20" s="364">
        <v>508</v>
      </c>
      <c r="C20" s="364">
        <v>71</v>
      </c>
      <c r="D20" s="364">
        <v>0</v>
      </c>
      <c r="E20" s="364">
        <v>0</v>
      </c>
      <c r="F20" s="365">
        <v>0</v>
      </c>
      <c r="G20" s="365">
        <v>0</v>
      </c>
      <c r="H20" s="365">
        <v>0</v>
      </c>
    </row>
    <row r="21" spans="1:8" x14ac:dyDescent="0.25">
      <c r="A21" s="359" t="s">
        <v>342</v>
      </c>
      <c r="B21" s="364">
        <v>0</v>
      </c>
      <c r="C21" s="364">
        <v>0</v>
      </c>
      <c r="D21" s="364">
        <v>0</v>
      </c>
      <c r="E21" s="364">
        <v>0</v>
      </c>
      <c r="F21" s="365">
        <v>0</v>
      </c>
      <c r="G21" s="365">
        <v>0</v>
      </c>
      <c r="H21" s="365">
        <v>0</v>
      </c>
    </row>
    <row r="22" spans="1:8" x14ac:dyDescent="0.25">
      <c r="A22" s="359" t="s">
        <v>343</v>
      </c>
      <c r="B22" s="364">
        <v>53</v>
      </c>
      <c r="C22" s="364">
        <v>0</v>
      </c>
      <c r="D22" s="364">
        <v>0</v>
      </c>
      <c r="E22" s="364">
        <v>0</v>
      </c>
      <c r="F22" s="365">
        <v>0</v>
      </c>
      <c r="G22" s="365">
        <v>0</v>
      </c>
      <c r="H22" s="365">
        <v>0</v>
      </c>
    </row>
    <row r="23" spans="1:8" x14ac:dyDescent="0.25">
      <c r="A23" s="359" t="s">
        <v>344</v>
      </c>
      <c r="B23" s="364">
        <v>0</v>
      </c>
      <c r="C23" s="364">
        <v>0</v>
      </c>
      <c r="D23" s="364">
        <v>0</v>
      </c>
      <c r="E23" s="364">
        <v>0</v>
      </c>
      <c r="F23" s="365">
        <v>0</v>
      </c>
      <c r="G23" s="365">
        <v>0</v>
      </c>
      <c r="H23" s="365">
        <v>0</v>
      </c>
    </row>
    <row r="24" spans="1:8" x14ac:dyDescent="0.25">
      <c r="A24" s="359" t="s">
        <v>329</v>
      </c>
      <c r="B24" s="364">
        <v>0</v>
      </c>
      <c r="C24" s="364">
        <v>0</v>
      </c>
      <c r="D24" s="364">
        <v>0</v>
      </c>
      <c r="E24" s="364">
        <v>0</v>
      </c>
      <c r="F24" s="365">
        <v>0</v>
      </c>
      <c r="G24" s="365">
        <v>0</v>
      </c>
      <c r="H24" s="365">
        <v>0</v>
      </c>
    </row>
    <row r="25" spans="1:8" x14ac:dyDescent="0.25">
      <c r="A25" s="359" t="s">
        <v>345</v>
      </c>
      <c r="B25" s="364">
        <v>0</v>
      </c>
      <c r="C25" s="364">
        <v>0</v>
      </c>
      <c r="D25" s="364">
        <v>0</v>
      </c>
      <c r="E25" s="364">
        <v>0</v>
      </c>
      <c r="F25" s="365">
        <v>0</v>
      </c>
      <c r="G25" s="365">
        <v>0</v>
      </c>
      <c r="H25" s="365">
        <v>0</v>
      </c>
    </row>
    <row r="26" spans="1:8" x14ac:dyDescent="0.25">
      <c r="A26" s="359" t="s">
        <v>346</v>
      </c>
      <c r="B26" s="364">
        <v>0</v>
      </c>
      <c r="C26" s="364">
        <v>0</v>
      </c>
      <c r="D26" s="364">
        <v>0</v>
      </c>
      <c r="E26" s="364">
        <v>0</v>
      </c>
      <c r="F26" s="365">
        <v>0</v>
      </c>
      <c r="G26" s="365">
        <v>0</v>
      </c>
      <c r="H26" s="365">
        <v>0</v>
      </c>
    </row>
    <row r="27" spans="1:8" x14ac:dyDescent="0.25">
      <c r="A27" s="359" t="s">
        <v>347</v>
      </c>
      <c r="B27" s="364">
        <v>302</v>
      </c>
      <c r="C27" s="364">
        <v>0</v>
      </c>
      <c r="D27" s="364">
        <v>0</v>
      </c>
      <c r="E27" s="364">
        <v>0</v>
      </c>
      <c r="F27" s="365">
        <v>0</v>
      </c>
      <c r="G27" s="365">
        <v>0</v>
      </c>
      <c r="H27" s="365">
        <v>0</v>
      </c>
    </row>
    <row r="28" spans="1:8" x14ac:dyDescent="0.25">
      <c r="A28" s="359" t="s">
        <v>348</v>
      </c>
      <c r="B28" s="364">
        <v>253</v>
      </c>
      <c r="C28" s="364">
        <v>0</v>
      </c>
      <c r="D28" s="364">
        <v>0</v>
      </c>
      <c r="E28" s="364">
        <v>0</v>
      </c>
      <c r="F28" s="365">
        <v>0</v>
      </c>
      <c r="G28" s="365">
        <v>0</v>
      </c>
      <c r="H28" s="365">
        <v>0</v>
      </c>
    </row>
    <row r="29" spans="1:8" x14ac:dyDescent="0.25">
      <c r="A29" s="359" t="s">
        <v>349</v>
      </c>
      <c r="B29" s="364">
        <v>0</v>
      </c>
      <c r="C29" s="364">
        <v>0</v>
      </c>
      <c r="D29" s="364">
        <v>0</v>
      </c>
      <c r="E29" s="364">
        <v>0</v>
      </c>
      <c r="F29" s="365">
        <v>0</v>
      </c>
      <c r="G29" s="365">
        <v>0</v>
      </c>
      <c r="H29" s="365">
        <v>0</v>
      </c>
    </row>
    <row r="30" spans="1:8" x14ac:dyDescent="0.25">
      <c r="A30" s="359" t="s">
        <v>350</v>
      </c>
      <c r="B30" s="364">
        <v>163</v>
      </c>
      <c r="C30" s="364">
        <v>0</v>
      </c>
      <c r="D30" s="364">
        <v>0</v>
      </c>
      <c r="E30" s="364">
        <v>0</v>
      </c>
      <c r="F30" s="365">
        <v>0</v>
      </c>
      <c r="G30" s="365">
        <v>0</v>
      </c>
      <c r="H30" s="365">
        <v>0</v>
      </c>
    </row>
    <row r="31" spans="1:8" x14ac:dyDescent="0.25">
      <c r="A31" s="359" t="s">
        <v>351</v>
      </c>
      <c r="B31" s="364">
        <v>435</v>
      </c>
      <c r="C31" s="364">
        <v>0</v>
      </c>
      <c r="D31" s="364">
        <v>0</v>
      </c>
      <c r="E31" s="364">
        <v>0</v>
      </c>
      <c r="F31" s="365">
        <v>0</v>
      </c>
      <c r="G31" s="365">
        <v>0</v>
      </c>
      <c r="H31" s="365">
        <v>0</v>
      </c>
    </row>
    <row r="32" spans="1:8" x14ac:dyDescent="0.25">
      <c r="A32" s="359" t="s">
        <v>352</v>
      </c>
      <c r="B32" s="364">
        <v>616</v>
      </c>
      <c r="C32" s="364">
        <v>179</v>
      </c>
      <c r="D32" s="364">
        <v>0</v>
      </c>
      <c r="E32" s="364">
        <v>0</v>
      </c>
      <c r="F32" s="365">
        <v>0</v>
      </c>
      <c r="G32" s="365">
        <v>0</v>
      </c>
      <c r="H32" s="365">
        <v>0</v>
      </c>
    </row>
    <row r="33" spans="1:8" x14ac:dyDescent="0.25">
      <c r="A33" s="359" t="s">
        <v>353</v>
      </c>
      <c r="B33" s="364">
        <v>618</v>
      </c>
      <c r="C33" s="364">
        <v>181</v>
      </c>
      <c r="D33" s="364">
        <v>0</v>
      </c>
      <c r="E33" s="364">
        <v>0</v>
      </c>
      <c r="F33" s="365">
        <v>0</v>
      </c>
      <c r="G33" s="365">
        <v>0</v>
      </c>
      <c r="H33" s="365">
        <v>0</v>
      </c>
    </row>
    <row r="34" spans="1:8" x14ac:dyDescent="0.25">
      <c r="A34" s="359" t="s">
        <v>354</v>
      </c>
      <c r="B34" s="364">
        <v>0</v>
      </c>
      <c r="C34" s="364">
        <v>0</v>
      </c>
      <c r="D34" s="364">
        <v>0</v>
      </c>
      <c r="E34" s="364">
        <v>0</v>
      </c>
      <c r="F34" s="365">
        <v>0</v>
      </c>
      <c r="G34" s="365">
        <v>0</v>
      </c>
      <c r="H34" s="365">
        <v>0</v>
      </c>
    </row>
    <row r="35" spans="1:8" ht="26.4" x14ac:dyDescent="0.25">
      <c r="A35" s="363" t="s">
        <v>656</v>
      </c>
      <c r="B35" s="364">
        <v>282</v>
      </c>
      <c r="C35" s="364">
        <v>0</v>
      </c>
      <c r="D35" s="364">
        <v>0</v>
      </c>
      <c r="E35" s="364">
        <v>0</v>
      </c>
      <c r="F35" s="365">
        <v>0</v>
      </c>
      <c r="G35" s="365">
        <v>0</v>
      </c>
      <c r="H35" s="365">
        <v>0</v>
      </c>
    </row>
    <row r="36" spans="1:8" x14ac:dyDescent="0.25">
      <c r="A36" s="359" t="s">
        <v>357</v>
      </c>
      <c r="B36" s="364">
        <v>0</v>
      </c>
      <c r="C36" s="364">
        <v>0</v>
      </c>
      <c r="D36" s="364">
        <v>0</v>
      </c>
      <c r="E36" s="364">
        <v>0</v>
      </c>
      <c r="F36" s="365">
        <v>0</v>
      </c>
      <c r="G36" s="365">
        <v>0</v>
      </c>
      <c r="H36" s="365">
        <v>0</v>
      </c>
    </row>
    <row r="37" spans="1:8" x14ac:dyDescent="0.25">
      <c r="A37" s="359" t="s">
        <v>358</v>
      </c>
      <c r="B37" s="364">
        <v>966</v>
      </c>
      <c r="C37" s="364">
        <v>529</v>
      </c>
      <c r="D37" s="364">
        <v>214</v>
      </c>
      <c r="E37" s="364">
        <v>0</v>
      </c>
      <c r="F37" s="365">
        <v>0</v>
      </c>
      <c r="G37" s="365">
        <v>0</v>
      </c>
      <c r="H37" s="365">
        <v>0</v>
      </c>
    </row>
    <row r="38" spans="1:8" x14ac:dyDescent="0.25">
      <c r="A38" s="359" t="s">
        <v>359</v>
      </c>
      <c r="B38" s="364">
        <v>420</v>
      </c>
      <c r="C38" s="364">
        <v>0</v>
      </c>
      <c r="D38" s="364">
        <v>0</v>
      </c>
      <c r="E38" s="364">
        <v>0</v>
      </c>
      <c r="F38" s="365">
        <v>0</v>
      </c>
      <c r="G38" s="365">
        <v>0</v>
      </c>
      <c r="H38" s="365">
        <v>0</v>
      </c>
    </row>
    <row r="39" spans="1:8" x14ac:dyDescent="0.25">
      <c r="A39" s="359" t="s">
        <v>360</v>
      </c>
      <c r="B39" s="364">
        <v>1</v>
      </c>
      <c r="C39" s="364">
        <v>0</v>
      </c>
      <c r="D39" s="364">
        <v>0</v>
      </c>
      <c r="E39" s="364">
        <v>0</v>
      </c>
      <c r="F39" s="365">
        <v>0</v>
      </c>
      <c r="G39" s="365">
        <v>0</v>
      </c>
      <c r="H39" s="365">
        <v>0</v>
      </c>
    </row>
    <row r="40" spans="1:8" x14ac:dyDescent="0.25">
      <c r="A40" s="359" t="s">
        <v>355</v>
      </c>
      <c r="B40" s="364">
        <v>1082</v>
      </c>
      <c r="C40" s="364">
        <v>645</v>
      </c>
      <c r="D40" s="364">
        <v>330</v>
      </c>
      <c r="E40" s="364">
        <v>59</v>
      </c>
      <c r="F40" s="365">
        <v>0</v>
      </c>
      <c r="G40" s="365">
        <v>0</v>
      </c>
      <c r="H40" s="365">
        <v>0</v>
      </c>
    </row>
    <row r="41" spans="1:8" x14ac:dyDescent="0.25">
      <c r="A41" s="359" t="s">
        <v>361</v>
      </c>
      <c r="B41" s="364">
        <v>238</v>
      </c>
      <c r="C41" s="364">
        <v>0</v>
      </c>
      <c r="D41" s="364">
        <v>0</v>
      </c>
      <c r="E41" s="364">
        <v>0</v>
      </c>
      <c r="F41" s="365">
        <v>0</v>
      </c>
      <c r="G41" s="365">
        <v>0</v>
      </c>
      <c r="H41" s="365">
        <v>0</v>
      </c>
    </row>
    <row r="42" spans="1:8" x14ac:dyDescent="0.25">
      <c r="A42" s="359" t="s">
        <v>362</v>
      </c>
      <c r="B42" s="364">
        <v>0</v>
      </c>
      <c r="C42" s="364">
        <v>0</v>
      </c>
      <c r="D42" s="364">
        <v>0</v>
      </c>
      <c r="E42" s="364">
        <v>0</v>
      </c>
      <c r="F42" s="365">
        <v>0</v>
      </c>
      <c r="G42" s="365">
        <v>0</v>
      </c>
      <c r="H42" s="365">
        <v>0</v>
      </c>
    </row>
    <row r="43" spans="1:8" ht="26.4" x14ac:dyDescent="0.25">
      <c r="A43" s="363" t="s">
        <v>657</v>
      </c>
      <c r="B43" s="364">
        <v>355</v>
      </c>
      <c r="C43" s="364">
        <v>0</v>
      </c>
      <c r="D43" s="364">
        <v>0</v>
      </c>
      <c r="E43" s="364">
        <v>0</v>
      </c>
      <c r="F43" s="365">
        <v>0</v>
      </c>
      <c r="G43" s="365">
        <v>0</v>
      </c>
      <c r="H43" s="365">
        <v>0</v>
      </c>
    </row>
    <row r="44" spans="1:8" x14ac:dyDescent="0.25">
      <c r="A44" s="359" t="s">
        <v>365</v>
      </c>
      <c r="B44" s="364">
        <v>0</v>
      </c>
      <c r="C44" s="364">
        <v>0</v>
      </c>
      <c r="D44" s="364">
        <v>0</v>
      </c>
      <c r="E44" s="364">
        <v>0</v>
      </c>
      <c r="F44" s="365">
        <v>0</v>
      </c>
      <c r="G44" s="365">
        <v>0</v>
      </c>
      <c r="H44" s="365">
        <v>0</v>
      </c>
    </row>
    <row r="45" spans="1:8" x14ac:dyDescent="0.25">
      <c r="A45" s="359" t="s">
        <v>366</v>
      </c>
      <c r="B45" s="364">
        <v>0</v>
      </c>
      <c r="C45" s="364">
        <v>0</v>
      </c>
      <c r="D45" s="364">
        <v>0</v>
      </c>
      <c r="E45" s="364">
        <v>0</v>
      </c>
      <c r="F45" s="365">
        <v>0</v>
      </c>
      <c r="G45" s="365">
        <v>0</v>
      </c>
      <c r="H45" s="365">
        <v>0</v>
      </c>
    </row>
    <row r="46" spans="1:8" x14ac:dyDescent="0.25">
      <c r="A46" s="359" t="s">
        <v>367</v>
      </c>
      <c r="B46" s="364">
        <v>0</v>
      </c>
      <c r="C46" s="364">
        <v>0</v>
      </c>
      <c r="D46" s="364">
        <v>0</v>
      </c>
      <c r="E46" s="364">
        <v>0</v>
      </c>
      <c r="F46" s="365">
        <v>0</v>
      </c>
      <c r="G46" s="365">
        <v>0</v>
      </c>
      <c r="H46" s="365">
        <v>0</v>
      </c>
    </row>
    <row r="47" spans="1:8" x14ac:dyDescent="0.25">
      <c r="A47" s="359" t="s">
        <v>368</v>
      </c>
      <c r="B47" s="364">
        <v>341</v>
      </c>
      <c r="C47" s="364">
        <v>0</v>
      </c>
      <c r="D47" s="364">
        <v>0</v>
      </c>
      <c r="E47" s="364">
        <v>0</v>
      </c>
      <c r="F47" s="365">
        <v>0</v>
      </c>
      <c r="G47" s="365">
        <v>0</v>
      </c>
      <c r="H47" s="365">
        <v>0</v>
      </c>
    </row>
    <row r="48" spans="1:8" x14ac:dyDescent="0.25">
      <c r="A48" s="359" t="s">
        <v>369</v>
      </c>
      <c r="B48" s="364">
        <v>0</v>
      </c>
      <c r="C48" s="364">
        <v>0</v>
      </c>
      <c r="D48" s="364">
        <v>0</v>
      </c>
      <c r="E48" s="364">
        <v>0</v>
      </c>
      <c r="F48" s="365">
        <v>0</v>
      </c>
      <c r="G48" s="365">
        <v>0</v>
      </c>
      <c r="H48" s="365">
        <v>0</v>
      </c>
    </row>
    <row r="49" spans="1:8" x14ac:dyDescent="0.25">
      <c r="A49" s="359" t="s">
        <v>370</v>
      </c>
      <c r="B49" s="364">
        <v>13</v>
      </c>
      <c r="C49" s="364">
        <v>0</v>
      </c>
      <c r="D49" s="364">
        <v>0</v>
      </c>
      <c r="E49" s="364">
        <v>0</v>
      </c>
      <c r="F49" s="365">
        <v>0</v>
      </c>
      <c r="G49" s="365">
        <v>0</v>
      </c>
      <c r="H49" s="365">
        <v>0</v>
      </c>
    </row>
    <row r="50" spans="1:8" x14ac:dyDescent="0.25">
      <c r="A50" s="359" t="s">
        <v>371</v>
      </c>
      <c r="B50" s="364">
        <v>109</v>
      </c>
      <c r="C50" s="364">
        <v>0</v>
      </c>
      <c r="D50" s="364">
        <v>0</v>
      </c>
      <c r="E50" s="364">
        <v>0</v>
      </c>
      <c r="F50" s="365">
        <v>0</v>
      </c>
      <c r="G50" s="365">
        <v>0</v>
      </c>
      <c r="H50" s="365">
        <v>0</v>
      </c>
    </row>
    <row r="51" spans="1:8" x14ac:dyDescent="0.25">
      <c r="A51" s="359" t="s">
        <v>372</v>
      </c>
      <c r="B51" s="364">
        <v>0</v>
      </c>
      <c r="C51" s="364">
        <v>0</v>
      </c>
      <c r="D51" s="364">
        <v>0</v>
      </c>
      <c r="E51" s="364">
        <v>0</v>
      </c>
      <c r="F51" s="365">
        <v>0</v>
      </c>
      <c r="G51" s="365">
        <v>0</v>
      </c>
      <c r="H51" s="365">
        <v>0</v>
      </c>
    </row>
    <row r="52" spans="1:8" ht="26.4" x14ac:dyDescent="0.25">
      <c r="A52" s="363" t="s">
        <v>658</v>
      </c>
      <c r="B52" s="364">
        <v>31</v>
      </c>
      <c r="C52" s="364">
        <v>0</v>
      </c>
      <c r="D52" s="364">
        <v>0</v>
      </c>
      <c r="E52" s="364">
        <v>0</v>
      </c>
      <c r="F52" s="365">
        <v>0</v>
      </c>
      <c r="G52" s="365">
        <v>0</v>
      </c>
      <c r="H52" s="365">
        <v>0</v>
      </c>
    </row>
    <row r="53" spans="1:8" x14ac:dyDescent="0.25">
      <c r="A53" s="359" t="s">
        <v>375</v>
      </c>
      <c r="B53" s="364">
        <v>29</v>
      </c>
      <c r="C53" s="364">
        <v>0</v>
      </c>
      <c r="D53" s="364">
        <v>0</v>
      </c>
      <c r="E53" s="364">
        <v>0</v>
      </c>
      <c r="F53" s="365">
        <v>0</v>
      </c>
      <c r="G53" s="365">
        <v>0</v>
      </c>
      <c r="H53" s="365">
        <v>0</v>
      </c>
    </row>
    <row r="54" spans="1:8" x14ac:dyDescent="0.25">
      <c r="A54" s="359" t="s">
        <v>376</v>
      </c>
      <c r="B54" s="364">
        <v>0</v>
      </c>
      <c r="C54" s="364">
        <v>0</v>
      </c>
      <c r="D54" s="364">
        <v>0</v>
      </c>
      <c r="E54" s="364">
        <v>0</v>
      </c>
      <c r="F54" s="365">
        <v>0</v>
      </c>
      <c r="G54" s="365">
        <v>0</v>
      </c>
      <c r="H54" s="365">
        <v>0</v>
      </c>
    </row>
    <row r="55" spans="1:8" x14ac:dyDescent="0.25">
      <c r="A55" s="359" t="s">
        <v>377</v>
      </c>
      <c r="B55" s="364">
        <v>768</v>
      </c>
      <c r="C55" s="364">
        <v>331</v>
      </c>
      <c r="D55" s="364">
        <v>16</v>
      </c>
      <c r="E55" s="364">
        <v>0</v>
      </c>
      <c r="F55" s="365">
        <v>0</v>
      </c>
      <c r="G55" s="365">
        <v>0</v>
      </c>
      <c r="H55" s="365">
        <v>0</v>
      </c>
    </row>
    <row r="56" spans="1:8" x14ac:dyDescent="0.25">
      <c r="A56" s="359" t="s">
        <v>378</v>
      </c>
      <c r="B56" s="364">
        <v>0</v>
      </c>
      <c r="C56" s="364">
        <v>0</v>
      </c>
      <c r="D56" s="364">
        <v>0</v>
      </c>
      <c r="E56" s="364">
        <v>0</v>
      </c>
      <c r="F56" s="365">
        <v>0</v>
      </c>
      <c r="G56" s="365">
        <v>0</v>
      </c>
      <c r="H56" s="365">
        <v>0</v>
      </c>
    </row>
    <row r="57" spans="1:8" x14ac:dyDescent="0.25">
      <c r="A57" s="359" t="s">
        <v>379</v>
      </c>
      <c r="B57" s="364">
        <v>0</v>
      </c>
      <c r="C57" s="364">
        <v>0</v>
      </c>
      <c r="D57" s="364">
        <v>0</v>
      </c>
      <c r="E57" s="364">
        <v>0</v>
      </c>
      <c r="F57" s="365">
        <v>0</v>
      </c>
      <c r="G57" s="365">
        <v>0</v>
      </c>
      <c r="H57" s="365">
        <v>0</v>
      </c>
    </row>
    <row r="58" spans="1:8" x14ac:dyDescent="0.25">
      <c r="A58" s="359" t="s">
        <v>380</v>
      </c>
      <c r="B58" s="364">
        <v>750</v>
      </c>
      <c r="C58" s="364">
        <v>313</v>
      </c>
      <c r="D58" s="364">
        <v>0</v>
      </c>
      <c r="E58" s="364">
        <v>0</v>
      </c>
      <c r="F58" s="365">
        <v>0</v>
      </c>
      <c r="G58" s="365">
        <v>0</v>
      </c>
      <c r="H58" s="365">
        <v>0</v>
      </c>
    </row>
    <row r="59" spans="1:8" x14ac:dyDescent="0.25">
      <c r="A59" s="359" t="s">
        <v>381</v>
      </c>
      <c r="B59" s="364">
        <v>324</v>
      </c>
      <c r="C59" s="364">
        <v>0</v>
      </c>
      <c r="D59" s="364">
        <v>0</v>
      </c>
      <c r="E59" s="364">
        <v>0</v>
      </c>
      <c r="F59" s="365">
        <v>0</v>
      </c>
      <c r="G59" s="365">
        <v>0</v>
      </c>
      <c r="H59" s="365">
        <v>0</v>
      </c>
    </row>
    <row r="60" spans="1:8" x14ac:dyDescent="0.25">
      <c r="A60" s="359" t="s">
        <v>382</v>
      </c>
      <c r="B60" s="364">
        <v>0</v>
      </c>
      <c r="C60" s="364">
        <v>0</v>
      </c>
      <c r="D60" s="364">
        <v>0</v>
      </c>
      <c r="E60" s="364">
        <v>0</v>
      </c>
      <c r="F60" s="365">
        <v>0</v>
      </c>
      <c r="G60" s="365">
        <v>0</v>
      </c>
      <c r="H60" s="365">
        <v>0</v>
      </c>
    </row>
    <row r="61" spans="1:8" x14ac:dyDescent="0.25">
      <c r="A61" s="359" t="s">
        <v>383</v>
      </c>
      <c r="B61" s="364">
        <v>0</v>
      </c>
      <c r="C61" s="364">
        <v>0</v>
      </c>
      <c r="D61" s="364">
        <v>0</v>
      </c>
      <c r="E61" s="364">
        <v>0</v>
      </c>
      <c r="F61" s="365">
        <v>0</v>
      </c>
      <c r="G61" s="365">
        <v>0</v>
      </c>
      <c r="H61" s="365">
        <v>0</v>
      </c>
    </row>
    <row r="62" spans="1:8" x14ac:dyDescent="0.25">
      <c r="A62" s="359" t="s">
        <v>384</v>
      </c>
      <c r="B62" s="364">
        <v>0</v>
      </c>
      <c r="C62" s="364">
        <v>0</v>
      </c>
      <c r="D62" s="364">
        <v>0</v>
      </c>
      <c r="E62" s="364">
        <v>0</v>
      </c>
      <c r="F62" s="365">
        <v>0</v>
      </c>
      <c r="G62" s="365">
        <v>0</v>
      </c>
      <c r="H62" s="365">
        <v>0</v>
      </c>
    </row>
    <row r="63" spans="1:8" x14ac:dyDescent="0.25">
      <c r="A63" s="359" t="s">
        <v>385</v>
      </c>
      <c r="B63" s="364">
        <v>0</v>
      </c>
      <c r="C63" s="364">
        <v>0</v>
      </c>
      <c r="D63" s="364">
        <v>0</v>
      </c>
      <c r="E63" s="364">
        <v>0</v>
      </c>
      <c r="F63" s="365">
        <v>0</v>
      </c>
      <c r="G63" s="365">
        <v>0</v>
      </c>
      <c r="H63" s="365">
        <v>0</v>
      </c>
    </row>
    <row r="64" spans="1:8" x14ac:dyDescent="0.25">
      <c r="A64" s="359" t="s">
        <v>386</v>
      </c>
      <c r="B64" s="364">
        <v>0</v>
      </c>
      <c r="C64" s="364">
        <v>0</v>
      </c>
      <c r="D64" s="364">
        <v>0</v>
      </c>
      <c r="E64" s="364">
        <v>0</v>
      </c>
      <c r="F64" s="365">
        <v>0</v>
      </c>
      <c r="G64" s="365">
        <v>0</v>
      </c>
      <c r="H64" s="365">
        <v>0</v>
      </c>
    </row>
    <row r="65" spans="1:8" ht="26.4" x14ac:dyDescent="0.25">
      <c r="A65" s="363" t="s">
        <v>659</v>
      </c>
      <c r="B65" s="364">
        <v>0</v>
      </c>
      <c r="C65" s="364">
        <v>0</v>
      </c>
      <c r="D65" s="364">
        <v>0</v>
      </c>
      <c r="E65" s="364">
        <v>0</v>
      </c>
      <c r="F65" s="365">
        <v>0</v>
      </c>
      <c r="G65" s="365">
        <v>0</v>
      </c>
      <c r="H65" s="365">
        <v>0</v>
      </c>
    </row>
    <row r="66" spans="1:8" x14ac:dyDescent="0.25">
      <c r="A66" s="359" t="s">
        <v>389</v>
      </c>
      <c r="B66" s="364">
        <v>0</v>
      </c>
      <c r="C66" s="364">
        <v>0</v>
      </c>
      <c r="D66" s="364">
        <v>0</v>
      </c>
      <c r="E66" s="364">
        <v>0</v>
      </c>
      <c r="F66" s="365">
        <v>0</v>
      </c>
      <c r="G66" s="365">
        <v>0</v>
      </c>
      <c r="H66" s="365">
        <v>0</v>
      </c>
    </row>
    <row r="67" spans="1:8" x14ac:dyDescent="0.25">
      <c r="A67" s="359" t="s">
        <v>390</v>
      </c>
      <c r="B67" s="364">
        <v>0</v>
      </c>
      <c r="C67" s="364">
        <v>0</v>
      </c>
      <c r="D67" s="364">
        <v>0</v>
      </c>
      <c r="E67" s="364">
        <v>0</v>
      </c>
      <c r="F67" s="365">
        <v>0</v>
      </c>
      <c r="G67" s="365">
        <v>0</v>
      </c>
      <c r="H67" s="365">
        <v>0</v>
      </c>
    </row>
    <row r="68" spans="1:8" x14ac:dyDescent="0.25">
      <c r="A68" s="359" t="s">
        <v>391</v>
      </c>
      <c r="B68" s="364">
        <v>0</v>
      </c>
      <c r="C68" s="364">
        <v>0</v>
      </c>
      <c r="D68" s="364">
        <v>0</v>
      </c>
      <c r="E68" s="364">
        <v>0</v>
      </c>
      <c r="F68" s="365">
        <v>0</v>
      </c>
      <c r="G68" s="365">
        <v>0</v>
      </c>
      <c r="H68" s="365">
        <v>0</v>
      </c>
    </row>
    <row r="69" spans="1:8" x14ac:dyDescent="0.25">
      <c r="A69" s="359" t="s">
        <v>392</v>
      </c>
      <c r="B69" s="364">
        <v>145</v>
      </c>
      <c r="C69" s="364">
        <v>0</v>
      </c>
      <c r="D69" s="364">
        <v>0</v>
      </c>
      <c r="E69" s="364">
        <v>0</v>
      </c>
      <c r="F69" s="365">
        <v>0</v>
      </c>
      <c r="G69" s="365">
        <v>0</v>
      </c>
      <c r="H69" s="365">
        <v>0</v>
      </c>
    </row>
    <row r="70" spans="1:8" x14ac:dyDescent="0.25">
      <c r="A70" s="359" t="s">
        <v>387</v>
      </c>
      <c r="B70" s="364">
        <v>274</v>
      </c>
      <c r="C70" s="364">
        <v>0</v>
      </c>
      <c r="D70" s="364">
        <v>0</v>
      </c>
      <c r="E70" s="364">
        <v>0</v>
      </c>
      <c r="F70" s="365">
        <v>0</v>
      </c>
      <c r="G70" s="365">
        <v>0</v>
      </c>
      <c r="H70" s="365">
        <v>0</v>
      </c>
    </row>
    <row r="71" spans="1:8" x14ac:dyDescent="0.25">
      <c r="A71" s="359" t="s">
        <v>393</v>
      </c>
      <c r="B71" s="364">
        <v>547</v>
      </c>
      <c r="C71" s="364">
        <v>110</v>
      </c>
      <c r="D71" s="364">
        <v>0</v>
      </c>
      <c r="E71" s="364">
        <v>0</v>
      </c>
      <c r="F71" s="365">
        <v>0</v>
      </c>
      <c r="G71" s="365">
        <v>0</v>
      </c>
      <c r="H71" s="365">
        <v>0</v>
      </c>
    </row>
    <row r="72" spans="1:8" x14ac:dyDescent="0.25">
      <c r="A72" s="359" t="s">
        <v>394</v>
      </c>
      <c r="B72" s="364">
        <v>0</v>
      </c>
      <c r="C72" s="364">
        <v>0</v>
      </c>
      <c r="D72" s="364">
        <v>0</v>
      </c>
      <c r="E72" s="364">
        <v>0</v>
      </c>
      <c r="F72" s="365">
        <v>0</v>
      </c>
      <c r="G72" s="365">
        <v>0</v>
      </c>
      <c r="H72" s="365">
        <v>0</v>
      </c>
    </row>
    <row r="73" spans="1:8" x14ac:dyDescent="0.25">
      <c r="A73" s="359" t="s">
        <v>395</v>
      </c>
      <c r="B73" s="364">
        <v>0</v>
      </c>
      <c r="C73" s="364">
        <v>0</v>
      </c>
      <c r="D73" s="364">
        <v>0</v>
      </c>
      <c r="E73" s="364">
        <v>0</v>
      </c>
      <c r="F73" s="365">
        <v>0</v>
      </c>
      <c r="G73" s="365">
        <v>0</v>
      </c>
      <c r="H73" s="365">
        <v>0</v>
      </c>
    </row>
    <row r="74" spans="1:8" x14ac:dyDescent="0.25">
      <c r="A74" s="359" t="s">
        <v>396</v>
      </c>
      <c r="B74" s="364">
        <v>384</v>
      </c>
      <c r="C74" s="364">
        <v>0</v>
      </c>
      <c r="D74" s="364">
        <v>0</v>
      </c>
      <c r="E74" s="364">
        <v>0</v>
      </c>
      <c r="F74" s="365">
        <v>0</v>
      </c>
      <c r="G74" s="365">
        <v>0</v>
      </c>
      <c r="H74" s="365">
        <v>0</v>
      </c>
    </row>
    <row r="75" spans="1:8" x14ac:dyDescent="0.25">
      <c r="A75" s="359" t="s">
        <v>397</v>
      </c>
      <c r="B75" s="364">
        <v>0</v>
      </c>
      <c r="C75" s="364">
        <v>0</v>
      </c>
      <c r="D75" s="364">
        <v>0</v>
      </c>
      <c r="E75" s="364">
        <v>0</v>
      </c>
      <c r="F75" s="365">
        <v>0</v>
      </c>
      <c r="G75" s="365">
        <v>0</v>
      </c>
      <c r="H75" s="365">
        <v>0</v>
      </c>
    </row>
    <row r="76" spans="1:8" x14ac:dyDescent="0.25">
      <c r="A76" s="359" t="s">
        <v>398</v>
      </c>
      <c r="B76" s="364">
        <v>0</v>
      </c>
      <c r="C76" s="364">
        <v>0</v>
      </c>
      <c r="D76" s="364">
        <v>0</v>
      </c>
      <c r="E76" s="364">
        <v>0</v>
      </c>
      <c r="F76" s="365">
        <v>0</v>
      </c>
      <c r="G76" s="365">
        <v>0</v>
      </c>
      <c r="H76" s="365">
        <v>0</v>
      </c>
    </row>
    <row r="77" spans="1:8" x14ac:dyDescent="0.25">
      <c r="A77" s="359" t="s">
        <v>399</v>
      </c>
      <c r="B77" s="364">
        <v>0</v>
      </c>
      <c r="C77" s="364">
        <v>0</v>
      </c>
      <c r="D77" s="364">
        <v>0</v>
      </c>
      <c r="E77" s="364">
        <v>0</v>
      </c>
      <c r="F77" s="365">
        <v>0</v>
      </c>
      <c r="G77" s="365">
        <v>0</v>
      </c>
      <c r="H77" s="365">
        <v>0</v>
      </c>
    </row>
    <row r="78" spans="1:8" ht="26.4" x14ac:dyDescent="0.25">
      <c r="A78" s="363" t="s">
        <v>660</v>
      </c>
      <c r="B78" s="364">
        <v>0</v>
      </c>
      <c r="C78" s="364">
        <v>0</v>
      </c>
      <c r="D78" s="364">
        <v>0</v>
      </c>
      <c r="E78" s="364">
        <v>0</v>
      </c>
      <c r="F78" s="365">
        <v>0</v>
      </c>
      <c r="G78" s="365">
        <v>0</v>
      </c>
      <c r="H78" s="365">
        <v>0</v>
      </c>
    </row>
    <row r="79" spans="1:8" x14ac:dyDescent="0.25">
      <c r="A79" s="359" t="s">
        <v>402</v>
      </c>
      <c r="B79" s="364">
        <v>0</v>
      </c>
      <c r="C79" s="364">
        <v>0</v>
      </c>
      <c r="D79" s="364">
        <v>0</v>
      </c>
      <c r="E79" s="364">
        <v>0</v>
      </c>
      <c r="F79" s="365">
        <v>0</v>
      </c>
      <c r="G79" s="365">
        <v>0</v>
      </c>
      <c r="H79" s="365">
        <v>0</v>
      </c>
    </row>
    <row r="80" spans="1:8" x14ac:dyDescent="0.25">
      <c r="A80" s="359" t="s">
        <v>403</v>
      </c>
      <c r="B80" s="364">
        <v>0</v>
      </c>
      <c r="C80" s="364">
        <v>0</v>
      </c>
      <c r="D80" s="364">
        <v>0</v>
      </c>
      <c r="E80" s="364">
        <v>0</v>
      </c>
      <c r="F80" s="365">
        <v>0</v>
      </c>
      <c r="G80" s="365">
        <v>0</v>
      </c>
      <c r="H80" s="365">
        <v>0</v>
      </c>
    </row>
    <row r="81" spans="1:8" x14ac:dyDescent="0.25">
      <c r="A81" s="359" t="s">
        <v>404</v>
      </c>
      <c r="B81" s="364">
        <v>0</v>
      </c>
      <c r="C81" s="364">
        <v>0</v>
      </c>
      <c r="D81" s="364">
        <v>0</v>
      </c>
      <c r="E81" s="364">
        <v>0</v>
      </c>
      <c r="F81" s="365">
        <v>0</v>
      </c>
      <c r="G81" s="365">
        <v>0</v>
      </c>
      <c r="H81" s="365">
        <v>0</v>
      </c>
    </row>
    <row r="82" spans="1:8" x14ac:dyDescent="0.25">
      <c r="A82" s="359" t="s">
        <v>405</v>
      </c>
      <c r="B82" s="364">
        <v>0</v>
      </c>
      <c r="C82" s="364">
        <v>0</v>
      </c>
      <c r="D82" s="364">
        <v>0</v>
      </c>
      <c r="E82" s="364">
        <v>0</v>
      </c>
      <c r="F82" s="365">
        <v>0</v>
      </c>
      <c r="G82" s="365">
        <v>0</v>
      </c>
      <c r="H82" s="365">
        <v>0</v>
      </c>
    </row>
    <row r="83" spans="1:8" x14ac:dyDescent="0.25">
      <c r="A83" s="359" t="s">
        <v>406</v>
      </c>
      <c r="B83" s="364">
        <v>0</v>
      </c>
      <c r="C83" s="364">
        <v>0</v>
      </c>
      <c r="D83" s="364">
        <v>0</v>
      </c>
      <c r="E83" s="364">
        <v>0</v>
      </c>
      <c r="F83" s="365">
        <v>0</v>
      </c>
      <c r="G83" s="365">
        <v>0</v>
      </c>
      <c r="H83" s="365">
        <v>0</v>
      </c>
    </row>
    <row r="84" spans="1:8" x14ac:dyDescent="0.25">
      <c r="A84" s="359" t="s">
        <v>407</v>
      </c>
      <c r="B84" s="364">
        <v>0</v>
      </c>
      <c r="C84" s="364">
        <v>0</v>
      </c>
      <c r="D84" s="364">
        <v>0</v>
      </c>
      <c r="E84" s="364">
        <v>0</v>
      </c>
      <c r="F84" s="365">
        <v>0</v>
      </c>
      <c r="G84" s="365">
        <v>0</v>
      </c>
      <c r="H84" s="365">
        <v>0</v>
      </c>
    </row>
    <row r="85" spans="1:8" x14ac:dyDescent="0.25">
      <c r="A85" s="359" t="s">
        <v>408</v>
      </c>
      <c r="B85" s="364">
        <v>0</v>
      </c>
      <c r="C85" s="364">
        <v>0</v>
      </c>
      <c r="D85" s="364">
        <v>0</v>
      </c>
      <c r="E85" s="364">
        <v>0</v>
      </c>
      <c r="F85" s="365">
        <v>0</v>
      </c>
      <c r="G85" s="365">
        <v>0</v>
      </c>
      <c r="H85" s="365">
        <v>0</v>
      </c>
    </row>
    <row r="86" spans="1:8" ht="26.4" x14ac:dyDescent="0.25">
      <c r="A86" s="363" t="s">
        <v>661</v>
      </c>
      <c r="B86" s="364">
        <v>0</v>
      </c>
      <c r="C86" s="364">
        <v>0</v>
      </c>
      <c r="D86" s="364">
        <v>0</v>
      </c>
      <c r="E86" s="364">
        <v>0</v>
      </c>
      <c r="F86" s="365">
        <v>308</v>
      </c>
      <c r="G86" s="365">
        <v>0</v>
      </c>
      <c r="H86" s="365">
        <v>308</v>
      </c>
    </row>
    <row r="87" spans="1:8" x14ac:dyDescent="0.25">
      <c r="A87" s="359" t="s">
        <v>411</v>
      </c>
      <c r="B87" s="364">
        <v>0</v>
      </c>
      <c r="C87" s="364">
        <v>0</v>
      </c>
      <c r="D87" s="364">
        <v>0</v>
      </c>
      <c r="E87" s="364">
        <v>0</v>
      </c>
      <c r="F87" s="365">
        <v>0</v>
      </c>
      <c r="G87" s="365">
        <v>0</v>
      </c>
      <c r="H87" s="365">
        <v>0</v>
      </c>
    </row>
    <row r="88" spans="1:8" x14ac:dyDescent="0.25">
      <c r="A88" s="359" t="s">
        <v>412</v>
      </c>
      <c r="B88" s="364">
        <v>0</v>
      </c>
      <c r="C88" s="364">
        <v>0</v>
      </c>
      <c r="D88" s="364">
        <v>0</v>
      </c>
      <c r="E88" s="364">
        <v>0</v>
      </c>
      <c r="F88" s="365">
        <v>0</v>
      </c>
      <c r="G88" s="365">
        <v>0</v>
      </c>
      <c r="H88" s="365">
        <v>0</v>
      </c>
    </row>
    <row r="89" spans="1:8" x14ac:dyDescent="0.25">
      <c r="A89" s="359" t="s">
        <v>413</v>
      </c>
      <c r="B89" s="364">
        <v>0</v>
      </c>
      <c r="C89" s="364">
        <v>0</v>
      </c>
      <c r="D89" s="364">
        <v>0</v>
      </c>
      <c r="E89" s="364">
        <v>0</v>
      </c>
      <c r="F89" s="365">
        <v>0</v>
      </c>
      <c r="G89" s="365">
        <v>0</v>
      </c>
      <c r="H89" s="365">
        <v>0</v>
      </c>
    </row>
    <row r="90" spans="1:8" x14ac:dyDescent="0.25">
      <c r="A90" s="359" t="s">
        <v>409</v>
      </c>
      <c r="B90" s="364">
        <v>100</v>
      </c>
      <c r="C90" s="364">
        <v>0</v>
      </c>
      <c r="D90" s="364">
        <v>0</v>
      </c>
      <c r="E90" s="364">
        <v>0</v>
      </c>
      <c r="F90" s="365">
        <v>0</v>
      </c>
      <c r="G90" s="365">
        <v>0</v>
      </c>
      <c r="H90" s="365">
        <v>0</v>
      </c>
    </row>
    <row r="91" spans="1:8" x14ac:dyDescent="0.25">
      <c r="A91" s="359" t="s">
        <v>662</v>
      </c>
      <c r="B91" s="364">
        <v>0</v>
      </c>
      <c r="C91" s="364">
        <v>0</v>
      </c>
      <c r="D91" s="364">
        <v>0</v>
      </c>
      <c r="E91" s="364">
        <v>0</v>
      </c>
      <c r="F91" s="365">
        <v>0</v>
      </c>
      <c r="G91" s="365">
        <v>0</v>
      </c>
      <c r="H91" s="365">
        <v>0</v>
      </c>
    </row>
    <row r="92" spans="1:8" x14ac:dyDescent="0.25">
      <c r="A92" s="359" t="s">
        <v>415</v>
      </c>
      <c r="B92" s="364">
        <v>149</v>
      </c>
      <c r="C92" s="364">
        <v>0</v>
      </c>
      <c r="D92" s="364">
        <v>0</v>
      </c>
      <c r="E92" s="364">
        <v>0</v>
      </c>
      <c r="F92" s="365">
        <v>0</v>
      </c>
      <c r="G92" s="365">
        <v>0</v>
      </c>
      <c r="H92" s="365">
        <v>0</v>
      </c>
    </row>
    <row r="93" spans="1:8" x14ac:dyDescent="0.25">
      <c r="A93" s="359" t="s">
        <v>416</v>
      </c>
      <c r="B93" s="364">
        <v>0</v>
      </c>
      <c r="C93" s="364">
        <v>0</v>
      </c>
      <c r="D93" s="364">
        <v>0</v>
      </c>
      <c r="E93" s="364">
        <v>0</v>
      </c>
      <c r="F93" s="365">
        <v>0</v>
      </c>
      <c r="G93" s="365">
        <v>0</v>
      </c>
      <c r="H93" s="365">
        <v>0</v>
      </c>
    </row>
    <row r="94" spans="1:8" x14ac:dyDescent="0.25">
      <c r="A94" s="359" t="s">
        <v>417</v>
      </c>
      <c r="B94" s="364">
        <v>119</v>
      </c>
      <c r="C94" s="364">
        <v>0</v>
      </c>
      <c r="D94" s="364">
        <v>0</v>
      </c>
      <c r="E94" s="364">
        <v>0</v>
      </c>
      <c r="F94" s="365">
        <v>0</v>
      </c>
      <c r="G94" s="365">
        <v>0</v>
      </c>
      <c r="H94" s="365">
        <v>0</v>
      </c>
    </row>
    <row r="95" spans="1:8" x14ac:dyDescent="0.25">
      <c r="A95" s="359" t="s">
        <v>418</v>
      </c>
      <c r="B95" s="364">
        <v>0</v>
      </c>
      <c r="C95" s="364">
        <v>0</v>
      </c>
      <c r="D95" s="364">
        <v>0</v>
      </c>
      <c r="E95" s="364">
        <v>0</v>
      </c>
      <c r="F95" s="365">
        <v>0</v>
      </c>
      <c r="G95" s="365">
        <v>0</v>
      </c>
      <c r="H95" s="365">
        <v>0</v>
      </c>
    </row>
    <row r="96" spans="1:8" x14ac:dyDescent="0.25">
      <c r="A96" s="359" t="s">
        <v>419</v>
      </c>
      <c r="B96" s="364">
        <v>0</v>
      </c>
      <c r="C96" s="364">
        <v>0</v>
      </c>
      <c r="D96" s="364">
        <v>0</v>
      </c>
      <c r="E96" s="364">
        <v>0</v>
      </c>
      <c r="F96" s="365">
        <v>0</v>
      </c>
      <c r="G96" s="365">
        <v>0</v>
      </c>
      <c r="H96" s="365">
        <v>0</v>
      </c>
    </row>
    <row r="97" spans="1:8" x14ac:dyDescent="0.25">
      <c r="A97" s="359" t="s">
        <v>420</v>
      </c>
      <c r="B97" s="364">
        <v>0</v>
      </c>
      <c r="C97" s="364">
        <v>0</v>
      </c>
      <c r="D97" s="364">
        <v>0</v>
      </c>
      <c r="E97" s="364">
        <v>0</v>
      </c>
      <c r="F97" s="365">
        <v>0</v>
      </c>
      <c r="G97" s="365">
        <v>0</v>
      </c>
      <c r="H97" s="365">
        <v>0</v>
      </c>
    </row>
    <row r="98" spans="1:8" ht="26.4" x14ac:dyDescent="0.25">
      <c r="A98" s="363" t="s">
        <v>663</v>
      </c>
      <c r="B98" s="364">
        <v>271</v>
      </c>
      <c r="C98" s="364">
        <v>0</v>
      </c>
      <c r="D98" s="364">
        <v>0</v>
      </c>
      <c r="E98" s="364">
        <v>0</v>
      </c>
      <c r="F98" s="365">
        <v>1316</v>
      </c>
      <c r="G98" s="365">
        <v>0</v>
      </c>
      <c r="H98" s="365">
        <v>1316</v>
      </c>
    </row>
    <row r="99" spans="1:8" ht="26.4" x14ac:dyDescent="0.25">
      <c r="A99" s="363" t="s">
        <v>664</v>
      </c>
      <c r="B99" s="364">
        <v>0</v>
      </c>
      <c r="C99" s="364">
        <v>0</v>
      </c>
      <c r="D99" s="364">
        <v>0</v>
      </c>
      <c r="E99" s="364">
        <v>0</v>
      </c>
      <c r="F99" s="365">
        <v>0</v>
      </c>
      <c r="G99" s="365">
        <v>0</v>
      </c>
      <c r="H99" s="365">
        <v>0</v>
      </c>
    </row>
    <row r="100" spans="1:8" x14ac:dyDescent="0.25">
      <c r="A100" s="359" t="s">
        <v>424</v>
      </c>
      <c r="B100" s="364">
        <v>220</v>
      </c>
      <c r="C100" s="364">
        <v>0</v>
      </c>
      <c r="D100" s="364">
        <v>0</v>
      </c>
      <c r="E100" s="364">
        <v>0</v>
      </c>
      <c r="F100" s="365">
        <v>0</v>
      </c>
      <c r="G100" s="365">
        <v>0</v>
      </c>
      <c r="H100" s="365">
        <v>0</v>
      </c>
    </row>
    <row r="101" spans="1:8" x14ac:dyDescent="0.25">
      <c r="A101" s="359" t="s">
        <v>425</v>
      </c>
      <c r="B101" s="364">
        <v>0</v>
      </c>
      <c r="C101" s="364">
        <v>0</v>
      </c>
      <c r="D101" s="364">
        <v>0</v>
      </c>
      <c r="E101" s="364">
        <v>0</v>
      </c>
      <c r="F101" s="365">
        <v>0</v>
      </c>
      <c r="G101" s="365">
        <v>0</v>
      </c>
      <c r="H101" s="365">
        <v>0</v>
      </c>
    </row>
    <row r="102" spans="1:8" x14ac:dyDescent="0.25">
      <c r="A102" s="359" t="s">
        <v>426</v>
      </c>
      <c r="B102" s="364">
        <v>0</v>
      </c>
      <c r="C102" s="364">
        <v>0</v>
      </c>
      <c r="D102" s="364">
        <v>0</v>
      </c>
      <c r="E102" s="364">
        <v>0</v>
      </c>
      <c r="F102" s="365">
        <v>0</v>
      </c>
      <c r="G102" s="365">
        <v>0</v>
      </c>
      <c r="H102" s="365">
        <v>0</v>
      </c>
    </row>
    <row r="103" spans="1:8" x14ac:dyDescent="0.25">
      <c r="A103" s="359" t="s">
        <v>427</v>
      </c>
      <c r="B103" s="364">
        <v>0</v>
      </c>
      <c r="C103" s="364">
        <v>0</v>
      </c>
      <c r="D103" s="364">
        <v>0</v>
      </c>
      <c r="E103" s="364">
        <v>0</v>
      </c>
      <c r="F103" s="365">
        <v>0</v>
      </c>
      <c r="G103" s="365">
        <v>0</v>
      </c>
      <c r="H103" s="365">
        <v>0</v>
      </c>
    </row>
    <row r="104" spans="1:8" ht="26.4" x14ac:dyDescent="0.25">
      <c r="A104" s="363" t="s">
        <v>665</v>
      </c>
      <c r="B104" s="364">
        <v>0</v>
      </c>
      <c r="C104" s="364">
        <v>0</v>
      </c>
      <c r="D104" s="364">
        <v>0</v>
      </c>
      <c r="E104" s="364">
        <v>0</v>
      </c>
      <c r="F104" s="365">
        <v>0</v>
      </c>
      <c r="G104" s="365">
        <v>0</v>
      </c>
      <c r="H104" s="365">
        <v>0</v>
      </c>
    </row>
    <row r="105" spans="1:8" x14ac:dyDescent="0.25">
      <c r="A105" s="359" t="s">
        <v>430</v>
      </c>
      <c r="B105" s="364">
        <v>0</v>
      </c>
      <c r="C105" s="364">
        <v>0</v>
      </c>
      <c r="D105" s="364">
        <v>0</v>
      </c>
      <c r="E105" s="364">
        <v>0</v>
      </c>
      <c r="F105" s="365">
        <v>0</v>
      </c>
      <c r="G105" s="365">
        <v>0</v>
      </c>
      <c r="H105" s="365">
        <v>0</v>
      </c>
    </row>
    <row r="106" spans="1:8" x14ac:dyDescent="0.25">
      <c r="A106" s="359" t="s">
        <v>431</v>
      </c>
      <c r="B106" s="364">
        <v>421</v>
      </c>
      <c r="C106" s="364">
        <v>0</v>
      </c>
      <c r="D106" s="364">
        <v>0</v>
      </c>
      <c r="E106" s="364">
        <v>0</v>
      </c>
      <c r="F106" s="365">
        <v>0</v>
      </c>
      <c r="G106" s="365">
        <v>0</v>
      </c>
      <c r="H106" s="365">
        <v>0</v>
      </c>
    </row>
    <row r="107" spans="1:8" x14ac:dyDescent="0.25">
      <c r="A107" s="359" t="s">
        <v>432</v>
      </c>
      <c r="B107" s="364">
        <v>0</v>
      </c>
      <c r="C107" s="364">
        <v>0</v>
      </c>
      <c r="D107" s="364">
        <v>0</v>
      </c>
      <c r="E107" s="364">
        <v>0</v>
      </c>
      <c r="F107" s="365">
        <v>0</v>
      </c>
      <c r="G107" s="365">
        <v>0</v>
      </c>
      <c r="H107" s="365">
        <v>0</v>
      </c>
    </row>
    <row r="108" spans="1:8" x14ac:dyDescent="0.25">
      <c r="A108" s="359" t="s">
        <v>433</v>
      </c>
      <c r="B108" s="364">
        <v>0</v>
      </c>
      <c r="C108" s="364">
        <v>0</v>
      </c>
      <c r="D108" s="364">
        <v>0</v>
      </c>
      <c r="E108" s="364">
        <v>0</v>
      </c>
      <c r="F108" s="365">
        <v>0</v>
      </c>
      <c r="G108" s="365">
        <v>0</v>
      </c>
      <c r="H108" s="365">
        <v>0</v>
      </c>
    </row>
    <row r="109" spans="1:8" x14ac:dyDescent="0.25">
      <c r="A109" s="359" t="s">
        <v>434</v>
      </c>
      <c r="B109" s="364">
        <v>297</v>
      </c>
      <c r="C109" s="364">
        <v>0</v>
      </c>
      <c r="D109" s="364">
        <v>0</v>
      </c>
      <c r="E109" s="364">
        <v>0</v>
      </c>
      <c r="F109" s="365">
        <v>0</v>
      </c>
      <c r="G109" s="365">
        <v>0</v>
      </c>
      <c r="H109" s="365">
        <v>0</v>
      </c>
    </row>
    <row r="110" spans="1:8" x14ac:dyDescent="0.25">
      <c r="A110" s="359" t="s">
        <v>435</v>
      </c>
      <c r="B110" s="364">
        <v>0</v>
      </c>
      <c r="C110" s="364">
        <v>0</v>
      </c>
      <c r="D110" s="364">
        <v>0</v>
      </c>
      <c r="E110" s="364">
        <v>0</v>
      </c>
      <c r="F110" s="365">
        <v>0</v>
      </c>
      <c r="G110" s="365">
        <v>0</v>
      </c>
      <c r="H110" s="365">
        <v>0</v>
      </c>
    </row>
    <row r="111" spans="1:8" x14ac:dyDescent="0.25">
      <c r="A111" s="359" t="s">
        <v>666</v>
      </c>
      <c r="B111" s="364">
        <v>337</v>
      </c>
      <c r="C111" s="364">
        <v>0</v>
      </c>
      <c r="D111" s="364">
        <v>0</v>
      </c>
      <c r="E111" s="364">
        <v>0</v>
      </c>
      <c r="F111" s="365">
        <v>0</v>
      </c>
      <c r="G111" s="365">
        <v>0</v>
      </c>
      <c r="H111" s="365">
        <v>0</v>
      </c>
    </row>
    <row r="112" spans="1:8" x14ac:dyDescent="0.25">
      <c r="A112" s="359" t="s">
        <v>437</v>
      </c>
      <c r="B112" s="364">
        <v>0</v>
      </c>
      <c r="C112" s="364">
        <v>0</v>
      </c>
      <c r="D112" s="364">
        <v>0</v>
      </c>
      <c r="E112" s="364">
        <v>0</v>
      </c>
      <c r="F112" s="365">
        <v>0</v>
      </c>
      <c r="G112" s="365">
        <v>0</v>
      </c>
      <c r="H112" s="365">
        <v>0</v>
      </c>
    </row>
    <row r="113" spans="1:8" x14ac:dyDescent="0.25">
      <c r="A113" s="359" t="s">
        <v>438</v>
      </c>
      <c r="B113" s="364">
        <v>24</v>
      </c>
      <c r="C113" s="364">
        <v>0</v>
      </c>
      <c r="D113" s="364">
        <v>0</v>
      </c>
      <c r="E113" s="364">
        <v>0</v>
      </c>
      <c r="F113" s="365">
        <v>0</v>
      </c>
      <c r="G113" s="365">
        <v>0</v>
      </c>
      <c r="H113" s="365">
        <v>0</v>
      </c>
    </row>
    <row r="114" spans="1:8" x14ac:dyDescent="0.25">
      <c r="A114" s="359" t="s">
        <v>439</v>
      </c>
      <c r="B114" s="364">
        <v>0</v>
      </c>
      <c r="C114" s="364">
        <v>0</v>
      </c>
      <c r="D114" s="364">
        <v>0</v>
      </c>
      <c r="E114" s="364">
        <v>0</v>
      </c>
      <c r="F114" s="365">
        <v>0</v>
      </c>
      <c r="G114" s="365">
        <v>0</v>
      </c>
      <c r="H114" s="365">
        <v>0</v>
      </c>
    </row>
    <row r="115" spans="1:8" x14ac:dyDescent="0.25">
      <c r="A115" s="359" t="s">
        <v>440</v>
      </c>
      <c r="B115" s="364">
        <v>0</v>
      </c>
      <c r="C115" s="364">
        <v>0</v>
      </c>
      <c r="D115" s="364">
        <v>0</v>
      </c>
      <c r="E115" s="364">
        <v>0</v>
      </c>
      <c r="F115" s="365">
        <v>0</v>
      </c>
      <c r="G115" s="365">
        <v>0</v>
      </c>
      <c r="H115" s="365">
        <v>0</v>
      </c>
    </row>
    <row r="116" spans="1:8" x14ac:dyDescent="0.25">
      <c r="A116" s="359" t="s">
        <v>441</v>
      </c>
      <c r="B116" s="364">
        <v>177</v>
      </c>
      <c r="C116" s="364">
        <v>0</v>
      </c>
      <c r="D116" s="364">
        <v>0</v>
      </c>
      <c r="E116" s="364">
        <v>0</v>
      </c>
      <c r="F116" s="365">
        <v>0</v>
      </c>
      <c r="G116" s="365">
        <v>0</v>
      </c>
      <c r="H116" s="365">
        <v>0</v>
      </c>
    </row>
    <row r="117" spans="1:8" x14ac:dyDescent="0.25">
      <c r="A117" s="359" t="s">
        <v>442</v>
      </c>
      <c r="B117" s="364">
        <v>0</v>
      </c>
      <c r="C117" s="364">
        <v>0</v>
      </c>
      <c r="D117" s="364">
        <v>0</v>
      </c>
      <c r="E117" s="364">
        <v>0</v>
      </c>
      <c r="F117" s="365">
        <v>0</v>
      </c>
      <c r="G117" s="365">
        <v>0</v>
      </c>
      <c r="H117" s="365">
        <v>0</v>
      </c>
    </row>
    <row r="118" spans="1:8" x14ac:dyDescent="0.25">
      <c r="A118" s="359" t="s">
        <v>443</v>
      </c>
      <c r="B118" s="364">
        <v>606</v>
      </c>
      <c r="C118" s="364">
        <v>169</v>
      </c>
      <c r="D118" s="364">
        <v>0</v>
      </c>
      <c r="E118" s="364">
        <v>0</v>
      </c>
      <c r="F118" s="365">
        <v>0</v>
      </c>
      <c r="G118" s="365">
        <v>342.24219999999991</v>
      </c>
      <c r="H118" s="365">
        <v>342</v>
      </c>
    </row>
    <row r="119" spans="1:8" x14ac:dyDescent="0.25">
      <c r="A119" s="359" t="s">
        <v>444</v>
      </c>
      <c r="B119" s="364">
        <v>195</v>
      </c>
      <c r="C119" s="364">
        <v>0</v>
      </c>
      <c r="D119" s="364">
        <v>0</v>
      </c>
      <c r="E119" s="364">
        <v>0</v>
      </c>
      <c r="F119" s="365">
        <v>0</v>
      </c>
      <c r="G119" s="365">
        <v>0</v>
      </c>
      <c r="H119" s="365">
        <v>0</v>
      </c>
    </row>
    <row r="120" spans="1:8" x14ac:dyDescent="0.25">
      <c r="A120" s="359" t="s">
        <v>445</v>
      </c>
      <c r="B120" s="364">
        <v>920</v>
      </c>
      <c r="C120" s="364">
        <v>483</v>
      </c>
      <c r="D120" s="364">
        <v>168</v>
      </c>
      <c r="E120" s="364">
        <v>0</v>
      </c>
      <c r="F120" s="365">
        <v>0</v>
      </c>
      <c r="G120" s="365">
        <v>31.644599999999969</v>
      </c>
      <c r="H120" s="365">
        <v>32</v>
      </c>
    </row>
    <row r="121" spans="1:8" x14ac:dyDescent="0.25">
      <c r="A121" s="359" t="s">
        <v>446</v>
      </c>
      <c r="B121" s="364">
        <v>0</v>
      </c>
      <c r="C121" s="364">
        <v>0</v>
      </c>
      <c r="D121" s="364">
        <v>0</v>
      </c>
      <c r="E121" s="364">
        <v>0</v>
      </c>
      <c r="F121" s="365">
        <v>0</v>
      </c>
      <c r="G121" s="365">
        <v>0</v>
      </c>
      <c r="H121" s="365">
        <v>0</v>
      </c>
    </row>
    <row r="122" spans="1:8" x14ac:dyDescent="0.25">
      <c r="A122" s="359" t="s">
        <v>447</v>
      </c>
      <c r="B122" s="364">
        <v>0</v>
      </c>
      <c r="C122" s="364">
        <v>0</v>
      </c>
      <c r="D122" s="364">
        <v>0</v>
      </c>
      <c r="E122" s="364">
        <v>0</v>
      </c>
      <c r="F122" s="365">
        <v>0</v>
      </c>
      <c r="G122" s="365">
        <v>0</v>
      </c>
      <c r="H122" s="365">
        <v>0</v>
      </c>
    </row>
    <row r="123" spans="1:8" x14ac:dyDescent="0.25">
      <c r="A123" s="359" t="s">
        <v>448</v>
      </c>
      <c r="B123" s="364">
        <v>0</v>
      </c>
      <c r="C123" s="364">
        <v>0</v>
      </c>
      <c r="D123" s="364">
        <v>0</v>
      </c>
      <c r="E123" s="364">
        <v>0</v>
      </c>
      <c r="F123" s="365">
        <v>0</v>
      </c>
      <c r="G123" s="365">
        <v>0</v>
      </c>
      <c r="H123" s="365">
        <v>0</v>
      </c>
    </row>
    <row r="124" spans="1:8" x14ac:dyDescent="0.25">
      <c r="A124" s="359" t="s">
        <v>449</v>
      </c>
      <c r="B124" s="364">
        <v>0</v>
      </c>
      <c r="C124" s="364">
        <v>0</v>
      </c>
      <c r="D124" s="364">
        <v>0</v>
      </c>
      <c r="E124" s="364">
        <v>0</v>
      </c>
      <c r="F124" s="365">
        <v>0</v>
      </c>
      <c r="G124" s="365">
        <v>0</v>
      </c>
      <c r="H124" s="365">
        <v>0</v>
      </c>
    </row>
    <row r="125" spans="1:8" x14ac:dyDescent="0.25">
      <c r="A125" s="359" t="s">
        <v>450</v>
      </c>
      <c r="B125" s="364">
        <v>40</v>
      </c>
      <c r="C125" s="364">
        <v>0</v>
      </c>
      <c r="D125" s="364">
        <v>0</v>
      </c>
      <c r="E125" s="364">
        <v>0</v>
      </c>
      <c r="F125" s="365">
        <v>0</v>
      </c>
      <c r="G125" s="365">
        <v>0</v>
      </c>
      <c r="H125" s="365">
        <v>0</v>
      </c>
    </row>
    <row r="126" spans="1:8" x14ac:dyDescent="0.25">
      <c r="A126" s="359" t="s">
        <v>451</v>
      </c>
      <c r="B126" s="364">
        <v>445</v>
      </c>
      <c r="C126" s="364">
        <v>8</v>
      </c>
      <c r="D126" s="364">
        <v>0</v>
      </c>
      <c r="E126" s="364">
        <v>0</v>
      </c>
      <c r="F126" s="365">
        <v>0</v>
      </c>
      <c r="G126" s="365">
        <v>0</v>
      </c>
      <c r="H126" s="365">
        <v>0</v>
      </c>
    </row>
    <row r="127" spans="1:8" x14ac:dyDescent="0.25">
      <c r="A127" s="359" t="s">
        <v>452</v>
      </c>
      <c r="B127" s="364">
        <v>0</v>
      </c>
      <c r="C127" s="364">
        <v>0</v>
      </c>
      <c r="D127" s="364">
        <v>0</v>
      </c>
      <c r="E127" s="364">
        <v>0</v>
      </c>
      <c r="F127" s="365">
        <v>0</v>
      </c>
      <c r="G127" s="365">
        <v>0</v>
      </c>
      <c r="H127" s="365">
        <v>0</v>
      </c>
    </row>
    <row r="128" spans="1:8" x14ac:dyDescent="0.25">
      <c r="A128" s="359" t="s">
        <v>453</v>
      </c>
      <c r="B128" s="364">
        <v>771</v>
      </c>
      <c r="C128" s="364">
        <v>334</v>
      </c>
      <c r="D128" s="364">
        <v>19</v>
      </c>
      <c r="E128" s="364">
        <v>0</v>
      </c>
      <c r="F128" s="365">
        <v>0</v>
      </c>
      <c r="G128" s="365">
        <v>0</v>
      </c>
      <c r="H128" s="365">
        <v>0</v>
      </c>
    </row>
    <row r="129" spans="1:8" x14ac:dyDescent="0.25">
      <c r="A129" s="359" t="s">
        <v>454</v>
      </c>
      <c r="B129" s="364">
        <v>0</v>
      </c>
      <c r="C129" s="364">
        <v>0</v>
      </c>
      <c r="D129" s="364">
        <v>0</v>
      </c>
      <c r="E129" s="364">
        <v>0</v>
      </c>
      <c r="F129" s="365">
        <v>0</v>
      </c>
      <c r="G129" s="365">
        <v>0</v>
      </c>
      <c r="H129" s="365">
        <v>0</v>
      </c>
    </row>
    <row r="130" spans="1:8" x14ac:dyDescent="0.25">
      <c r="A130" s="359" t="s">
        <v>455</v>
      </c>
      <c r="B130" s="364">
        <v>0</v>
      </c>
      <c r="C130" s="364">
        <v>0</v>
      </c>
      <c r="D130" s="364">
        <v>0</v>
      </c>
      <c r="E130" s="364">
        <v>0</v>
      </c>
      <c r="F130" s="365">
        <v>0</v>
      </c>
      <c r="G130" s="365">
        <v>0</v>
      </c>
      <c r="H130" s="365">
        <v>0</v>
      </c>
    </row>
    <row r="131" spans="1:8" x14ac:dyDescent="0.25">
      <c r="A131" s="359" t="s">
        <v>456</v>
      </c>
      <c r="B131" s="364">
        <v>589</v>
      </c>
      <c r="C131" s="364">
        <v>152</v>
      </c>
      <c r="D131" s="364">
        <v>0</v>
      </c>
      <c r="E131" s="364">
        <v>0</v>
      </c>
      <c r="F131" s="365">
        <v>0</v>
      </c>
      <c r="G131" s="365">
        <v>0</v>
      </c>
      <c r="H131" s="365">
        <v>0</v>
      </c>
    </row>
    <row r="132" spans="1:8" x14ac:dyDescent="0.25">
      <c r="A132" s="359" t="s">
        <v>457</v>
      </c>
      <c r="B132" s="364">
        <v>321</v>
      </c>
      <c r="C132" s="364">
        <v>0</v>
      </c>
      <c r="D132" s="364">
        <v>0</v>
      </c>
      <c r="E132" s="364">
        <v>0</v>
      </c>
      <c r="F132" s="365">
        <v>0</v>
      </c>
      <c r="G132" s="365">
        <v>0</v>
      </c>
      <c r="H132" s="365">
        <v>0</v>
      </c>
    </row>
    <row r="133" spans="1:8" x14ac:dyDescent="0.25">
      <c r="A133" s="359" t="s">
        <v>458</v>
      </c>
      <c r="B133" s="364">
        <v>0</v>
      </c>
      <c r="C133" s="364">
        <v>0</v>
      </c>
      <c r="D133" s="364">
        <v>0</v>
      </c>
      <c r="E133" s="364">
        <v>0</v>
      </c>
      <c r="F133" s="365">
        <v>0</v>
      </c>
      <c r="G133" s="365">
        <v>0</v>
      </c>
      <c r="H133" s="365">
        <v>0</v>
      </c>
    </row>
    <row r="134" spans="1:8" x14ac:dyDescent="0.25">
      <c r="A134" s="359" t="s">
        <v>459</v>
      </c>
      <c r="B134" s="364">
        <v>0</v>
      </c>
      <c r="C134" s="364">
        <v>0</v>
      </c>
      <c r="D134" s="364">
        <v>0</v>
      </c>
      <c r="E134" s="364">
        <v>0</v>
      </c>
      <c r="F134" s="365">
        <v>0</v>
      </c>
      <c r="G134" s="365">
        <v>0</v>
      </c>
      <c r="H134" s="365">
        <v>0</v>
      </c>
    </row>
    <row r="135" spans="1:8" x14ac:dyDescent="0.25">
      <c r="A135" s="359" t="s">
        <v>460</v>
      </c>
      <c r="B135" s="364">
        <v>0</v>
      </c>
      <c r="C135" s="364">
        <v>0</v>
      </c>
      <c r="D135" s="364">
        <v>0</v>
      </c>
      <c r="E135" s="364">
        <v>0</v>
      </c>
      <c r="F135" s="365">
        <v>0</v>
      </c>
      <c r="G135" s="365">
        <v>0</v>
      </c>
      <c r="H135" s="365">
        <v>0</v>
      </c>
    </row>
    <row r="136" spans="1:8" x14ac:dyDescent="0.25">
      <c r="A136" s="359" t="s">
        <v>461</v>
      </c>
      <c r="B136" s="364">
        <v>0</v>
      </c>
      <c r="C136" s="364">
        <v>0</v>
      </c>
      <c r="D136" s="364">
        <v>0</v>
      </c>
      <c r="E136" s="364">
        <v>0</v>
      </c>
      <c r="F136" s="365">
        <v>0</v>
      </c>
      <c r="G136" s="365">
        <v>0</v>
      </c>
      <c r="H136" s="365">
        <v>0</v>
      </c>
    </row>
    <row r="137" spans="1:8" ht="26.4" x14ac:dyDescent="0.25">
      <c r="A137" s="363" t="s">
        <v>667</v>
      </c>
      <c r="B137" s="364">
        <v>26</v>
      </c>
      <c r="C137" s="364">
        <v>0</v>
      </c>
      <c r="D137" s="364">
        <v>0</v>
      </c>
      <c r="E137" s="364">
        <v>0</v>
      </c>
      <c r="F137" s="365">
        <v>0</v>
      </c>
      <c r="G137" s="365">
        <v>0</v>
      </c>
      <c r="H137" s="365">
        <v>0</v>
      </c>
    </row>
    <row r="138" spans="1:8" x14ac:dyDescent="0.25">
      <c r="A138" s="359" t="s">
        <v>464</v>
      </c>
      <c r="B138" s="364">
        <v>224</v>
      </c>
      <c r="C138" s="364">
        <v>0</v>
      </c>
      <c r="D138" s="364">
        <v>0</v>
      </c>
      <c r="E138" s="364">
        <v>0</v>
      </c>
      <c r="F138" s="365">
        <v>0</v>
      </c>
      <c r="G138" s="365">
        <v>0</v>
      </c>
      <c r="H138" s="365">
        <v>0</v>
      </c>
    </row>
    <row r="139" spans="1:8" x14ac:dyDescent="0.25">
      <c r="A139" s="359" t="s">
        <v>465</v>
      </c>
      <c r="B139" s="364">
        <v>0</v>
      </c>
      <c r="C139" s="364">
        <v>0</v>
      </c>
      <c r="D139" s="364">
        <v>0</v>
      </c>
      <c r="E139" s="364">
        <v>0</v>
      </c>
      <c r="F139" s="365">
        <v>0</v>
      </c>
      <c r="G139" s="365">
        <v>0</v>
      </c>
      <c r="H139" s="365">
        <v>0</v>
      </c>
    </row>
    <row r="140" spans="1:8" x14ac:dyDescent="0.25">
      <c r="A140" s="359" t="s">
        <v>466</v>
      </c>
      <c r="B140" s="364">
        <v>1161</v>
      </c>
      <c r="C140" s="364">
        <v>724</v>
      </c>
      <c r="D140" s="364">
        <v>409</v>
      </c>
      <c r="E140" s="364">
        <v>138</v>
      </c>
      <c r="F140" s="365">
        <v>0</v>
      </c>
      <c r="G140" s="365">
        <v>0</v>
      </c>
      <c r="H140" s="365">
        <v>0</v>
      </c>
    </row>
    <row r="141" spans="1:8" x14ac:dyDescent="0.25">
      <c r="A141" s="359" t="s">
        <v>467</v>
      </c>
      <c r="B141" s="364">
        <v>0</v>
      </c>
      <c r="C141" s="364">
        <v>0</v>
      </c>
      <c r="D141" s="364">
        <v>0</v>
      </c>
      <c r="E141" s="364">
        <v>0</v>
      </c>
      <c r="F141" s="365">
        <v>0</v>
      </c>
      <c r="G141" s="365">
        <v>0</v>
      </c>
      <c r="H141" s="365">
        <v>0</v>
      </c>
    </row>
    <row r="142" spans="1:8" x14ac:dyDescent="0.25">
      <c r="A142" s="359" t="s">
        <v>468</v>
      </c>
      <c r="B142" s="364">
        <v>740</v>
      </c>
      <c r="C142" s="364">
        <v>303</v>
      </c>
      <c r="D142" s="364">
        <v>0</v>
      </c>
      <c r="E142" s="364">
        <v>0</v>
      </c>
      <c r="F142" s="365">
        <v>0</v>
      </c>
      <c r="G142" s="365">
        <v>0</v>
      </c>
      <c r="H142" s="365">
        <v>0</v>
      </c>
    </row>
    <row r="143" spans="1:8" ht="26.4" x14ac:dyDescent="0.25">
      <c r="A143" s="366" t="s">
        <v>668</v>
      </c>
      <c r="B143" s="364">
        <v>445</v>
      </c>
      <c r="C143" s="364">
        <v>8</v>
      </c>
      <c r="D143" s="364">
        <v>0</v>
      </c>
      <c r="E143" s="364">
        <v>0</v>
      </c>
      <c r="F143" s="365">
        <v>0</v>
      </c>
      <c r="G143" s="365">
        <v>0</v>
      </c>
      <c r="H143" s="365">
        <v>0</v>
      </c>
    </row>
    <row r="144" spans="1:8" x14ac:dyDescent="0.25">
      <c r="A144" s="359" t="s">
        <v>471</v>
      </c>
      <c r="B144" s="364">
        <v>0</v>
      </c>
      <c r="C144" s="364">
        <v>0</v>
      </c>
      <c r="D144" s="364">
        <v>0</v>
      </c>
      <c r="E144" s="364">
        <v>0</v>
      </c>
      <c r="F144" s="365">
        <v>0</v>
      </c>
      <c r="G144" s="365">
        <v>0</v>
      </c>
      <c r="H144" s="365">
        <v>0</v>
      </c>
    </row>
    <row r="145" spans="1:8" x14ac:dyDescent="0.25">
      <c r="A145" s="359" t="s">
        <v>472</v>
      </c>
      <c r="B145" s="364">
        <v>0</v>
      </c>
      <c r="C145" s="364">
        <v>0</v>
      </c>
      <c r="D145" s="364">
        <v>0</v>
      </c>
      <c r="E145" s="364">
        <v>0</v>
      </c>
      <c r="F145" s="365">
        <v>0</v>
      </c>
      <c r="G145" s="365">
        <v>0</v>
      </c>
      <c r="H145" s="365">
        <v>0</v>
      </c>
    </row>
    <row r="146" spans="1:8" x14ac:dyDescent="0.25">
      <c r="A146" s="359" t="s">
        <v>473</v>
      </c>
      <c r="B146" s="364">
        <v>774</v>
      </c>
      <c r="C146" s="364">
        <v>337</v>
      </c>
      <c r="D146" s="364">
        <v>22</v>
      </c>
      <c r="E146" s="364">
        <v>0</v>
      </c>
      <c r="F146" s="365">
        <v>0</v>
      </c>
      <c r="G146" s="365">
        <v>0</v>
      </c>
      <c r="H146" s="365">
        <v>0</v>
      </c>
    </row>
    <row r="147" spans="1:8" x14ac:dyDescent="0.25">
      <c r="A147" s="359" t="s">
        <v>474</v>
      </c>
      <c r="B147" s="364">
        <v>0</v>
      </c>
      <c r="C147" s="364">
        <v>0</v>
      </c>
      <c r="D147" s="364">
        <v>0</v>
      </c>
      <c r="E147" s="364">
        <v>0</v>
      </c>
      <c r="F147" s="365">
        <v>0</v>
      </c>
      <c r="G147" s="365">
        <v>0</v>
      </c>
      <c r="H147" s="365">
        <v>0</v>
      </c>
    </row>
    <row r="148" spans="1:8" x14ac:dyDescent="0.25">
      <c r="A148" s="359" t="s">
        <v>475</v>
      </c>
      <c r="B148" s="364">
        <v>0</v>
      </c>
      <c r="C148" s="364">
        <v>0</v>
      </c>
      <c r="D148" s="364">
        <v>0</v>
      </c>
      <c r="E148" s="364">
        <v>0</v>
      </c>
      <c r="F148" s="365">
        <v>0</v>
      </c>
      <c r="G148" s="365">
        <v>0</v>
      </c>
      <c r="H148" s="365">
        <v>0</v>
      </c>
    </row>
    <row r="149" spans="1:8" x14ac:dyDescent="0.25">
      <c r="A149" s="359" t="s">
        <v>476</v>
      </c>
      <c r="B149" s="364">
        <v>0</v>
      </c>
      <c r="C149" s="364">
        <v>0</v>
      </c>
      <c r="D149" s="364">
        <v>0</v>
      </c>
      <c r="E149" s="364">
        <v>0</v>
      </c>
      <c r="F149" s="365">
        <v>0</v>
      </c>
      <c r="G149" s="365">
        <v>0</v>
      </c>
      <c r="H149" s="365">
        <v>0</v>
      </c>
    </row>
    <row r="150" spans="1:8" x14ac:dyDescent="0.25">
      <c r="A150" s="359" t="s">
        <v>477</v>
      </c>
      <c r="B150" s="364">
        <v>0</v>
      </c>
      <c r="C150" s="364">
        <v>0</v>
      </c>
      <c r="D150" s="364">
        <v>0</v>
      </c>
      <c r="E150" s="364">
        <v>0</v>
      </c>
      <c r="F150" s="365">
        <v>0</v>
      </c>
      <c r="G150" s="365">
        <v>0</v>
      </c>
      <c r="H150" s="365">
        <v>0</v>
      </c>
    </row>
    <row r="151" spans="1:8" x14ac:dyDescent="0.25">
      <c r="A151" s="359" t="s">
        <v>478</v>
      </c>
      <c r="B151" s="364">
        <v>0</v>
      </c>
      <c r="C151" s="364">
        <v>0</v>
      </c>
      <c r="D151" s="364">
        <v>0</v>
      </c>
      <c r="E151" s="364">
        <v>0</v>
      </c>
      <c r="F151" s="365">
        <v>0</v>
      </c>
      <c r="G151" s="365">
        <v>0</v>
      </c>
      <c r="H151" s="365">
        <v>0</v>
      </c>
    </row>
    <row r="152" spans="1:8" x14ac:dyDescent="0.25">
      <c r="A152" s="359" t="s">
        <v>479</v>
      </c>
      <c r="B152" s="364">
        <v>0</v>
      </c>
      <c r="C152" s="364">
        <v>0</v>
      </c>
      <c r="D152" s="364">
        <v>0</v>
      </c>
      <c r="E152" s="364">
        <v>0</v>
      </c>
      <c r="F152" s="365">
        <v>0</v>
      </c>
      <c r="G152" s="365">
        <v>0</v>
      </c>
      <c r="H152" s="365">
        <v>0</v>
      </c>
    </row>
    <row r="153" spans="1:8" x14ac:dyDescent="0.25">
      <c r="A153" s="359" t="s">
        <v>480</v>
      </c>
      <c r="B153" s="364">
        <v>0</v>
      </c>
      <c r="C153" s="364">
        <v>0</v>
      </c>
      <c r="D153" s="364">
        <v>0</v>
      </c>
      <c r="E153" s="364">
        <v>0</v>
      </c>
      <c r="F153" s="365">
        <v>0</v>
      </c>
      <c r="G153" s="365">
        <v>0</v>
      </c>
      <c r="H153" s="365">
        <v>0</v>
      </c>
    </row>
    <row r="154" spans="1:8" x14ac:dyDescent="0.25">
      <c r="A154" s="359" t="s">
        <v>481</v>
      </c>
      <c r="B154" s="364">
        <v>533</v>
      </c>
      <c r="C154" s="364">
        <v>96</v>
      </c>
      <c r="D154" s="364">
        <v>0</v>
      </c>
      <c r="E154" s="364">
        <v>0</v>
      </c>
      <c r="F154" s="365">
        <v>0</v>
      </c>
      <c r="G154" s="365">
        <v>0</v>
      </c>
      <c r="H154" s="365">
        <v>0</v>
      </c>
    </row>
    <row r="155" spans="1:8" x14ac:dyDescent="0.25">
      <c r="A155" s="359" t="s">
        <v>482</v>
      </c>
      <c r="B155" s="364">
        <v>0</v>
      </c>
      <c r="C155" s="364">
        <v>0</v>
      </c>
      <c r="D155" s="364">
        <v>0</v>
      </c>
      <c r="E155" s="364">
        <v>0</v>
      </c>
      <c r="F155" s="365">
        <v>0</v>
      </c>
      <c r="G155" s="365">
        <v>0</v>
      </c>
      <c r="H155" s="365">
        <v>0</v>
      </c>
    </row>
    <row r="156" spans="1:8" x14ac:dyDescent="0.25">
      <c r="A156" s="359" t="s">
        <v>483</v>
      </c>
      <c r="B156" s="364">
        <v>0</v>
      </c>
      <c r="C156" s="364">
        <v>0</v>
      </c>
      <c r="D156" s="364">
        <v>0</v>
      </c>
      <c r="E156" s="364">
        <v>0</v>
      </c>
      <c r="F156" s="365">
        <v>0</v>
      </c>
      <c r="G156" s="365">
        <v>0</v>
      </c>
      <c r="H156" s="365">
        <v>0</v>
      </c>
    </row>
    <row r="157" spans="1:8" x14ac:dyDescent="0.25">
      <c r="A157" s="359" t="s">
        <v>484</v>
      </c>
      <c r="B157" s="364">
        <v>0</v>
      </c>
      <c r="C157" s="364">
        <v>0</v>
      </c>
      <c r="D157" s="364">
        <v>0</v>
      </c>
      <c r="E157" s="364">
        <v>0</v>
      </c>
      <c r="F157" s="365">
        <v>0</v>
      </c>
      <c r="G157" s="365">
        <v>0</v>
      </c>
      <c r="H157" s="365">
        <v>0</v>
      </c>
    </row>
    <row r="158" spans="1:8" x14ac:dyDescent="0.25">
      <c r="A158" s="359" t="s">
        <v>485</v>
      </c>
      <c r="B158" s="364">
        <v>493</v>
      </c>
      <c r="C158" s="364">
        <v>56</v>
      </c>
      <c r="D158" s="364">
        <v>0</v>
      </c>
      <c r="E158" s="364">
        <v>0</v>
      </c>
      <c r="F158" s="365">
        <v>0</v>
      </c>
      <c r="G158" s="365">
        <v>0</v>
      </c>
      <c r="H158" s="365">
        <v>0</v>
      </c>
    </row>
    <row r="159" spans="1:8" x14ac:dyDescent="0.25">
      <c r="A159" s="359" t="s">
        <v>486</v>
      </c>
      <c r="B159" s="364">
        <v>0</v>
      </c>
      <c r="C159" s="364">
        <v>0</v>
      </c>
      <c r="D159" s="364">
        <v>0</v>
      </c>
      <c r="E159" s="364">
        <v>0</v>
      </c>
      <c r="F159" s="365">
        <v>0</v>
      </c>
      <c r="G159" s="365">
        <v>0</v>
      </c>
      <c r="H159" s="365">
        <v>0</v>
      </c>
    </row>
    <row r="160" spans="1:8" x14ac:dyDescent="0.25">
      <c r="A160" s="359" t="s">
        <v>487</v>
      </c>
      <c r="B160" s="364">
        <v>313</v>
      </c>
      <c r="C160" s="364">
        <v>0</v>
      </c>
      <c r="D160" s="364">
        <v>0</v>
      </c>
      <c r="E160" s="364">
        <v>0</v>
      </c>
      <c r="F160" s="365">
        <v>0</v>
      </c>
      <c r="G160" s="365">
        <v>0</v>
      </c>
      <c r="H160" s="365">
        <v>0</v>
      </c>
    </row>
    <row r="161" spans="1:8" x14ac:dyDescent="0.25">
      <c r="A161" s="359" t="s">
        <v>488</v>
      </c>
      <c r="B161" s="364">
        <v>720</v>
      </c>
      <c r="C161" s="364">
        <v>283</v>
      </c>
      <c r="D161" s="364">
        <v>0</v>
      </c>
      <c r="E161" s="364">
        <v>0</v>
      </c>
      <c r="F161" s="365">
        <v>0</v>
      </c>
      <c r="G161" s="365">
        <v>0</v>
      </c>
      <c r="H161" s="365">
        <v>0</v>
      </c>
    </row>
    <row r="162" spans="1:8" x14ac:dyDescent="0.25">
      <c r="A162" s="359" t="s">
        <v>489</v>
      </c>
      <c r="B162" s="364">
        <v>0</v>
      </c>
      <c r="C162" s="364">
        <v>0</v>
      </c>
      <c r="D162" s="364">
        <v>0</v>
      </c>
      <c r="E162" s="364">
        <v>0</v>
      </c>
      <c r="F162" s="365">
        <v>0</v>
      </c>
      <c r="G162" s="365">
        <v>0</v>
      </c>
      <c r="H162" s="365">
        <v>0</v>
      </c>
    </row>
    <row r="163" spans="1:8" x14ac:dyDescent="0.25">
      <c r="A163" s="359" t="s">
        <v>490</v>
      </c>
      <c r="B163" s="364">
        <v>218</v>
      </c>
      <c r="C163" s="364">
        <v>0</v>
      </c>
      <c r="D163" s="364">
        <v>0</v>
      </c>
      <c r="E163" s="364">
        <v>0</v>
      </c>
      <c r="F163" s="365">
        <v>0</v>
      </c>
      <c r="G163" s="365">
        <v>0</v>
      </c>
      <c r="H163" s="365">
        <v>0</v>
      </c>
    </row>
    <row r="164" spans="1:8" x14ac:dyDescent="0.25">
      <c r="A164" s="359" t="s">
        <v>491</v>
      </c>
      <c r="B164" s="364">
        <v>0</v>
      </c>
      <c r="C164" s="364">
        <v>0</v>
      </c>
      <c r="D164" s="364">
        <v>0</v>
      </c>
      <c r="E164" s="364">
        <v>0</v>
      </c>
      <c r="F164" s="365">
        <v>0</v>
      </c>
      <c r="G164" s="365">
        <v>0</v>
      </c>
      <c r="H164" s="365">
        <v>0</v>
      </c>
    </row>
    <row r="165" spans="1:8" x14ac:dyDescent="0.25">
      <c r="A165" s="359" t="s">
        <v>492</v>
      </c>
      <c r="B165" s="364">
        <v>0</v>
      </c>
      <c r="C165" s="364">
        <v>0</v>
      </c>
      <c r="D165" s="364">
        <v>0</v>
      </c>
      <c r="E165" s="364">
        <v>0</v>
      </c>
      <c r="F165" s="365">
        <v>0</v>
      </c>
      <c r="G165" s="365">
        <v>0</v>
      </c>
      <c r="H165" s="365">
        <v>0</v>
      </c>
    </row>
    <row r="166" spans="1:8" x14ac:dyDescent="0.25">
      <c r="A166" s="359" t="s">
        <v>493</v>
      </c>
      <c r="B166" s="364">
        <v>0</v>
      </c>
      <c r="C166" s="364">
        <v>0</v>
      </c>
      <c r="D166" s="364">
        <v>0</v>
      </c>
      <c r="E166" s="364">
        <v>0</v>
      </c>
      <c r="F166" s="365">
        <v>0</v>
      </c>
      <c r="G166" s="365">
        <v>0</v>
      </c>
      <c r="H166" s="365">
        <v>0</v>
      </c>
    </row>
    <row r="167" spans="1:8" x14ac:dyDescent="0.25">
      <c r="A167" s="359" t="s">
        <v>494</v>
      </c>
      <c r="B167" s="364">
        <v>0</v>
      </c>
      <c r="C167" s="364">
        <v>0</v>
      </c>
      <c r="D167" s="364">
        <v>0</v>
      </c>
      <c r="E167" s="364">
        <v>0</v>
      </c>
      <c r="F167" s="365">
        <v>0</v>
      </c>
      <c r="G167" s="365">
        <v>0</v>
      </c>
      <c r="H167" s="365">
        <v>0</v>
      </c>
    </row>
    <row r="168" spans="1:8" x14ac:dyDescent="0.25">
      <c r="A168" s="359" t="s">
        <v>495</v>
      </c>
      <c r="B168" s="364">
        <v>0</v>
      </c>
      <c r="C168" s="364">
        <v>0</v>
      </c>
      <c r="D168" s="364">
        <v>0</v>
      </c>
      <c r="E168" s="364">
        <v>0</v>
      </c>
      <c r="F168" s="365">
        <v>0</v>
      </c>
      <c r="G168" s="365">
        <v>0</v>
      </c>
      <c r="H168" s="365">
        <v>0</v>
      </c>
    </row>
    <row r="169" spans="1:8" x14ac:dyDescent="0.25">
      <c r="A169" s="359" t="s">
        <v>496</v>
      </c>
      <c r="B169" s="364">
        <v>554</v>
      </c>
      <c r="C169" s="364">
        <v>117</v>
      </c>
      <c r="D169" s="364">
        <v>0</v>
      </c>
      <c r="E169" s="364">
        <v>0</v>
      </c>
      <c r="F169" s="365">
        <v>0</v>
      </c>
      <c r="G169" s="365">
        <v>0</v>
      </c>
      <c r="H169" s="365">
        <v>0</v>
      </c>
    </row>
    <row r="170" spans="1:8" x14ac:dyDescent="0.25">
      <c r="A170" s="359" t="s">
        <v>497</v>
      </c>
      <c r="B170" s="364">
        <v>7</v>
      </c>
      <c r="C170" s="364">
        <v>0</v>
      </c>
      <c r="D170" s="364">
        <v>0</v>
      </c>
      <c r="E170" s="364">
        <v>0</v>
      </c>
      <c r="F170" s="365">
        <v>0</v>
      </c>
      <c r="G170" s="365">
        <v>0</v>
      </c>
      <c r="H170" s="365">
        <v>0</v>
      </c>
    </row>
    <row r="171" spans="1:8" x14ac:dyDescent="0.25">
      <c r="A171" s="359" t="s">
        <v>498</v>
      </c>
      <c r="B171" s="364">
        <v>458</v>
      </c>
      <c r="C171" s="364">
        <v>21</v>
      </c>
      <c r="D171" s="364">
        <v>0</v>
      </c>
      <c r="E171" s="364">
        <v>0</v>
      </c>
      <c r="F171" s="365">
        <v>0</v>
      </c>
      <c r="G171" s="365">
        <v>0</v>
      </c>
      <c r="H171" s="365">
        <v>0</v>
      </c>
    </row>
    <row r="172" spans="1:8" x14ac:dyDescent="0.25">
      <c r="A172" s="359" t="s">
        <v>499</v>
      </c>
      <c r="B172" s="364">
        <v>0</v>
      </c>
      <c r="C172" s="364">
        <v>0</v>
      </c>
      <c r="D172" s="364">
        <v>0</v>
      </c>
      <c r="E172" s="364">
        <v>0</v>
      </c>
      <c r="F172" s="365">
        <v>0</v>
      </c>
      <c r="G172" s="365">
        <v>0</v>
      </c>
      <c r="H172" s="365">
        <v>0</v>
      </c>
    </row>
    <row r="173" spans="1:8" x14ac:dyDescent="0.25">
      <c r="A173" s="359" t="s">
        <v>500</v>
      </c>
      <c r="B173" s="364">
        <v>0</v>
      </c>
      <c r="C173" s="364">
        <v>0</v>
      </c>
      <c r="D173" s="364">
        <v>0</v>
      </c>
      <c r="E173" s="364">
        <v>0</v>
      </c>
      <c r="F173" s="365">
        <v>0</v>
      </c>
      <c r="G173" s="365">
        <v>0</v>
      </c>
      <c r="H173" s="365">
        <v>0</v>
      </c>
    </row>
    <row r="174" spans="1:8" x14ac:dyDescent="0.25">
      <c r="A174" s="359" t="s">
        <v>501</v>
      </c>
      <c r="B174" s="364">
        <v>0</v>
      </c>
      <c r="C174" s="364">
        <v>0</v>
      </c>
      <c r="D174" s="364">
        <v>0</v>
      </c>
      <c r="E174" s="364">
        <v>0</v>
      </c>
      <c r="F174" s="365">
        <v>0</v>
      </c>
      <c r="G174" s="365">
        <v>0</v>
      </c>
      <c r="H174" s="365">
        <v>0</v>
      </c>
    </row>
    <row r="175" spans="1:8" x14ac:dyDescent="0.25">
      <c r="A175" s="359" t="s">
        <v>502</v>
      </c>
      <c r="B175" s="364">
        <v>451</v>
      </c>
      <c r="C175" s="364">
        <v>14</v>
      </c>
      <c r="D175" s="364">
        <v>0</v>
      </c>
      <c r="E175" s="364">
        <v>0</v>
      </c>
      <c r="F175" s="365">
        <v>0</v>
      </c>
      <c r="G175" s="365">
        <v>0</v>
      </c>
      <c r="H175" s="365">
        <v>0</v>
      </c>
    </row>
    <row r="176" spans="1:8" x14ac:dyDescent="0.25">
      <c r="A176" s="359" t="s">
        <v>503</v>
      </c>
      <c r="B176" s="364">
        <v>0</v>
      </c>
      <c r="C176" s="364">
        <v>0</v>
      </c>
      <c r="D176" s="364">
        <v>0</v>
      </c>
      <c r="E176" s="364">
        <v>0</v>
      </c>
      <c r="F176" s="365">
        <v>783</v>
      </c>
      <c r="G176" s="365">
        <v>0</v>
      </c>
      <c r="H176" s="365">
        <v>783</v>
      </c>
    </row>
    <row r="177" spans="1:8" x14ac:dyDescent="0.25">
      <c r="A177" s="359" t="s">
        <v>504</v>
      </c>
      <c r="B177" s="364">
        <v>0</v>
      </c>
      <c r="C177" s="364">
        <v>0</v>
      </c>
      <c r="D177" s="364">
        <v>0</v>
      </c>
      <c r="E177" s="364">
        <v>0</v>
      </c>
      <c r="F177" s="365">
        <v>0</v>
      </c>
      <c r="G177" s="365">
        <v>0</v>
      </c>
      <c r="H177" s="365">
        <v>0</v>
      </c>
    </row>
    <row r="178" spans="1:8" x14ac:dyDescent="0.25">
      <c r="A178" s="359" t="s">
        <v>505</v>
      </c>
      <c r="B178" s="364">
        <v>0</v>
      </c>
      <c r="C178" s="364">
        <v>0</v>
      </c>
      <c r="D178" s="364">
        <v>0</v>
      </c>
      <c r="E178" s="364">
        <v>0</v>
      </c>
      <c r="F178" s="365">
        <v>0</v>
      </c>
      <c r="G178" s="365">
        <v>0</v>
      </c>
      <c r="H178" s="365">
        <v>0</v>
      </c>
    </row>
    <row r="179" spans="1:8" x14ac:dyDescent="0.25">
      <c r="A179" s="359" t="s">
        <v>506</v>
      </c>
      <c r="B179" s="364">
        <v>0</v>
      </c>
      <c r="C179" s="364">
        <v>0</v>
      </c>
      <c r="D179" s="364">
        <v>0</v>
      </c>
      <c r="E179" s="364">
        <v>0</v>
      </c>
      <c r="F179" s="365">
        <v>0</v>
      </c>
      <c r="G179" s="365">
        <v>0</v>
      </c>
      <c r="H179" s="365">
        <v>0</v>
      </c>
    </row>
    <row r="180" spans="1:8" x14ac:dyDescent="0.25">
      <c r="A180" s="359" t="s">
        <v>507</v>
      </c>
      <c r="B180" s="364">
        <v>0</v>
      </c>
      <c r="C180" s="364">
        <v>0</v>
      </c>
      <c r="D180" s="364">
        <v>0</v>
      </c>
      <c r="E180" s="364">
        <v>0</v>
      </c>
      <c r="F180" s="365">
        <v>0</v>
      </c>
      <c r="G180" s="365">
        <v>0</v>
      </c>
      <c r="H180" s="365">
        <v>0</v>
      </c>
    </row>
    <row r="181" spans="1:8" x14ac:dyDescent="0.25">
      <c r="A181" s="359" t="s">
        <v>508</v>
      </c>
      <c r="B181" s="364">
        <v>774</v>
      </c>
      <c r="C181" s="364">
        <v>337</v>
      </c>
      <c r="D181" s="364">
        <v>22</v>
      </c>
      <c r="E181" s="364">
        <v>0</v>
      </c>
      <c r="F181" s="365">
        <v>0</v>
      </c>
      <c r="G181" s="365">
        <v>0</v>
      </c>
      <c r="H181" s="365">
        <v>0</v>
      </c>
    </row>
    <row r="182" spans="1:8" x14ac:dyDescent="0.25">
      <c r="A182" s="359" t="s">
        <v>509</v>
      </c>
      <c r="B182" s="364">
        <v>0</v>
      </c>
      <c r="C182" s="364">
        <v>0</v>
      </c>
      <c r="D182" s="364">
        <v>0</v>
      </c>
      <c r="E182" s="364">
        <v>0</v>
      </c>
      <c r="F182" s="365">
        <v>0</v>
      </c>
      <c r="G182" s="365">
        <v>0</v>
      </c>
      <c r="H182" s="365">
        <v>0</v>
      </c>
    </row>
    <row r="183" spans="1:8" x14ac:dyDescent="0.25">
      <c r="A183" s="359" t="s">
        <v>510</v>
      </c>
      <c r="B183" s="364">
        <v>332</v>
      </c>
      <c r="C183" s="364">
        <v>0</v>
      </c>
      <c r="D183" s="364">
        <v>0</v>
      </c>
      <c r="E183" s="364">
        <v>0</v>
      </c>
      <c r="F183" s="365">
        <v>0</v>
      </c>
      <c r="G183" s="365">
        <v>0</v>
      </c>
      <c r="H183" s="365">
        <v>0</v>
      </c>
    </row>
    <row r="184" spans="1:8" x14ac:dyDescent="0.25">
      <c r="A184" s="359" t="s">
        <v>511</v>
      </c>
      <c r="B184" s="364">
        <v>0</v>
      </c>
      <c r="C184" s="364">
        <v>0</v>
      </c>
      <c r="D184" s="364">
        <v>0</v>
      </c>
      <c r="E184" s="364">
        <v>0</v>
      </c>
      <c r="F184" s="365">
        <v>0</v>
      </c>
      <c r="G184" s="365">
        <v>0</v>
      </c>
      <c r="H184" s="365">
        <v>0</v>
      </c>
    </row>
    <row r="185" spans="1:8" x14ac:dyDescent="0.25">
      <c r="A185" s="359" t="s">
        <v>512</v>
      </c>
      <c r="B185" s="364">
        <v>0</v>
      </c>
      <c r="C185" s="364">
        <v>0</v>
      </c>
      <c r="D185" s="364">
        <v>0</v>
      </c>
      <c r="E185" s="364">
        <v>0</v>
      </c>
      <c r="F185" s="365">
        <v>0</v>
      </c>
      <c r="G185" s="365">
        <v>0</v>
      </c>
      <c r="H185" s="365">
        <v>0</v>
      </c>
    </row>
    <row r="186" spans="1:8" x14ac:dyDescent="0.25">
      <c r="A186" s="359" t="s">
        <v>513</v>
      </c>
      <c r="B186" s="364">
        <v>0</v>
      </c>
      <c r="C186" s="364">
        <v>0</v>
      </c>
      <c r="D186" s="364">
        <v>0</v>
      </c>
      <c r="E186" s="364">
        <v>0</v>
      </c>
      <c r="F186" s="365">
        <v>0</v>
      </c>
      <c r="G186" s="365">
        <v>0</v>
      </c>
      <c r="H186" s="365">
        <v>0</v>
      </c>
    </row>
    <row r="187" spans="1:8" x14ac:dyDescent="0.25">
      <c r="A187" s="359" t="s">
        <v>514</v>
      </c>
      <c r="B187" s="364">
        <v>0</v>
      </c>
      <c r="C187" s="364">
        <v>0</v>
      </c>
      <c r="D187" s="364">
        <v>0</v>
      </c>
      <c r="E187" s="364">
        <v>0</v>
      </c>
      <c r="F187" s="365">
        <v>0</v>
      </c>
      <c r="G187" s="365">
        <v>0</v>
      </c>
      <c r="H187" s="365">
        <v>0</v>
      </c>
    </row>
    <row r="188" spans="1:8" x14ac:dyDescent="0.25">
      <c r="A188" s="359" t="s">
        <v>515</v>
      </c>
      <c r="B188" s="364">
        <v>0</v>
      </c>
      <c r="C188" s="364">
        <v>0</v>
      </c>
      <c r="D188" s="364">
        <v>0</v>
      </c>
      <c r="E188" s="364">
        <v>0</v>
      </c>
      <c r="F188" s="365">
        <v>0</v>
      </c>
      <c r="G188" s="365">
        <v>0</v>
      </c>
      <c r="H188" s="365">
        <v>0</v>
      </c>
    </row>
    <row r="189" spans="1:8" x14ac:dyDescent="0.25">
      <c r="A189" s="359" t="s">
        <v>516</v>
      </c>
      <c r="B189" s="364">
        <v>0</v>
      </c>
      <c r="C189" s="364">
        <v>0</v>
      </c>
      <c r="D189" s="364">
        <v>0</v>
      </c>
      <c r="E189" s="364">
        <v>0</v>
      </c>
      <c r="F189" s="365">
        <v>0</v>
      </c>
      <c r="G189" s="365">
        <v>0</v>
      </c>
      <c r="H189" s="365">
        <v>0</v>
      </c>
    </row>
    <row r="190" spans="1:8" x14ac:dyDescent="0.25">
      <c r="A190" s="359" t="s">
        <v>517</v>
      </c>
      <c r="B190" s="364">
        <v>0</v>
      </c>
      <c r="C190" s="364">
        <v>0</v>
      </c>
      <c r="D190" s="364">
        <v>0</v>
      </c>
      <c r="E190" s="364">
        <v>0</v>
      </c>
      <c r="F190" s="365">
        <v>0</v>
      </c>
      <c r="G190" s="365">
        <v>0</v>
      </c>
      <c r="H190" s="365">
        <v>0</v>
      </c>
    </row>
    <row r="191" spans="1:8" x14ac:dyDescent="0.25">
      <c r="A191" s="359" t="s">
        <v>518</v>
      </c>
      <c r="B191" s="364">
        <v>1152</v>
      </c>
      <c r="C191" s="364">
        <v>715</v>
      </c>
      <c r="D191" s="364">
        <v>400</v>
      </c>
      <c r="E191" s="364">
        <v>129</v>
      </c>
      <c r="F191" s="365">
        <v>0</v>
      </c>
      <c r="G191" s="365">
        <v>0</v>
      </c>
      <c r="H191" s="365">
        <v>0</v>
      </c>
    </row>
    <row r="192" spans="1:8" ht="26.4" x14ac:dyDescent="0.25">
      <c r="A192" s="363" t="s">
        <v>669</v>
      </c>
      <c r="B192" s="364">
        <v>30</v>
      </c>
      <c r="C192" s="364">
        <v>0</v>
      </c>
      <c r="D192" s="364">
        <v>0</v>
      </c>
      <c r="E192" s="364">
        <v>0</v>
      </c>
      <c r="F192" s="365">
        <v>0</v>
      </c>
      <c r="G192" s="365">
        <v>0</v>
      </c>
      <c r="H192" s="365">
        <v>0</v>
      </c>
    </row>
    <row r="193" spans="1:8" x14ac:dyDescent="0.25">
      <c r="A193" s="359" t="s">
        <v>521</v>
      </c>
      <c r="B193" s="364">
        <v>0</v>
      </c>
      <c r="C193" s="364">
        <v>0</v>
      </c>
      <c r="D193" s="364">
        <v>0</v>
      </c>
      <c r="E193" s="364">
        <v>0</v>
      </c>
      <c r="F193" s="365">
        <v>294</v>
      </c>
      <c r="G193" s="365">
        <v>0</v>
      </c>
      <c r="H193" s="365">
        <v>294</v>
      </c>
    </row>
    <row r="194" spans="1:8" x14ac:dyDescent="0.25">
      <c r="A194" s="359" t="s">
        <v>522</v>
      </c>
      <c r="B194" s="364">
        <v>0</v>
      </c>
      <c r="C194" s="364">
        <v>0</v>
      </c>
      <c r="D194" s="364">
        <v>0</v>
      </c>
      <c r="E194" s="364">
        <v>0</v>
      </c>
      <c r="F194" s="365">
        <v>0</v>
      </c>
      <c r="G194" s="365">
        <v>0</v>
      </c>
      <c r="H194" s="365">
        <v>0</v>
      </c>
    </row>
    <row r="195" spans="1:8" x14ac:dyDescent="0.25">
      <c r="A195" s="359" t="s">
        <v>523</v>
      </c>
      <c r="B195" s="364">
        <v>206</v>
      </c>
      <c r="C195" s="364">
        <v>0</v>
      </c>
      <c r="D195" s="364">
        <v>0</v>
      </c>
      <c r="E195" s="364">
        <v>0</v>
      </c>
      <c r="F195" s="365">
        <v>0</v>
      </c>
      <c r="G195" s="365">
        <v>0</v>
      </c>
      <c r="H195" s="365">
        <v>0</v>
      </c>
    </row>
    <row r="196" spans="1:8" x14ac:dyDescent="0.25">
      <c r="A196" s="359" t="s">
        <v>524</v>
      </c>
      <c r="B196" s="364">
        <v>0</v>
      </c>
      <c r="C196" s="364">
        <v>0</v>
      </c>
      <c r="D196" s="364">
        <v>0</v>
      </c>
      <c r="E196" s="364">
        <v>0</v>
      </c>
      <c r="F196" s="365">
        <v>0</v>
      </c>
      <c r="G196" s="365">
        <v>0</v>
      </c>
      <c r="H196" s="365">
        <v>0</v>
      </c>
    </row>
    <row r="197" spans="1:8" x14ac:dyDescent="0.25">
      <c r="A197" s="359" t="s">
        <v>525</v>
      </c>
      <c r="B197" s="364">
        <v>0</v>
      </c>
      <c r="C197" s="364">
        <v>0</v>
      </c>
      <c r="D197" s="364">
        <v>0</v>
      </c>
      <c r="E197" s="364">
        <v>0</v>
      </c>
      <c r="F197" s="365">
        <v>0</v>
      </c>
      <c r="G197" s="365">
        <v>262.93819999999999</v>
      </c>
      <c r="H197" s="365">
        <v>263</v>
      </c>
    </row>
    <row r="198" spans="1:8" x14ac:dyDescent="0.25">
      <c r="A198" s="359" t="s">
        <v>526</v>
      </c>
      <c r="B198" s="364">
        <v>599</v>
      </c>
      <c r="C198" s="364">
        <v>162</v>
      </c>
      <c r="D198" s="364">
        <v>0</v>
      </c>
      <c r="E198" s="364">
        <v>0</v>
      </c>
      <c r="F198" s="365">
        <v>0</v>
      </c>
      <c r="G198" s="365">
        <v>0</v>
      </c>
      <c r="H198" s="365">
        <v>0</v>
      </c>
    </row>
    <row r="199" spans="1:8" x14ac:dyDescent="0.25">
      <c r="A199" s="359" t="s">
        <v>527</v>
      </c>
      <c r="B199" s="364">
        <v>782</v>
      </c>
      <c r="C199" s="364">
        <v>345</v>
      </c>
      <c r="D199" s="364">
        <v>30</v>
      </c>
      <c r="E199" s="364">
        <v>0</v>
      </c>
      <c r="F199" s="365">
        <v>0</v>
      </c>
      <c r="G199" s="365">
        <v>0</v>
      </c>
      <c r="H199" s="365">
        <v>0</v>
      </c>
    </row>
    <row r="200" spans="1:8" x14ac:dyDescent="0.25">
      <c r="A200" s="359" t="s">
        <v>528</v>
      </c>
      <c r="B200" s="364">
        <v>508</v>
      </c>
      <c r="C200" s="364">
        <v>71</v>
      </c>
      <c r="D200" s="364">
        <v>0</v>
      </c>
      <c r="E200" s="364">
        <v>0</v>
      </c>
      <c r="F200" s="365">
        <v>0</v>
      </c>
      <c r="G200" s="365">
        <v>0</v>
      </c>
      <c r="H200" s="365">
        <v>0</v>
      </c>
    </row>
    <row r="201" spans="1:8" x14ac:dyDescent="0.25">
      <c r="A201" s="359" t="s">
        <v>529</v>
      </c>
      <c r="B201" s="364">
        <v>0</v>
      </c>
      <c r="C201" s="364">
        <v>0</v>
      </c>
      <c r="D201" s="364">
        <v>0</v>
      </c>
      <c r="E201" s="364">
        <v>0</v>
      </c>
      <c r="F201" s="365">
        <v>0</v>
      </c>
      <c r="G201" s="365">
        <v>0</v>
      </c>
      <c r="H201" s="365">
        <v>0</v>
      </c>
    </row>
    <row r="202" spans="1:8" x14ac:dyDescent="0.25">
      <c r="A202" s="359" t="s">
        <v>530</v>
      </c>
      <c r="B202" s="364">
        <v>0</v>
      </c>
      <c r="C202" s="364">
        <v>0</v>
      </c>
      <c r="D202" s="364">
        <v>0</v>
      </c>
      <c r="E202" s="364">
        <v>0</v>
      </c>
      <c r="F202" s="365">
        <v>0</v>
      </c>
      <c r="G202" s="365">
        <v>315.62179999999995</v>
      </c>
      <c r="H202" s="365">
        <v>316</v>
      </c>
    </row>
    <row r="203" spans="1:8" x14ac:dyDescent="0.25">
      <c r="A203" s="359" t="s">
        <v>531</v>
      </c>
      <c r="B203" s="364">
        <v>0</v>
      </c>
      <c r="C203" s="364">
        <v>0</v>
      </c>
      <c r="D203" s="364">
        <v>0</v>
      </c>
      <c r="E203" s="364">
        <v>0</v>
      </c>
      <c r="F203" s="365">
        <v>0</v>
      </c>
      <c r="G203" s="365">
        <v>0</v>
      </c>
      <c r="H203" s="365">
        <v>0</v>
      </c>
    </row>
    <row r="204" spans="1:8" x14ac:dyDescent="0.25">
      <c r="A204" s="359" t="s">
        <v>532</v>
      </c>
      <c r="B204" s="364">
        <v>0</v>
      </c>
      <c r="C204" s="364">
        <v>0</v>
      </c>
      <c r="D204" s="364">
        <v>0</v>
      </c>
      <c r="E204" s="364">
        <v>0</v>
      </c>
      <c r="F204" s="365">
        <v>0</v>
      </c>
      <c r="G204" s="365">
        <v>0</v>
      </c>
      <c r="H204" s="365">
        <v>0</v>
      </c>
    </row>
    <row r="205" spans="1:8" x14ac:dyDescent="0.25">
      <c r="A205" s="359" t="s">
        <v>533</v>
      </c>
      <c r="B205" s="364">
        <v>0</v>
      </c>
      <c r="C205" s="364">
        <v>0</v>
      </c>
      <c r="D205" s="364">
        <v>0</v>
      </c>
      <c r="E205" s="364">
        <v>0</v>
      </c>
      <c r="F205" s="365">
        <v>0</v>
      </c>
      <c r="G205" s="365">
        <v>0</v>
      </c>
      <c r="H205" s="365">
        <v>0</v>
      </c>
    </row>
    <row r="206" spans="1:8" x14ac:dyDescent="0.25">
      <c r="A206" s="359" t="s">
        <v>534</v>
      </c>
      <c r="B206" s="364">
        <v>0</v>
      </c>
      <c r="C206" s="364">
        <v>0</v>
      </c>
      <c r="D206" s="364">
        <v>0</v>
      </c>
      <c r="E206" s="364">
        <v>0</v>
      </c>
      <c r="F206" s="365">
        <v>13</v>
      </c>
      <c r="G206" s="365">
        <v>0</v>
      </c>
      <c r="H206" s="365">
        <v>13</v>
      </c>
    </row>
    <row r="207" spans="1:8" x14ac:dyDescent="0.25">
      <c r="A207" s="359" t="s">
        <v>535</v>
      </c>
      <c r="B207" s="364">
        <v>0</v>
      </c>
      <c r="C207" s="364">
        <v>0</v>
      </c>
      <c r="D207" s="364">
        <v>0</v>
      </c>
      <c r="E207" s="364">
        <v>0</v>
      </c>
      <c r="F207" s="365">
        <v>4</v>
      </c>
      <c r="G207" s="365">
        <v>0</v>
      </c>
      <c r="H207" s="365">
        <v>4</v>
      </c>
    </row>
    <row r="208" spans="1:8" ht="26.4" x14ac:dyDescent="0.25">
      <c r="A208" s="363" t="s">
        <v>670</v>
      </c>
      <c r="B208" s="364">
        <v>0</v>
      </c>
      <c r="C208" s="364">
        <v>0</v>
      </c>
      <c r="D208" s="364">
        <v>0</v>
      </c>
      <c r="E208" s="364">
        <v>0</v>
      </c>
      <c r="F208" s="365">
        <v>0</v>
      </c>
      <c r="G208" s="365">
        <v>0</v>
      </c>
      <c r="H208" s="365">
        <v>0</v>
      </c>
    </row>
    <row r="209" spans="1:8" x14ac:dyDescent="0.25">
      <c r="A209" s="359" t="s">
        <v>538</v>
      </c>
      <c r="B209" s="364">
        <v>307</v>
      </c>
      <c r="C209" s="364">
        <v>0</v>
      </c>
      <c r="D209" s="364">
        <v>0</v>
      </c>
      <c r="E209" s="364">
        <v>0</v>
      </c>
      <c r="F209" s="365">
        <v>0</v>
      </c>
      <c r="G209" s="365">
        <v>0</v>
      </c>
      <c r="H209" s="365">
        <v>0</v>
      </c>
    </row>
    <row r="210" spans="1:8" x14ac:dyDescent="0.25">
      <c r="A210" s="359" t="s">
        <v>539</v>
      </c>
      <c r="B210" s="364">
        <v>0</v>
      </c>
      <c r="C210" s="364">
        <v>0</v>
      </c>
      <c r="D210" s="364">
        <v>0</v>
      </c>
      <c r="E210" s="364">
        <v>0</v>
      </c>
      <c r="F210" s="365">
        <v>0</v>
      </c>
      <c r="G210" s="365">
        <v>0</v>
      </c>
      <c r="H210" s="365">
        <v>0</v>
      </c>
    </row>
    <row r="211" spans="1:8" x14ac:dyDescent="0.25">
      <c r="A211" s="359" t="s">
        <v>540</v>
      </c>
      <c r="B211" s="364">
        <v>0</v>
      </c>
      <c r="C211" s="364">
        <v>0</v>
      </c>
      <c r="D211" s="364">
        <v>0</v>
      </c>
      <c r="E211" s="364">
        <v>0</v>
      </c>
      <c r="F211" s="365">
        <v>0</v>
      </c>
      <c r="G211" s="365">
        <v>476.9502</v>
      </c>
      <c r="H211" s="365">
        <v>477</v>
      </c>
    </row>
    <row r="212" spans="1:8" x14ac:dyDescent="0.25">
      <c r="A212" s="359" t="s">
        <v>541</v>
      </c>
      <c r="B212" s="364">
        <v>23</v>
      </c>
      <c r="C212" s="364">
        <v>0</v>
      </c>
      <c r="D212" s="364">
        <v>0</v>
      </c>
      <c r="E212" s="364">
        <v>0</v>
      </c>
      <c r="F212" s="365">
        <v>0</v>
      </c>
      <c r="G212" s="365">
        <v>0</v>
      </c>
      <c r="H212" s="365">
        <v>0</v>
      </c>
    </row>
    <row r="213" spans="1:8" x14ac:dyDescent="0.25">
      <c r="A213" s="359" t="s">
        <v>542</v>
      </c>
      <c r="B213" s="364">
        <v>785</v>
      </c>
      <c r="C213" s="364">
        <v>348</v>
      </c>
      <c r="D213" s="364">
        <v>33</v>
      </c>
      <c r="E213" s="364">
        <v>0</v>
      </c>
      <c r="F213" s="365">
        <v>0</v>
      </c>
      <c r="G213" s="365">
        <v>0</v>
      </c>
      <c r="H213" s="365">
        <v>0</v>
      </c>
    </row>
    <row r="214" spans="1:8" x14ac:dyDescent="0.25">
      <c r="A214" s="359" t="s">
        <v>543</v>
      </c>
      <c r="B214" s="364">
        <v>0</v>
      </c>
      <c r="C214" s="364">
        <v>0</v>
      </c>
      <c r="D214" s="364">
        <v>0</v>
      </c>
      <c r="E214" s="364">
        <v>0</v>
      </c>
      <c r="F214" s="365">
        <v>0</v>
      </c>
      <c r="G214" s="365">
        <v>0</v>
      </c>
      <c r="H214" s="365">
        <v>0</v>
      </c>
    </row>
    <row r="215" spans="1:8" x14ac:dyDescent="0.25">
      <c r="A215" s="359" t="s">
        <v>544</v>
      </c>
      <c r="B215" s="364">
        <v>862</v>
      </c>
      <c r="C215" s="364">
        <v>425</v>
      </c>
      <c r="D215" s="364">
        <v>110</v>
      </c>
      <c r="E215" s="364">
        <v>0</v>
      </c>
      <c r="F215" s="365">
        <v>0</v>
      </c>
      <c r="G215" s="365">
        <v>0</v>
      </c>
      <c r="H215" s="365">
        <v>0</v>
      </c>
    </row>
    <row r="216" spans="1:8" x14ac:dyDescent="0.25">
      <c r="A216" s="359" t="s">
        <v>545</v>
      </c>
      <c r="B216" s="364">
        <v>0</v>
      </c>
      <c r="C216" s="364">
        <v>0</v>
      </c>
      <c r="D216" s="364">
        <v>0</v>
      </c>
      <c r="E216" s="364">
        <v>0</v>
      </c>
      <c r="F216" s="365">
        <v>0</v>
      </c>
      <c r="G216" s="365">
        <v>0</v>
      </c>
      <c r="H216" s="365">
        <v>0</v>
      </c>
    </row>
    <row r="217" spans="1:8" x14ac:dyDescent="0.25">
      <c r="A217" s="359" t="s">
        <v>546</v>
      </c>
      <c r="B217" s="364">
        <v>0</v>
      </c>
      <c r="C217" s="364">
        <v>0</v>
      </c>
      <c r="D217" s="364">
        <v>0</v>
      </c>
      <c r="E217" s="364">
        <v>0</v>
      </c>
      <c r="F217" s="365">
        <v>0</v>
      </c>
      <c r="G217" s="365">
        <v>352.59339999999997</v>
      </c>
      <c r="H217" s="365">
        <v>353</v>
      </c>
    </row>
    <row r="218" spans="1:8" x14ac:dyDescent="0.25">
      <c r="A218" s="359" t="s">
        <v>547</v>
      </c>
      <c r="B218" s="364">
        <v>0</v>
      </c>
      <c r="C218" s="364">
        <v>0</v>
      </c>
      <c r="D218" s="364">
        <v>0</v>
      </c>
      <c r="E218" s="364">
        <v>0</v>
      </c>
      <c r="F218" s="365">
        <v>0</v>
      </c>
      <c r="G218" s="365">
        <v>0</v>
      </c>
      <c r="H218" s="365">
        <v>0</v>
      </c>
    </row>
    <row r="219" spans="1:8" x14ac:dyDescent="0.25">
      <c r="A219" s="359" t="s">
        <v>536</v>
      </c>
      <c r="B219" s="364">
        <v>348</v>
      </c>
      <c r="C219" s="364">
        <v>0</v>
      </c>
      <c r="D219" s="364">
        <v>0</v>
      </c>
      <c r="E219" s="364">
        <v>0</v>
      </c>
      <c r="F219" s="365">
        <v>0</v>
      </c>
      <c r="G219" s="365">
        <v>0</v>
      </c>
      <c r="H219" s="365">
        <v>0</v>
      </c>
    </row>
    <row r="220" spans="1:8" ht="26.4" x14ac:dyDescent="0.25">
      <c r="A220" s="363" t="s">
        <v>671</v>
      </c>
      <c r="B220" s="364">
        <v>0</v>
      </c>
      <c r="C220" s="364">
        <v>0</v>
      </c>
      <c r="D220" s="364">
        <v>0</v>
      </c>
      <c r="E220" s="364">
        <v>0</v>
      </c>
      <c r="F220" s="365">
        <v>0</v>
      </c>
      <c r="G220" s="365">
        <v>0</v>
      </c>
      <c r="H220" s="365">
        <v>0</v>
      </c>
    </row>
    <row r="221" spans="1:8" x14ac:dyDescent="0.25">
      <c r="A221" s="359" t="s">
        <v>550</v>
      </c>
      <c r="B221" s="364">
        <v>0</v>
      </c>
      <c r="C221" s="364">
        <v>0</v>
      </c>
      <c r="D221" s="364">
        <v>0</v>
      </c>
      <c r="E221" s="364">
        <v>0</v>
      </c>
      <c r="F221" s="365">
        <v>0</v>
      </c>
      <c r="G221" s="365">
        <v>0</v>
      </c>
      <c r="H221" s="365">
        <v>0</v>
      </c>
    </row>
    <row r="222" spans="1:8" x14ac:dyDescent="0.25">
      <c r="A222" s="359" t="s">
        <v>551</v>
      </c>
      <c r="B222" s="364">
        <v>0</v>
      </c>
      <c r="C222" s="364">
        <v>0</v>
      </c>
      <c r="D222" s="364">
        <v>0</v>
      </c>
      <c r="E222" s="364">
        <v>0</v>
      </c>
      <c r="F222" s="365">
        <v>0</v>
      </c>
      <c r="G222" s="365">
        <v>79.889399999999966</v>
      </c>
      <c r="H222" s="365">
        <v>80</v>
      </c>
    </row>
    <row r="223" spans="1:8" x14ac:dyDescent="0.25">
      <c r="A223" s="359" t="s">
        <v>552</v>
      </c>
      <c r="B223" s="364">
        <v>0</v>
      </c>
      <c r="C223" s="364">
        <v>0</v>
      </c>
      <c r="D223" s="364">
        <v>0</v>
      </c>
      <c r="E223" s="364">
        <v>0</v>
      </c>
      <c r="F223" s="365">
        <v>0</v>
      </c>
      <c r="G223" s="365">
        <v>0</v>
      </c>
      <c r="H223" s="365">
        <v>0</v>
      </c>
    </row>
    <row r="224" spans="1:8" x14ac:dyDescent="0.25">
      <c r="A224" s="359" t="s">
        <v>553</v>
      </c>
      <c r="B224" s="364">
        <v>0</v>
      </c>
      <c r="C224" s="364">
        <v>0</v>
      </c>
      <c r="D224" s="364">
        <v>0</v>
      </c>
      <c r="E224" s="364">
        <v>0</v>
      </c>
      <c r="F224" s="365">
        <v>0</v>
      </c>
      <c r="G224" s="365">
        <v>0</v>
      </c>
      <c r="H224" s="365">
        <v>0</v>
      </c>
    </row>
    <row r="225" spans="1:8" x14ac:dyDescent="0.25">
      <c r="A225" s="359" t="s">
        <v>554</v>
      </c>
      <c r="B225" s="364">
        <v>453</v>
      </c>
      <c r="C225" s="364">
        <v>16</v>
      </c>
      <c r="D225" s="364">
        <v>0</v>
      </c>
      <c r="E225" s="364">
        <v>0</v>
      </c>
      <c r="F225" s="365">
        <v>0</v>
      </c>
      <c r="G225" s="365">
        <v>0</v>
      </c>
      <c r="H225" s="365">
        <v>0</v>
      </c>
    </row>
    <row r="226" spans="1:8" x14ac:dyDescent="0.25">
      <c r="A226" s="359" t="s">
        <v>555</v>
      </c>
      <c r="B226" s="364">
        <v>87</v>
      </c>
      <c r="C226" s="364">
        <v>0</v>
      </c>
      <c r="D226" s="364">
        <v>0</v>
      </c>
      <c r="E226" s="364">
        <v>0</v>
      </c>
      <c r="F226" s="365">
        <v>0</v>
      </c>
      <c r="G226" s="365">
        <v>0</v>
      </c>
      <c r="H226" s="365">
        <v>0</v>
      </c>
    </row>
    <row r="227" spans="1:8" x14ac:dyDescent="0.25">
      <c r="A227" s="359" t="s">
        <v>556</v>
      </c>
      <c r="B227" s="364">
        <v>0</v>
      </c>
      <c r="C227" s="364">
        <v>0</v>
      </c>
      <c r="D227" s="364">
        <v>0</v>
      </c>
      <c r="E227" s="364">
        <v>0</v>
      </c>
      <c r="F227" s="365">
        <v>0</v>
      </c>
      <c r="G227" s="365">
        <v>395.97359999999998</v>
      </c>
      <c r="H227" s="365">
        <v>396</v>
      </c>
    </row>
    <row r="228" spans="1:8" x14ac:dyDescent="0.25">
      <c r="A228" s="359" t="s">
        <v>557</v>
      </c>
      <c r="B228" s="364">
        <v>0</v>
      </c>
      <c r="C228" s="364">
        <v>0</v>
      </c>
      <c r="D228" s="364">
        <v>0</v>
      </c>
      <c r="E228" s="364">
        <v>0</v>
      </c>
      <c r="F228" s="365">
        <v>0</v>
      </c>
      <c r="G228" s="365">
        <v>0</v>
      </c>
      <c r="H228" s="365">
        <v>0</v>
      </c>
    </row>
    <row r="229" spans="1:8" x14ac:dyDescent="0.25">
      <c r="A229" s="359" t="s">
        <v>558</v>
      </c>
      <c r="B229" s="364">
        <v>882</v>
      </c>
      <c r="C229" s="364">
        <v>445</v>
      </c>
      <c r="D229" s="364">
        <v>130</v>
      </c>
      <c r="E229" s="364">
        <v>0</v>
      </c>
      <c r="F229" s="365">
        <v>0</v>
      </c>
      <c r="G229" s="365">
        <v>0</v>
      </c>
      <c r="H229" s="365">
        <v>0</v>
      </c>
    </row>
    <row r="230" spans="1:8" ht="26.4" x14ac:dyDescent="0.25">
      <c r="A230" s="363" t="s">
        <v>672</v>
      </c>
      <c r="B230" s="364">
        <v>0</v>
      </c>
      <c r="C230" s="364">
        <v>0</v>
      </c>
      <c r="D230" s="364">
        <v>0</v>
      </c>
      <c r="E230" s="364">
        <v>0</v>
      </c>
      <c r="F230" s="365">
        <v>0</v>
      </c>
      <c r="G230" s="365">
        <v>0</v>
      </c>
      <c r="H230" s="365">
        <v>0</v>
      </c>
    </row>
    <row r="231" spans="1:8" x14ac:dyDescent="0.25">
      <c r="A231" s="359" t="s">
        <v>561</v>
      </c>
      <c r="B231" s="364">
        <v>0</v>
      </c>
      <c r="C231" s="364">
        <v>0</v>
      </c>
      <c r="D231" s="364">
        <v>0</v>
      </c>
      <c r="E231" s="364">
        <v>0</v>
      </c>
      <c r="F231" s="365">
        <v>0</v>
      </c>
      <c r="G231" s="365">
        <v>0</v>
      </c>
      <c r="H231" s="365">
        <v>0</v>
      </c>
    </row>
    <row r="232" spans="1:8" x14ac:dyDescent="0.25">
      <c r="A232" s="359" t="s">
        <v>562</v>
      </c>
      <c r="B232" s="364">
        <v>752</v>
      </c>
      <c r="C232" s="364">
        <v>315</v>
      </c>
      <c r="D232" s="364">
        <v>0</v>
      </c>
      <c r="E232" s="364">
        <v>0</v>
      </c>
      <c r="F232" s="365">
        <v>0</v>
      </c>
      <c r="G232" s="365">
        <v>0</v>
      </c>
      <c r="H232" s="365">
        <v>0</v>
      </c>
    </row>
    <row r="233" spans="1:8" x14ac:dyDescent="0.25">
      <c r="A233" s="359" t="s">
        <v>563</v>
      </c>
      <c r="B233" s="364">
        <v>280</v>
      </c>
      <c r="C233" s="364">
        <v>0</v>
      </c>
      <c r="D233" s="364">
        <v>0</v>
      </c>
      <c r="E233" s="364">
        <v>0</v>
      </c>
      <c r="F233" s="365">
        <v>0</v>
      </c>
      <c r="G233" s="365">
        <v>0</v>
      </c>
      <c r="H233" s="365">
        <v>0</v>
      </c>
    </row>
    <row r="234" spans="1:8" x14ac:dyDescent="0.25">
      <c r="A234" s="359" t="s">
        <v>564</v>
      </c>
      <c r="B234" s="364">
        <v>0</v>
      </c>
      <c r="C234" s="364">
        <v>0</v>
      </c>
      <c r="D234" s="364">
        <v>0</v>
      </c>
      <c r="E234" s="364">
        <v>0</v>
      </c>
      <c r="F234" s="365">
        <v>0</v>
      </c>
      <c r="G234" s="365">
        <v>0</v>
      </c>
      <c r="H234" s="365">
        <v>0</v>
      </c>
    </row>
    <row r="235" spans="1:8" x14ac:dyDescent="0.25">
      <c r="A235" s="359" t="s">
        <v>565</v>
      </c>
      <c r="B235" s="364">
        <v>248</v>
      </c>
      <c r="C235" s="364">
        <v>0</v>
      </c>
      <c r="D235" s="364">
        <v>0</v>
      </c>
      <c r="E235" s="364">
        <v>0</v>
      </c>
      <c r="F235" s="365">
        <v>0</v>
      </c>
      <c r="G235" s="365">
        <v>0</v>
      </c>
      <c r="H235" s="365">
        <v>0</v>
      </c>
    </row>
    <row r="236" spans="1:8" x14ac:dyDescent="0.25">
      <c r="A236" s="359" t="s">
        <v>566</v>
      </c>
      <c r="B236" s="364">
        <v>421</v>
      </c>
      <c r="C236" s="364">
        <v>0</v>
      </c>
      <c r="D236" s="364">
        <v>0</v>
      </c>
      <c r="E236" s="364">
        <v>0</v>
      </c>
      <c r="F236" s="365">
        <v>0</v>
      </c>
      <c r="G236" s="365">
        <v>152.97359999999998</v>
      </c>
      <c r="H236" s="365">
        <v>153</v>
      </c>
    </row>
    <row r="237" spans="1:8" x14ac:dyDescent="0.25">
      <c r="A237" s="359" t="s">
        <v>567</v>
      </c>
      <c r="B237" s="364">
        <v>0</v>
      </c>
      <c r="C237" s="364">
        <v>0</v>
      </c>
      <c r="D237" s="364">
        <v>0</v>
      </c>
      <c r="E237" s="364">
        <v>0</v>
      </c>
      <c r="F237" s="365">
        <v>1182</v>
      </c>
      <c r="G237" s="365">
        <v>0</v>
      </c>
      <c r="H237" s="365">
        <v>1182</v>
      </c>
    </row>
    <row r="238" spans="1:8" x14ac:dyDescent="0.25">
      <c r="A238" s="359" t="s">
        <v>568</v>
      </c>
      <c r="B238" s="364">
        <v>0</v>
      </c>
      <c r="C238" s="364">
        <v>0</v>
      </c>
      <c r="D238" s="364">
        <v>0</v>
      </c>
      <c r="E238" s="364">
        <v>0</v>
      </c>
      <c r="F238" s="365">
        <v>112</v>
      </c>
      <c r="G238" s="365">
        <v>0</v>
      </c>
      <c r="H238" s="365">
        <v>112</v>
      </c>
    </row>
    <row r="239" spans="1:8" x14ac:dyDescent="0.25">
      <c r="A239" s="359" t="s">
        <v>569</v>
      </c>
      <c r="B239" s="364">
        <v>0</v>
      </c>
      <c r="C239" s="364">
        <v>0</v>
      </c>
      <c r="D239" s="364">
        <v>0</v>
      </c>
      <c r="E239" s="364">
        <v>0</v>
      </c>
      <c r="F239" s="365">
        <v>272</v>
      </c>
      <c r="G239" s="365">
        <v>119.69659999999999</v>
      </c>
      <c r="H239" s="365">
        <v>392</v>
      </c>
    </row>
    <row r="240" spans="1:8" x14ac:dyDescent="0.25">
      <c r="A240" s="359" t="s">
        <v>570</v>
      </c>
      <c r="B240" s="364">
        <v>0</v>
      </c>
      <c r="C240" s="364">
        <v>0</v>
      </c>
      <c r="D240" s="364">
        <v>0</v>
      </c>
      <c r="E240" s="364">
        <v>0</v>
      </c>
      <c r="F240" s="365">
        <v>0</v>
      </c>
      <c r="G240" s="365">
        <v>0</v>
      </c>
      <c r="H240" s="365">
        <v>0</v>
      </c>
    </row>
    <row r="241" spans="1:8" x14ac:dyDescent="0.25">
      <c r="A241" s="359" t="s">
        <v>571</v>
      </c>
      <c r="B241" s="364">
        <v>0</v>
      </c>
      <c r="C241" s="364">
        <v>0</v>
      </c>
      <c r="D241" s="364">
        <v>0</v>
      </c>
      <c r="E241" s="364">
        <v>0</v>
      </c>
      <c r="F241" s="365">
        <v>0</v>
      </c>
      <c r="G241" s="365">
        <v>276.69439999999997</v>
      </c>
      <c r="H241" s="365">
        <v>277</v>
      </c>
    </row>
    <row r="242" spans="1:8" x14ac:dyDescent="0.25">
      <c r="A242" s="359" t="s">
        <v>572</v>
      </c>
      <c r="B242" s="364">
        <v>645</v>
      </c>
      <c r="C242" s="364">
        <v>208</v>
      </c>
      <c r="D242" s="364">
        <v>0</v>
      </c>
      <c r="E242" s="364">
        <v>0</v>
      </c>
      <c r="F242" s="365">
        <v>0</v>
      </c>
      <c r="G242" s="365">
        <v>0</v>
      </c>
      <c r="H242" s="365">
        <v>0</v>
      </c>
    </row>
    <row r="243" spans="1:8" x14ac:dyDescent="0.25">
      <c r="A243" s="359" t="s">
        <v>573</v>
      </c>
      <c r="B243" s="364">
        <v>0</v>
      </c>
      <c r="C243" s="364">
        <v>0</v>
      </c>
      <c r="D243" s="364">
        <v>0</v>
      </c>
      <c r="E243" s="364">
        <v>0</v>
      </c>
      <c r="F243" s="365">
        <v>0</v>
      </c>
      <c r="G243" s="365">
        <v>0</v>
      </c>
      <c r="H243" s="365">
        <v>0</v>
      </c>
    </row>
    <row r="244" spans="1:8" x14ac:dyDescent="0.25">
      <c r="A244" s="359" t="s">
        <v>574</v>
      </c>
      <c r="B244" s="364">
        <v>0</v>
      </c>
      <c r="C244" s="364">
        <v>0</v>
      </c>
      <c r="D244" s="364">
        <v>0</v>
      </c>
      <c r="E244" s="364">
        <v>0</v>
      </c>
      <c r="F244" s="365">
        <v>1534</v>
      </c>
      <c r="G244" s="365">
        <v>627.3646</v>
      </c>
      <c r="H244" s="365">
        <v>2161</v>
      </c>
    </row>
    <row r="245" spans="1:8" ht="26.4" x14ac:dyDescent="0.25">
      <c r="A245" s="363" t="s">
        <v>673</v>
      </c>
      <c r="B245" s="364">
        <v>0</v>
      </c>
      <c r="C245" s="364">
        <v>0</v>
      </c>
      <c r="D245" s="364">
        <v>0</v>
      </c>
      <c r="E245" s="364">
        <v>0</v>
      </c>
      <c r="F245" s="365">
        <v>0</v>
      </c>
      <c r="G245" s="365">
        <v>346.90379999999999</v>
      </c>
      <c r="H245" s="365">
        <v>347</v>
      </c>
    </row>
    <row r="246" spans="1:8" x14ac:dyDescent="0.25">
      <c r="A246" s="359" t="s">
        <v>577</v>
      </c>
      <c r="B246" s="364">
        <v>150</v>
      </c>
      <c r="C246" s="364">
        <v>0</v>
      </c>
      <c r="D246" s="364">
        <v>0</v>
      </c>
      <c r="E246" s="364">
        <v>0</v>
      </c>
      <c r="F246" s="365">
        <v>0</v>
      </c>
      <c r="G246" s="365">
        <v>0</v>
      </c>
      <c r="H246" s="365">
        <v>0</v>
      </c>
    </row>
    <row r="247" spans="1:8" x14ac:dyDescent="0.25">
      <c r="A247" s="359" t="s">
        <v>578</v>
      </c>
      <c r="B247" s="364">
        <v>539</v>
      </c>
      <c r="C247" s="364">
        <v>102</v>
      </c>
      <c r="D247" s="364">
        <v>0</v>
      </c>
      <c r="E247" s="364">
        <v>0</v>
      </c>
      <c r="F247" s="365">
        <v>0</v>
      </c>
      <c r="G247" s="365">
        <v>0</v>
      </c>
      <c r="H247" s="365">
        <v>0</v>
      </c>
    </row>
    <row r="248" spans="1:8" x14ac:dyDescent="0.25">
      <c r="A248" s="359" t="s">
        <v>579</v>
      </c>
      <c r="B248" s="364">
        <v>633</v>
      </c>
      <c r="C248" s="364">
        <v>196</v>
      </c>
      <c r="D248" s="364">
        <v>0</v>
      </c>
      <c r="E248" s="364">
        <v>0</v>
      </c>
      <c r="F248" s="365">
        <v>0</v>
      </c>
      <c r="G248" s="365">
        <v>0</v>
      </c>
      <c r="H248" s="365">
        <v>0</v>
      </c>
    </row>
    <row r="249" spans="1:8" x14ac:dyDescent="0.25">
      <c r="A249" s="359" t="s">
        <v>580</v>
      </c>
      <c r="B249" s="364">
        <v>0</v>
      </c>
      <c r="C249" s="364">
        <v>0</v>
      </c>
      <c r="D249" s="364">
        <v>0</v>
      </c>
      <c r="E249" s="364">
        <v>0</v>
      </c>
      <c r="F249" s="365">
        <v>331</v>
      </c>
      <c r="G249" s="365">
        <v>130.90639999999996</v>
      </c>
      <c r="H249" s="365">
        <v>462</v>
      </c>
    </row>
    <row r="250" spans="1:8" x14ac:dyDescent="0.25">
      <c r="A250" s="359" t="s">
        <v>581</v>
      </c>
      <c r="B250" s="364">
        <v>0</v>
      </c>
      <c r="C250" s="364">
        <v>0</v>
      </c>
      <c r="D250" s="364">
        <v>0</v>
      </c>
      <c r="E250" s="364">
        <v>0</v>
      </c>
      <c r="F250" s="365">
        <v>0</v>
      </c>
      <c r="G250" s="365">
        <v>0</v>
      </c>
      <c r="H250" s="365">
        <v>0</v>
      </c>
    </row>
    <row r="251" spans="1:8" x14ac:dyDescent="0.25">
      <c r="A251" s="359" t="s">
        <v>582</v>
      </c>
      <c r="B251" s="364">
        <v>0</v>
      </c>
      <c r="C251" s="364">
        <v>0</v>
      </c>
      <c r="D251" s="364">
        <v>0</v>
      </c>
      <c r="E251" s="364">
        <v>0</v>
      </c>
      <c r="F251" s="365">
        <v>0</v>
      </c>
      <c r="G251" s="365">
        <v>0</v>
      </c>
      <c r="H251" s="365">
        <v>0</v>
      </c>
    </row>
    <row r="252" spans="1:8" x14ac:dyDescent="0.25">
      <c r="A252" s="359" t="s">
        <v>583</v>
      </c>
      <c r="B252" s="364">
        <v>0</v>
      </c>
      <c r="C252" s="364">
        <v>0</v>
      </c>
      <c r="D252" s="364">
        <v>0</v>
      </c>
      <c r="E252" s="364">
        <v>0</v>
      </c>
      <c r="F252" s="365">
        <v>0</v>
      </c>
      <c r="G252" s="365">
        <v>0</v>
      </c>
      <c r="H252" s="365">
        <v>0</v>
      </c>
    </row>
    <row r="253" spans="1:8" x14ac:dyDescent="0.25">
      <c r="A253" s="359" t="s">
        <v>584</v>
      </c>
      <c r="B253" s="364">
        <v>0</v>
      </c>
      <c r="C253" s="364">
        <v>0</v>
      </c>
      <c r="D253" s="364">
        <v>0</v>
      </c>
      <c r="E253" s="364">
        <v>0</v>
      </c>
      <c r="F253" s="365">
        <v>0</v>
      </c>
      <c r="G253" s="365">
        <v>0</v>
      </c>
      <c r="H253" s="365">
        <v>0</v>
      </c>
    </row>
    <row r="254" spans="1:8" x14ac:dyDescent="0.25">
      <c r="A254" s="359" t="s">
        <v>585</v>
      </c>
      <c r="B254" s="364">
        <v>0</v>
      </c>
      <c r="C254" s="364">
        <v>0</v>
      </c>
      <c r="D254" s="364">
        <v>0</v>
      </c>
      <c r="E254" s="364">
        <v>0</v>
      </c>
      <c r="F254" s="365">
        <v>0</v>
      </c>
      <c r="G254" s="365">
        <v>0</v>
      </c>
      <c r="H254" s="365">
        <v>0</v>
      </c>
    </row>
    <row r="255" spans="1:8" ht="26.4" x14ac:dyDescent="0.25">
      <c r="A255" s="363" t="s">
        <v>674</v>
      </c>
      <c r="B255" s="364">
        <v>0</v>
      </c>
      <c r="C255" s="364">
        <v>0</v>
      </c>
      <c r="D255" s="364">
        <v>0</v>
      </c>
      <c r="E255" s="364">
        <v>0</v>
      </c>
      <c r="F255" s="365">
        <v>0</v>
      </c>
      <c r="G255" s="365">
        <v>0</v>
      </c>
      <c r="H255" s="365">
        <v>0</v>
      </c>
    </row>
    <row r="256" spans="1:8" x14ac:dyDescent="0.25">
      <c r="A256" s="359" t="s">
        <v>588</v>
      </c>
      <c r="B256" s="364">
        <v>0</v>
      </c>
      <c r="C256" s="364">
        <v>0</v>
      </c>
      <c r="D256" s="364">
        <v>0</v>
      </c>
      <c r="E256" s="364">
        <v>0</v>
      </c>
      <c r="F256" s="365">
        <v>0</v>
      </c>
      <c r="G256" s="365">
        <v>107.21439999999996</v>
      </c>
      <c r="H256" s="365">
        <v>107</v>
      </c>
    </row>
    <row r="257" spans="1:8" x14ac:dyDescent="0.25">
      <c r="A257" s="359" t="s">
        <v>589</v>
      </c>
      <c r="B257" s="364">
        <v>0</v>
      </c>
      <c r="C257" s="364">
        <v>0</v>
      </c>
      <c r="D257" s="364">
        <v>0</v>
      </c>
      <c r="E257" s="364">
        <v>0</v>
      </c>
      <c r="F257" s="365">
        <v>336</v>
      </c>
      <c r="G257" s="365">
        <v>135.4982</v>
      </c>
      <c r="H257" s="365">
        <v>471</v>
      </c>
    </row>
    <row r="258" spans="1:8" x14ac:dyDescent="0.25">
      <c r="A258" s="359" t="s">
        <v>590</v>
      </c>
      <c r="B258" s="364">
        <v>696</v>
      </c>
      <c r="C258" s="364">
        <v>259</v>
      </c>
      <c r="D258" s="364">
        <v>0</v>
      </c>
      <c r="E258" s="364">
        <v>0</v>
      </c>
      <c r="F258" s="365">
        <v>0</v>
      </c>
      <c r="G258" s="365">
        <v>0</v>
      </c>
      <c r="H258" s="365">
        <v>0</v>
      </c>
    </row>
    <row r="259" spans="1:8" x14ac:dyDescent="0.25">
      <c r="A259" s="359" t="s">
        <v>591</v>
      </c>
      <c r="B259" s="364">
        <v>452</v>
      </c>
      <c r="C259" s="364">
        <v>15</v>
      </c>
      <c r="D259" s="364">
        <v>0</v>
      </c>
      <c r="E259" s="364">
        <v>0</v>
      </c>
      <c r="F259" s="365">
        <v>0</v>
      </c>
      <c r="G259" s="365">
        <v>0</v>
      </c>
      <c r="H259" s="365">
        <v>0</v>
      </c>
    </row>
    <row r="260" spans="1:8" x14ac:dyDescent="0.25">
      <c r="A260" s="359" t="s">
        <v>592</v>
      </c>
      <c r="B260" s="364">
        <v>0</v>
      </c>
      <c r="C260" s="364">
        <v>0</v>
      </c>
      <c r="D260" s="364">
        <v>0</v>
      </c>
      <c r="E260" s="364">
        <v>0</v>
      </c>
      <c r="F260" s="365">
        <v>324</v>
      </c>
      <c r="G260" s="365">
        <v>0</v>
      </c>
      <c r="H260" s="365">
        <v>324</v>
      </c>
    </row>
    <row r="261" spans="1:8" x14ac:dyDescent="0.25">
      <c r="A261" s="359" t="s">
        <v>593</v>
      </c>
      <c r="B261" s="364">
        <v>991</v>
      </c>
      <c r="C261" s="364">
        <v>554</v>
      </c>
      <c r="D261" s="364">
        <v>239</v>
      </c>
      <c r="E261" s="364">
        <v>0</v>
      </c>
      <c r="F261" s="365">
        <v>0</v>
      </c>
      <c r="G261" s="365">
        <v>0</v>
      </c>
      <c r="H261" s="365">
        <v>0</v>
      </c>
    </row>
    <row r="262" spans="1:8" ht="26.4" x14ac:dyDescent="0.25">
      <c r="A262" s="363" t="s">
        <v>675</v>
      </c>
      <c r="B262" s="364">
        <v>0</v>
      </c>
      <c r="C262" s="364">
        <v>0</v>
      </c>
      <c r="D262" s="364">
        <v>0</v>
      </c>
      <c r="E262" s="364">
        <v>0</v>
      </c>
      <c r="F262" s="365">
        <v>1389</v>
      </c>
      <c r="G262" s="365">
        <v>0</v>
      </c>
      <c r="H262" s="365">
        <v>1389</v>
      </c>
    </row>
    <row r="263" spans="1:8" x14ac:dyDescent="0.25">
      <c r="A263" s="359" t="s">
        <v>596</v>
      </c>
      <c r="B263" s="364">
        <v>0</v>
      </c>
      <c r="C263" s="364">
        <v>0</v>
      </c>
      <c r="D263" s="364">
        <v>0</v>
      </c>
      <c r="E263" s="364">
        <v>0</v>
      </c>
      <c r="F263" s="365">
        <v>1190</v>
      </c>
      <c r="G263" s="365">
        <v>128.45939999999996</v>
      </c>
      <c r="H263" s="365">
        <v>1318</v>
      </c>
    </row>
    <row r="264" spans="1:8" x14ac:dyDescent="0.25">
      <c r="A264" s="359" t="s">
        <v>597</v>
      </c>
      <c r="B264" s="364">
        <v>0</v>
      </c>
      <c r="C264" s="364">
        <v>0</v>
      </c>
      <c r="D264" s="364">
        <v>0</v>
      </c>
      <c r="E264" s="364">
        <v>0</v>
      </c>
      <c r="F264" s="365">
        <v>2104</v>
      </c>
      <c r="G264" s="365">
        <v>0</v>
      </c>
      <c r="H264" s="365">
        <v>2104</v>
      </c>
    </row>
    <row r="265" spans="1:8" x14ac:dyDescent="0.25">
      <c r="A265" s="359" t="s">
        <v>598</v>
      </c>
      <c r="B265" s="364">
        <v>0</v>
      </c>
      <c r="C265" s="364">
        <v>0</v>
      </c>
      <c r="D265" s="364">
        <v>0</v>
      </c>
      <c r="E265" s="364">
        <v>0</v>
      </c>
      <c r="F265" s="365">
        <v>770</v>
      </c>
      <c r="G265" s="365">
        <v>0</v>
      </c>
      <c r="H265" s="365">
        <v>770</v>
      </c>
    </row>
    <row r="266" spans="1:8" x14ac:dyDescent="0.25">
      <c r="A266" s="359" t="s">
        <v>599</v>
      </c>
      <c r="B266" s="364">
        <v>0</v>
      </c>
      <c r="C266" s="364">
        <v>0</v>
      </c>
      <c r="D266" s="364">
        <v>0</v>
      </c>
      <c r="E266" s="364">
        <v>0</v>
      </c>
      <c r="F266" s="365">
        <v>284</v>
      </c>
      <c r="G266" s="365">
        <v>0</v>
      </c>
      <c r="H266" s="365">
        <v>284</v>
      </c>
    </row>
    <row r="267" spans="1:8" x14ac:dyDescent="0.25">
      <c r="A267" s="359" t="s">
        <v>600</v>
      </c>
      <c r="B267" s="364">
        <v>0</v>
      </c>
      <c r="C267" s="364">
        <v>0</v>
      </c>
      <c r="D267" s="364">
        <v>0</v>
      </c>
      <c r="E267" s="364">
        <v>0</v>
      </c>
      <c r="F267" s="365">
        <v>1540</v>
      </c>
      <c r="G267" s="365">
        <v>225.327</v>
      </c>
      <c r="H267" s="365">
        <v>1765</v>
      </c>
    </row>
    <row r="268" spans="1:8" x14ac:dyDescent="0.25">
      <c r="A268" s="359" t="s">
        <v>601</v>
      </c>
      <c r="B268" s="364">
        <v>0</v>
      </c>
      <c r="C268" s="364">
        <v>0</v>
      </c>
      <c r="D268" s="364">
        <v>0</v>
      </c>
      <c r="E268" s="364">
        <v>0</v>
      </c>
      <c r="F268" s="365">
        <v>1512</v>
      </c>
      <c r="G268" s="365">
        <v>0</v>
      </c>
      <c r="H268" s="365">
        <v>1512</v>
      </c>
    </row>
    <row r="269" spans="1:8" x14ac:dyDescent="0.25">
      <c r="A269" s="359" t="s">
        <v>602</v>
      </c>
      <c r="B269" s="364">
        <v>471</v>
      </c>
      <c r="C269" s="364">
        <v>34</v>
      </c>
      <c r="D269" s="364">
        <v>0</v>
      </c>
      <c r="E269" s="364">
        <v>0</v>
      </c>
      <c r="F269" s="365">
        <v>341</v>
      </c>
      <c r="G269" s="365">
        <v>0</v>
      </c>
      <c r="H269" s="365">
        <v>341</v>
      </c>
    </row>
    <row r="270" spans="1:8" ht="26.4" x14ac:dyDescent="0.25">
      <c r="A270" s="363" t="s">
        <v>676</v>
      </c>
      <c r="B270" s="364">
        <v>0</v>
      </c>
      <c r="C270" s="364">
        <v>0</v>
      </c>
      <c r="D270" s="364">
        <v>0</v>
      </c>
      <c r="E270" s="364">
        <v>0</v>
      </c>
      <c r="F270" s="365">
        <v>432</v>
      </c>
      <c r="G270" s="365">
        <v>0</v>
      </c>
      <c r="H270" s="365">
        <v>432</v>
      </c>
    </row>
    <row r="271" spans="1:8" x14ac:dyDescent="0.25">
      <c r="A271" s="359" t="s">
        <v>605</v>
      </c>
      <c r="B271" s="364">
        <v>0</v>
      </c>
      <c r="C271" s="364">
        <v>0</v>
      </c>
      <c r="D271" s="364">
        <v>0</v>
      </c>
      <c r="E271" s="364">
        <v>0</v>
      </c>
      <c r="F271" s="365">
        <v>2117</v>
      </c>
      <c r="G271" s="365">
        <v>48.019799999999975</v>
      </c>
      <c r="H271" s="365">
        <v>2165</v>
      </c>
    </row>
    <row r="272" spans="1:8" x14ac:dyDescent="0.25">
      <c r="A272" s="359" t="s">
        <v>606</v>
      </c>
      <c r="B272" s="364">
        <v>0</v>
      </c>
      <c r="C272" s="364">
        <v>0</v>
      </c>
      <c r="D272" s="364">
        <v>0</v>
      </c>
      <c r="E272" s="364">
        <v>0</v>
      </c>
      <c r="F272" s="365">
        <v>1792</v>
      </c>
      <c r="G272" s="365">
        <v>0</v>
      </c>
      <c r="H272" s="365">
        <v>1792</v>
      </c>
    </row>
    <row r="273" spans="1:8" x14ac:dyDescent="0.25">
      <c r="A273" s="359" t="s">
        <v>607</v>
      </c>
      <c r="B273" s="364">
        <v>0</v>
      </c>
      <c r="C273" s="364">
        <v>0</v>
      </c>
      <c r="D273" s="364">
        <v>0</v>
      </c>
      <c r="E273" s="364">
        <v>0</v>
      </c>
      <c r="F273" s="365">
        <v>2023</v>
      </c>
      <c r="G273" s="365">
        <v>0</v>
      </c>
      <c r="H273" s="365">
        <v>2023</v>
      </c>
    </row>
    <row r="274" spans="1:8" x14ac:dyDescent="0.25">
      <c r="A274" s="359" t="s">
        <v>608</v>
      </c>
      <c r="B274" s="364">
        <v>0</v>
      </c>
      <c r="C274" s="364">
        <v>0</v>
      </c>
      <c r="D274" s="364">
        <v>0</v>
      </c>
      <c r="E274" s="364">
        <v>0</v>
      </c>
      <c r="F274" s="365">
        <v>433</v>
      </c>
      <c r="G274" s="365">
        <v>0</v>
      </c>
      <c r="H274" s="365">
        <v>433</v>
      </c>
    </row>
    <row r="275" spans="1:8" x14ac:dyDescent="0.25">
      <c r="A275" s="359" t="s">
        <v>609</v>
      </c>
      <c r="B275" s="364">
        <v>0</v>
      </c>
      <c r="C275" s="364">
        <v>0</v>
      </c>
      <c r="D275" s="364">
        <v>0</v>
      </c>
      <c r="E275" s="364">
        <v>0</v>
      </c>
      <c r="F275" s="365">
        <v>1367</v>
      </c>
      <c r="G275" s="365">
        <v>0</v>
      </c>
      <c r="H275" s="365">
        <v>1367</v>
      </c>
    </row>
    <row r="276" spans="1:8" x14ac:dyDescent="0.25">
      <c r="A276" s="359" t="s">
        <v>610</v>
      </c>
      <c r="B276" s="364">
        <v>0</v>
      </c>
      <c r="C276" s="364">
        <v>0</v>
      </c>
      <c r="D276" s="364">
        <v>0</v>
      </c>
      <c r="E276" s="364">
        <v>0</v>
      </c>
      <c r="F276" s="365">
        <v>382</v>
      </c>
      <c r="G276" s="365">
        <v>0</v>
      </c>
      <c r="H276" s="365">
        <v>382</v>
      </c>
    </row>
    <row r="277" spans="1:8" x14ac:dyDescent="0.25">
      <c r="A277" s="359" t="s">
        <v>611</v>
      </c>
      <c r="B277" s="364">
        <v>511</v>
      </c>
      <c r="C277" s="364">
        <v>74</v>
      </c>
      <c r="D277" s="364">
        <v>0</v>
      </c>
      <c r="E277" s="364">
        <v>0</v>
      </c>
      <c r="F277" s="365">
        <v>121</v>
      </c>
      <c r="G277" s="365">
        <v>0</v>
      </c>
      <c r="H277" s="365">
        <v>121</v>
      </c>
    </row>
    <row r="278" spans="1:8" x14ac:dyDescent="0.25">
      <c r="A278" s="359" t="s">
        <v>612</v>
      </c>
      <c r="B278" s="364">
        <v>0</v>
      </c>
      <c r="C278" s="364">
        <v>0</v>
      </c>
      <c r="D278" s="364">
        <v>0</v>
      </c>
      <c r="E278" s="364">
        <v>0</v>
      </c>
      <c r="F278" s="365">
        <v>2236</v>
      </c>
      <c r="G278" s="365">
        <v>0</v>
      </c>
      <c r="H278" s="365">
        <v>2236</v>
      </c>
    </row>
    <row r="279" spans="1:8" x14ac:dyDescent="0.25">
      <c r="A279" s="359" t="s">
        <v>613</v>
      </c>
      <c r="B279" s="364">
        <v>0</v>
      </c>
      <c r="C279" s="364">
        <v>0</v>
      </c>
      <c r="D279" s="364">
        <v>0</v>
      </c>
      <c r="E279" s="364">
        <v>0</v>
      </c>
      <c r="F279" s="365">
        <v>2136</v>
      </c>
      <c r="G279" s="365">
        <v>1016.6805999999999</v>
      </c>
      <c r="H279" s="365">
        <v>3153</v>
      </c>
    </row>
    <row r="280" spans="1:8" x14ac:dyDescent="0.25">
      <c r="A280" s="359" t="s">
        <v>614</v>
      </c>
      <c r="B280" s="364">
        <v>483</v>
      </c>
      <c r="C280" s="364">
        <v>46</v>
      </c>
      <c r="D280" s="364">
        <v>0</v>
      </c>
      <c r="E280" s="364">
        <v>0</v>
      </c>
      <c r="F280" s="365">
        <v>0</v>
      </c>
      <c r="G280" s="365">
        <v>0</v>
      </c>
      <c r="H280" s="365">
        <v>0</v>
      </c>
    </row>
    <row r="281" spans="1:8" x14ac:dyDescent="0.25">
      <c r="A281" s="359" t="s">
        <v>615</v>
      </c>
      <c r="B281" s="364">
        <v>0</v>
      </c>
      <c r="C281" s="364">
        <v>0</v>
      </c>
      <c r="D281" s="364">
        <v>0</v>
      </c>
      <c r="E281" s="364">
        <v>0</v>
      </c>
      <c r="F281" s="365">
        <v>2101</v>
      </c>
      <c r="G281" s="365">
        <v>281.40719999999999</v>
      </c>
      <c r="H281" s="365">
        <v>2382</v>
      </c>
    </row>
    <row r="282" spans="1:8" x14ac:dyDescent="0.25">
      <c r="A282" s="359" t="s">
        <v>616</v>
      </c>
      <c r="B282" s="364">
        <v>0</v>
      </c>
      <c r="C282" s="364">
        <v>0</v>
      </c>
      <c r="D282" s="364">
        <v>0</v>
      </c>
      <c r="E282" s="364">
        <v>0</v>
      </c>
      <c r="F282" s="365">
        <v>385</v>
      </c>
      <c r="G282" s="365">
        <v>0</v>
      </c>
      <c r="H282" s="365">
        <v>385</v>
      </c>
    </row>
    <row r="283" spans="1:8" x14ac:dyDescent="0.25">
      <c r="A283" s="359" t="s">
        <v>617</v>
      </c>
      <c r="B283" s="364">
        <v>43</v>
      </c>
      <c r="C283" s="364">
        <v>0</v>
      </c>
      <c r="D283" s="364">
        <v>0</v>
      </c>
      <c r="E283" s="364">
        <v>0</v>
      </c>
      <c r="F283" s="365">
        <v>0</v>
      </c>
      <c r="G283" s="365">
        <v>499.13479999999998</v>
      </c>
      <c r="H283" s="365">
        <v>499</v>
      </c>
    </row>
    <row r="284" spans="1:8" x14ac:dyDescent="0.25">
      <c r="A284" s="359" t="s">
        <v>618</v>
      </c>
      <c r="B284" s="364">
        <v>0</v>
      </c>
      <c r="C284" s="364">
        <v>0</v>
      </c>
      <c r="D284" s="364">
        <v>0</v>
      </c>
      <c r="E284" s="364">
        <v>0</v>
      </c>
      <c r="F284" s="365">
        <v>2032</v>
      </c>
      <c r="G284" s="365">
        <v>0</v>
      </c>
      <c r="H284" s="365">
        <v>2032</v>
      </c>
    </row>
    <row r="285" spans="1:8" ht="26.4" x14ac:dyDescent="0.25">
      <c r="A285" s="363" t="s">
        <v>677</v>
      </c>
      <c r="B285" s="364">
        <v>0</v>
      </c>
      <c r="C285" s="364">
        <v>0</v>
      </c>
      <c r="D285" s="364">
        <v>0</v>
      </c>
      <c r="E285" s="364">
        <v>0</v>
      </c>
      <c r="F285" s="365">
        <v>2348</v>
      </c>
      <c r="G285" s="365">
        <v>0</v>
      </c>
      <c r="H285" s="365">
        <v>2348</v>
      </c>
    </row>
    <row r="286" spans="1:8" x14ac:dyDescent="0.25">
      <c r="A286" s="359" t="s">
        <v>621</v>
      </c>
      <c r="B286" s="364">
        <v>0</v>
      </c>
      <c r="C286" s="364">
        <v>0</v>
      </c>
      <c r="D286" s="364">
        <v>0</v>
      </c>
      <c r="E286" s="364">
        <v>0</v>
      </c>
      <c r="F286" s="365">
        <v>2029</v>
      </c>
      <c r="G286" s="365">
        <v>455.02439999999996</v>
      </c>
      <c r="H286" s="365">
        <v>2484</v>
      </c>
    </row>
    <row r="287" spans="1:8" x14ac:dyDescent="0.25">
      <c r="A287" s="359" t="s">
        <v>622</v>
      </c>
      <c r="B287" s="364">
        <v>895</v>
      </c>
      <c r="C287" s="364">
        <v>458</v>
      </c>
      <c r="D287" s="364">
        <v>143</v>
      </c>
      <c r="E287" s="364">
        <v>0</v>
      </c>
      <c r="F287" s="365">
        <v>0</v>
      </c>
      <c r="G287" s="365">
        <v>2315.232</v>
      </c>
      <c r="H287" s="365">
        <v>2315</v>
      </c>
    </row>
    <row r="288" spans="1:8" x14ac:dyDescent="0.25">
      <c r="A288" s="359" t="s">
        <v>623</v>
      </c>
      <c r="B288" s="364">
        <v>0</v>
      </c>
      <c r="C288" s="364">
        <v>0</v>
      </c>
      <c r="D288" s="364">
        <v>0</v>
      </c>
      <c r="E288" s="364">
        <v>0</v>
      </c>
      <c r="F288" s="365">
        <v>2022</v>
      </c>
      <c r="G288" s="365">
        <v>2919.5304000000001</v>
      </c>
      <c r="H288" s="365">
        <v>4942</v>
      </c>
    </row>
    <row r="289" spans="1:8" x14ac:dyDescent="0.25">
      <c r="A289" s="359" t="s">
        <v>624</v>
      </c>
      <c r="B289" s="364">
        <v>0</v>
      </c>
      <c r="C289" s="364">
        <v>0</v>
      </c>
      <c r="D289" s="364">
        <v>0</v>
      </c>
      <c r="E289" s="364">
        <v>0</v>
      </c>
      <c r="F289" s="365">
        <v>1966</v>
      </c>
      <c r="G289" s="365">
        <v>1101.3825999999999</v>
      </c>
      <c r="H289" s="365">
        <v>3067</v>
      </c>
    </row>
    <row r="290" spans="1:8" x14ac:dyDescent="0.25">
      <c r="A290" s="359" t="s">
        <v>625</v>
      </c>
      <c r="B290" s="364">
        <v>0</v>
      </c>
      <c r="C290" s="364">
        <v>0</v>
      </c>
      <c r="D290" s="364">
        <v>0</v>
      </c>
      <c r="E290" s="364">
        <v>0</v>
      </c>
      <c r="F290" s="365">
        <v>2169</v>
      </c>
      <c r="G290" s="365">
        <v>2195.0418</v>
      </c>
      <c r="H290" s="365">
        <v>4364</v>
      </c>
    </row>
    <row r="291" spans="1:8" x14ac:dyDescent="0.25">
      <c r="A291" s="359" t="s">
        <v>626</v>
      </c>
      <c r="B291" s="364">
        <v>0</v>
      </c>
      <c r="C291" s="364">
        <v>0</v>
      </c>
      <c r="D291" s="364">
        <v>0</v>
      </c>
      <c r="E291" s="364">
        <v>0</v>
      </c>
      <c r="F291" s="365">
        <v>876</v>
      </c>
      <c r="G291" s="365">
        <v>2141.7231999999999</v>
      </c>
      <c r="H291" s="365">
        <v>3018</v>
      </c>
    </row>
    <row r="292" spans="1:8" x14ac:dyDescent="0.25">
      <c r="A292" s="359" t="s">
        <v>627</v>
      </c>
      <c r="B292" s="364">
        <v>0</v>
      </c>
      <c r="C292" s="364">
        <v>0</v>
      </c>
      <c r="D292" s="364">
        <v>0</v>
      </c>
      <c r="E292" s="364">
        <v>0</v>
      </c>
      <c r="F292" s="365">
        <v>2020</v>
      </c>
      <c r="G292" s="365">
        <v>2725.6098000000002</v>
      </c>
      <c r="H292" s="365">
        <v>4746</v>
      </c>
    </row>
    <row r="293" spans="1:8" x14ac:dyDescent="0.25">
      <c r="A293" s="359" t="s">
        <v>628</v>
      </c>
      <c r="B293" s="364">
        <v>930</v>
      </c>
      <c r="C293" s="364">
        <v>493</v>
      </c>
      <c r="D293" s="364">
        <v>178</v>
      </c>
      <c r="E293" s="364">
        <v>0</v>
      </c>
      <c r="F293" s="365">
        <v>0</v>
      </c>
      <c r="G293" s="365">
        <v>1757.924</v>
      </c>
      <c r="H293" s="365">
        <v>1758</v>
      </c>
    </row>
    <row r="294" spans="1:8" x14ac:dyDescent="0.25">
      <c r="A294" s="359" t="s">
        <v>629</v>
      </c>
      <c r="B294" s="364">
        <v>0</v>
      </c>
      <c r="C294" s="364">
        <v>0</v>
      </c>
      <c r="D294" s="364">
        <v>0</v>
      </c>
      <c r="E294" s="364">
        <v>0</v>
      </c>
      <c r="F294" s="365">
        <v>2299</v>
      </c>
      <c r="G294" s="365">
        <v>2151.9423999999999</v>
      </c>
      <c r="H294" s="365">
        <v>4451</v>
      </c>
    </row>
    <row r="295" spans="1:8" x14ac:dyDescent="0.25">
      <c r="A295" s="359" t="s">
        <v>630</v>
      </c>
      <c r="B295" s="364">
        <v>521</v>
      </c>
      <c r="C295" s="364">
        <v>84</v>
      </c>
      <c r="D295" s="364">
        <v>0</v>
      </c>
      <c r="E295" s="364">
        <v>0</v>
      </c>
      <c r="F295" s="365">
        <v>0</v>
      </c>
      <c r="G295" s="365">
        <v>921.32539999999995</v>
      </c>
      <c r="H295" s="365">
        <v>921</v>
      </c>
    </row>
    <row r="296" spans="1:8" x14ac:dyDescent="0.25">
      <c r="A296" s="359" t="s">
        <v>631</v>
      </c>
      <c r="B296" s="364">
        <v>0</v>
      </c>
      <c r="C296" s="364">
        <v>0</v>
      </c>
      <c r="D296" s="364">
        <v>0</v>
      </c>
      <c r="E296" s="364">
        <v>0</v>
      </c>
      <c r="F296" s="365">
        <v>710</v>
      </c>
      <c r="G296" s="365">
        <v>1440.9389999999999</v>
      </c>
      <c r="H296" s="365">
        <v>2151</v>
      </c>
    </row>
    <row r="297" spans="1:8" x14ac:dyDescent="0.25">
      <c r="A297" s="359" t="s">
        <v>632</v>
      </c>
      <c r="B297" s="364">
        <v>0</v>
      </c>
      <c r="C297" s="364">
        <v>0</v>
      </c>
      <c r="D297" s="364">
        <v>0</v>
      </c>
      <c r="E297" s="364">
        <v>0</v>
      </c>
      <c r="F297" s="365">
        <v>1060</v>
      </c>
      <c r="G297" s="365">
        <v>2299.6008000000002</v>
      </c>
      <c r="H297" s="365">
        <v>3360</v>
      </c>
    </row>
    <row r="298" spans="1:8" ht="13.8" thickBot="1" x14ac:dyDescent="0.3">
      <c r="A298" s="354" t="s">
        <v>633</v>
      </c>
      <c r="B298" s="367">
        <v>0</v>
      </c>
      <c r="C298" s="367">
        <v>0</v>
      </c>
      <c r="D298" s="367">
        <v>0</v>
      </c>
      <c r="E298" s="367">
        <v>0</v>
      </c>
      <c r="F298" s="368">
        <v>1971</v>
      </c>
      <c r="G298" s="368">
        <v>2708.4814000000001</v>
      </c>
      <c r="H298" s="368">
        <v>4679</v>
      </c>
    </row>
    <row r="299" spans="1:8" x14ac:dyDescent="0.25">
      <c r="F299" s="365"/>
      <c r="G299" s="365"/>
    </row>
    <row r="300" spans="1:8" x14ac:dyDescent="0.25">
      <c r="A300" s="369"/>
      <c r="B300" s="369"/>
      <c r="C300" s="369"/>
      <c r="D300" s="369"/>
      <c r="E300" s="369"/>
    </row>
    <row r="305" spans="1:5" hidden="1" x14ac:dyDescent="0.25">
      <c r="A305" s="370"/>
      <c r="B305" s="370"/>
      <c r="C305" s="370"/>
      <c r="D305" s="370"/>
      <c r="E305" s="370"/>
    </row>
    <row r="306" spans="1:5" hidden="1" x14ac:dyDescent="0.25">
      <c r="A306" s="370"/>
      <c r="B306" s="370"/>
      <c r="C306" s="370"/>
      <c r="D306" s="370"/>
      <c r="E306" s="370"/>
    </row>
    <row r="307" spans="1:5" hidden="1" x14ac:dyDescent="0.25">
      <c r="A307" s="370"/>
      <c r="B307" s="370"/>
      <c r="C307" s="370"/>
      <c r="D307" s="370"/>
      <c r="E307" s="370"/>
    </row>
    <row r="308" spans="1:5" hidden="1" x14ac:dyDescent="0.25">
      <c r="A308" s="370"/>
      <c r="B308" s="370"/>
      <c r="C308" s="370"/>
      <c r="D308" s="370"/>
      <c r="E308" s="370"/>
    </row>
    <row r="309" spans="1:5" hidden="1" x14ac:dyDescent="0.25">
      <c r="A309" s="370"/>
      <c r="B309" s="370"/>
      <c r="C309" s="370"/>
      <c r="D309" s="370"/>
      <c r="E309" s="370"/>
    </row>
    <row r="310" spans="1:5" hidden="1" x14ac:dyDescent="0.25">
      <c r="A310" s="370"/>
      <c r="B310" s="370"/>
      <c r="C310" s="370"/>
      <c r="D310" s="370"/>
      <c r="E310" s="370"/>
    </row>
    <row r="311" spans="1:5" hidden="1" x14ac:dyDescent="0.25">
      <c r="A311" s="370"/>
      <c r="B311" s="370"/>
      <c r="C311" s="370"/>
      <c r="D311" s="370"/>
      <c r="E311" s="370"/>
    </row>
    <row r="312" spans="1:5" hidden="1" x14ac:dyDescent="0.25">
      <c r="A312" s="370"/>
      <c r="B312" s="370"/>
      <c r="C312" s="370"/>
      <c r="D312" s="370"/>
      <c r="E312" s="370"/>
    </row>
    <row r="313" spans="1:5" hidden="1" x14ac:dyDescent="0.25">
      <c r="A313" s="370"/>
      <c r="B313" s="370"/>
      <c r="C313" s="370"/>
      <c r="D313" s="370"/>
      <c r="E313" s="370"/>
    </row>
    <row r="314" spans="1:5" hidden="1" x14ac:dyDescent="0.25">
      <c r="A314" s="370"/>
      <c r="B314" s="370"/>
      <c r="C314" s="370"/>
      <c r="D314" s="370"/>
      <c r="E314" s="370"/>
    </row>
    <row r="315" spans="1:5" hidden="1" x14ac:dyDescent="0.25">
      <c r="A315" s="370"/>
      <c r="B315" s="370"/>
      <c r="C315" s="370"/>
      <c r="D315" s="370"/>
      <c r="E315" s="370"/>
    </row>
    <row r="316" spans="1:5" hidden="1" x14ac:dyDescent="0.25">
      <c r="A316" s="370"/>
      <c r="B316" s="370"/>
      <c r="C316" s="370"/>
      <c r="D316" s="370"/>
      <c r="E316" s="370"/>
    </row>
    <row r="318" spans="1:5" hidden="1" x14ac:dyDescent="0.25">
      <c r="A318" s="370"/>
      <c r="B318" s="370"/>
      <c r="C318" s="370"/>
      <c r="D318" s="370"/>
      <c r="E318" s="370"/>
    </row>
    <row r="319" spans="1:5" hidden="1" x14ac:dyDescent="0.25">
      <c r="A319" s="370"/>
      <c r="B319" s="370"/>
      <c r="C319" s="370"/>
      <c r="D319" s="370"/>
      <c r="E319" s="370"/>
    </row>
  </sheetData>
  <mergeCells count="2">
    <mergeCell ref="B2:E2"/>
    <mergeCell ref="F2:H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D2541-6C98-487D-A3B8-723ECFB78D7E}">
  <sheetPr codeName="Blad17"/>
  <dimension ref="A1:J25"/>
  <sheetViews>
    <sheetView showGridLines="0" workbookViewId="0"/>
  </sheetViews>
  <sheetFormatPr defaultColWidth="0" defaultRowHeight="0" customHeight="1" zeroHeight="1" x14ac:dyDescent="0.25"/>
  <cols>
    <col min="1" max="1" width="3.6640625" customWidth="1"/>
    <col min="2" max="2" width="33.109375" customWidth="1"/>
    <col min="3" max="5" width="14.44140625" bestFit="1" customWidth="1"/>
    <col min="6" max="6" width="14.44140625" customWidth="1"/>
    <col min="7" max="9" width="15.44140625" customWidth="1"/>
    <col min="10" max="10" width="9.109375" customWidth="1"/>
    <col min="11" max="16384" width="9.109375" hidden="1"/>
  </cols>
  <sheetData>
    <row r="1" spans="1:9" ht="15.6" x14ac:dyDescent="0.3">
      <c r="A1" s="371" t="s">
        <v>678</v>
      </c>
    </row>
    <row r="2" spans="1:9" ht="13.8" thickBot="1" x14ac:dyDescent="0.3"/>
    <row r="3" spans="1:9" ht="13.2" x14ac:dyDescent="0.25">
      <c r="A3" s="372"/>
      <c r="B3" s="372"/>
      <c r="C3" s="373"/>
      <c r="D3" s="373"/>
      <c r="E3" s="373"/>
      <c r="F3" s="373"/>
      <c r="G3" s="373"/>
      <c r="H3" s="373"/>
      <c r="I3" s="373"/>
    </row>
    <row r="4" spans="1:9" ht="13.2" x14ac:dyDescent="0.25">
      <c r="A4" s="374"/>
      <c r="B4" s="374"/>
      <c r="C4" s="375">
        <v>2018</v>
      </c>
      <c r="D4" s="375">
        <v>2019</v>
      </c>
      <c r="E4" s="375">
        <v>2020</v>
      </c>
      <c r="F4" s="375">
        <v>2021</v>
      </c>
      <c r="G4" s="375">
        <v>2022</v>
      </c>
      <c r="H4" s="375">
        <v>2023</v>
      </c>
      <c r="I4" s="375">
        <v>2024</v>
      </c>
    </row>
    <row r="5" spans="1:9" ht="21" customHeight="1" x14ac:dyDescent="0.25">
      <c r="A5" s="376" t="s">
        <v>679</v>
      </c>
      <c r="B5" s="376" t="s">
        <v>680</v>
      </c>
      <c r="C5" s="377">
        <v>70338867000</v>
      </c>
      <c r="D5" s="377">
        <v>78588948000</v>
      </c>
      <c r="E5" s="377">
        <v>86152460000</v>
      </c>
      <c r="F5" s="377">
        <v>105403308000</v>
      </c>
      <c r="G5" s="377">
        <v>107271980000</v>
      </c>
      <c r="H5" s="377">
        <v>108030826000</v>
      </c>
      <c r="I5" s="377">
        <v>119175956000</v>
      </c>
    </row>
    <row r="6" spans="1:9" ht="13.2" x14ac:dyDescent="0.25">
      <c r="A6" s="99"/>
      <c r="B6" s="376" t="s">
        <v>681</v>
      </c>
      <c r="C6" s="377">
        <v>75046630808</v>
      </c>
      <c r="D6" s="377">
        <v>77975101852</v>
      </c>
      <c r="E6" s="377">
        <v>80138345029</v>
      </c>
      <c r="F6" s="377">
        <v>81853299590</v>
      </c>
      <c r="G6" s="377">
        <v>87974054556</v>
      </c>
      <c r="H6" s="377">
        <v>94732217668</v>
      </c>
      <c r="I6" s="377">
        <v>99090873175</v>
      </c>
    </row>
    <row r="7" spans="1:9" ht="13.2" x14ac:dyDescent="0.25">
      <c r="A7" s="99"/>
      <c r="B7" s="376" t="s">
        <v>682</v>
      </c>
      <c r="C7" s="377">
        <v>-7353716597</v>
      </c>
      <c r="D7" s="377">
        <v>-7580028984</v>
      </c>
      <c r="E7" s="377">
        <v>-8363498663</v>
      </c>
      <c r="F7" s="377">
        <v>-9206945186</v>
      </c>
      <c r="G7" s="377">
        <v>-10790697485</v>
      </c>
      <c r="H7" s="377">
        <v>-12264258601</v>
      </c>
      <c r="I7" s="377">
        <v>-13117717657</v>
      </c>
    </row>
    <row r="8" spans="1:9" ht="13.2" x14ac:dyDescent="0.25">
      <c r="A8" s="376"/>
      <c r="B8" s="376" t="s">
        <v>683</v>
      </c>
      <c r="C8" s="377">
        <v>7447895604</v>
      </c>
      <c r="D8" s="377">
        <v>8023871312</v>
      </c>
      <c r="E8" s="377">
        <v>9195686798</v>
      </c>
      <c r="F8" s="377">
        <v>9517516282</v>
      </c>
      <c r="G8" s="377">
        <v>9902890132</v>
      </c>
      <c r="H8" s="377">
        <v>11252066798</v>
      </c>
      <c r="I8" s="377">
        <v>11078365135</v>
      </c>
    </row>
    <row r="9" spans="1:9" ht="13.2" x14ac:dyDescent="0.25">
      <c r="A9" s="376"/>
      <c r="B9" s="376" t="s">
        <v>684</v>
      </c>
      <c r="C9" s="377">
        <v>-7480244771</v>
      </c>
      <c r="D9" s="377">
        <v>-8055891147</v>
      </c>
      <c r="E9" s="377">
        <v>-9277869622</v>
      </c>
      <c r="F9" s="377">
        <v>-9583437621</v>
      </c>
      <c r="G9" s="377">
        <v>-9931479296</v>
      </c>
      <c r="H9" s="377">
        <v>-11323827826</v>
      </c>
      <c r="I9" s="377">
        <v>-11175196228</v>
      </c>
    </row>
    <row r="10" spans="1:9" ht="13.2" x14ac:dyDescent="0.25">
      <c r="A10" s="376"/>
      <c r="B10" s="376" t="s">
        <v>685</v>
      </c>
      <c r="C10" s="377">
        <v>1054910510</v>
      </c>
      <c r="D10" s="377">
        <v>1052471688</v>
      </c>
      <c r="E10" s="377">
        <v>1050510669</v>
      </c>
      <c r="F10" s="377">
        <v>1047717558</v>
      </c>
      <c r="G10" s="377">
        <v>1048553990</v>
      </c>
      <c r="H10" s="377">
        <v>1046517768</v>
      </c>
      <c r="I10" s="377">
        <v>1042465426</v>
      </c>
    </row>
    <row r="11" spans="1:9" ht="13.2" x14ac:dyDescent="0.25">
      <c r="A11" s="376"/>
      <c r="B11" s="376" t="s">
        <v>686</v>
      </c>
      <c r="C11" s="377">
        <v>34035339</v>
      </c>
      <c r="D11" s="377">
        <v>0</v>
      </c>
      <c r="E11" s="377">
        <v>2845199145</v>
      </c>
      <c r="F11" s="377">
        <v>919089432</v>
      </c>
      <c r="G11" s="377">
        <v>243443341</v>
      </c>
      <c r="H11" s="377">
        <v>27756599</v>
      </c>
      <c r="I11" s="377">
        <v>0</v>
      </c>
    </row>
    <row r="12" spans="1:9" ht="20.25" customHeight="1" x14ac:dyDescent="0.25">
      <c r="A12" s="376" t="s">
        <v>687</v>
      </c>
      <c r="B12" s="376" t="s">
        <v>688</v>
      </c>
      <c r="C12" s="377">
        <v>68749510893</v>
      </c>
      <c r="D12" s="377">
        <v>71415524721</v>
      </c>
      <c r="E12" s="377">
        <v>75588373356</v>
      </c>
      <c r="F12" s="377">
        <v>74547240055</v>
      </c>
      <c r="G12" s="377">
        <v>78446765238</v>
      </c>
      <c r="H12" s="377">
        <v>83470472406</v>
      </c>
      <c r="I12" s="377">
        <v>86918789851</v>
      </c>
    </row>
    <row r="13" spans="1:9" ht="19.5" customHeight="1" x14ac:dyDescent="0.25">
      <c r="A13" s="376" t="s">
        <v>689</v>
      </c>
      <c r="B13" s="376" t="s">
        <v>690</v>
      </c>
      <c r="C13" s="377">
        <v>1589356107</v>
      </c>
      <c r="D13" s="377">
        <v>7173423279</v>
      </c>
      <c r="E13" s="377">
        <v>10564086644</v>
      </c>
      <c r="F13" s="377">
        <v>30856067945</v>
      </c>
      <c r="G13" s="377">
        <v>28825214762</v>
      </c>
      <c r="H13" s="377">
        <v>24560353594</v>
      </c>
      <c r="I13" s="377">
        <v>32257166149</v>
      </c>
    </row>
    <row r="14" spans="1:9" ht="13.2" x14ac:dyDescent="0.25">
      <c r="A14" s="378" t="s">
        <v>691</v>
      </c>
      <c r="B14" s="379" t="s">
        <v>692</v>
      </c>
      <c r="C14" s="380">
        <v>10104036</v>
      </c>
      <c r="D14" s="380">
        <v>10215309</v>
      </c>
      <c r="E14" s="380">
        <v>10319473</v>
      </c>
      <c r="F14" s="380">
        <v>10378483</v>
      </c>
      <c r="G14" s="380">
        <v>10443100</v>
      </c>
      <c r="H14" s="380">
        <v>10514719</v>
      </c>
      <c r="I14" s="380">
        <v>10557682</v>
      </c>
    </row>
    <row r="15" spans="1:9" ht="21" customHeight="1" x14ac:dyDescent="0.25">
      <c r="A15" s="381" t="s">
        <v>693</v>
      </c>
      <c r="B15" s="381" t="s">
        <v>694</v>
      </c>
      <c r="C15" s="382">
        <v>157.29913343539155</v>
      </c>
      <c r="D15" s="382">
        <v>702.22283819314714</v>
      </c>
      <c r="E15" s="382">
        <v>1023.7040829507475</v>
      </c>
      <c r="F15" s="382">
        <v>2973.0807426287638</v>
      </c>
      <c r="G15" s="382">
        <v>2760.2162922886882</v>
      </c>
      <c r="H15" s="382">
        <v>2335.8069382548406</v>
      </c>
      <c r="I15" s="382">
        <v>3055.3265526466889</v>
      </c>
    </row>
    <row r="16" spans="1:9" ht="18" customHeight="1" x14ac:dyDescent="0.25">
      <c r="A16" s="383" t="s">
        <v>695</v>
      </c>
      <c r="B16" s="378"/>
      <c r="C16" s="378"/>
      <c r="D16" s="378"/>
      <c r="E16" s="378"/>
      <c r="F16" s="378"/>
      <c r="G16" s="378"/>
      <c r="H16" s="378"/>
      <c r="I16" s="378"/>
    </row>
    <row r="17" spans="1:9" ht="13.2" x14ac:dyDescent="0.25">
      <c r="A17" s="378" t="s">
        <v>696</v>
      </c>
      <c r="B17" s="378"/>
      <c r="C17" s="377">
        <v>82494526412</v>
      </c>
      <c r="D17" s="377">
        <v>85998973164</v>
      </c>
      <c r="E17" s="377">
        <v>89334031827</v>
      </c>
      <c r="F17" s="377">
        <v>91370815872</v>
      </c>
      <c r="G17" s="377">
        <v>97876944688</v>
      </c>
      <c r="H17" s="377">
        <v>105984284466</v>
      </c>
      <c r="I17" s="377">
        <v>110169238310</v>
      </c>
    </row>
    <row r="18" spans="1:9" ht="13.2" x14ac:dyDescent="0.25">
      <c r="A18" s="378" t="s">
        <v>697</v>
      </c>
      <c r="B18" s="378"/>
      <c r="C18" s="377">
        <v>-14833961368</v>
      </c>
      <c r="D18" s="377">
        <v>-15635920131</v>
      </c>
      <c r="E18" s="377">
        <v>-17641368285</v>
      </c>
      <c r="F18" s="377">
        <v>-18790382807</v>
      </c>
      <c r="G18" s="377">
        <v>-20722176781</v>
      </c>
      <c r="H18" s="377">
        <v>-23588086427</v>
      </c>
      <c r="I18" s="377">
        <v>-24292913885</v>
      </c>
    </row>
    <row r="19" spans="1:9" ht="13.2" x14ac:dyDescent="0.25">
      <c r="A19" s="378" t="s">
        <v>698</v>
      </c>
      <c r="B19" s="378"/>
      <c r="C19" s="377">
        <v>1054910510</v>
      </c>
      <c r="D19" s="377">
        <v>1052471688</v>
      </c>
      <c r="E19" s="377">
        <v>1050510669</v>
      </c>
      <c r="F19" s="377">
        <v>1047717558</v>
      </c>
      <c r="G19" s="377">
        <v>1048553990</v>
      </c>
      <c r="H19" s="377">
        <v>1046517768</v>
      </c>
      <c r="I19" s="377">
        <v>1042465426</v>
      </c>
    </row>
    <row r="20" spans="1:9" ht="13.2" x14ac:dyDescent="0.25">
      <c r="A20" s="378" t="s">
        <v>699</v>
      </c>
      <c r="B20" s="378"/>
      <c r="C20" s="377">
        <v>34035339</v>
      </c>
      <c r="D20" s="377">
        <v>0</v>
      </c>
      <c r="E20" s="377">
        <v>2845199145</v>
      </c>
      <c r="F20" s="377">
        <v>919089432</v>
      </c>
      <c r="G20" s="377">
        <v>243443341</v>
      </c>
      <c r="H20" s="377">
        <v>27756599</v>
      </c>
      <c r="I20" s="377">
        <v>0</v>
      </c>
    </row>
    <row r="21" spans="1:9" ht="13.2" x14ac:dyDescent="0.25">
      <c r="A21" s="378" t="s">
        <v>700</v>
      </c>
      <c r="B21" s="378"/>
      <c r="C21" s="377">
        <v>1589356104</v>
      </c>
      <c r="D21" s="377">
        <v>7173423285</v>
      </c>
      <c r="E21" s="377">
        <v>10564086644</v>
      </c>
      <c r="F21" s="377">
        <v>30856067941</v>
      </c>
      <c r="G21" s="377">
        <v>28825214756</v>
      </c>
      <c r="H21" s="377">
        <v>24560353584</v>
      </c>
      <c r="I21" s="377">
        <v>32257166160</v>
      </c>
    </row>
    <row r="22" spans="1:9" ht="18" customHeight="1" thickBot="1" x14ac:dyDescent="0.3">
      <c r="A22" s="384" t="s">
        <v>250</v>
      </c>
      <c r="B22" s="385"/>
      <c r="C22" s="386">
        <v>70338866997</v>
      </c>
      <c r="D22" s="386">
        <v>78588948006</v>
      </c>
      <c r="E22" s="386">
        <v>86152460000</v>
      </c>
      <c r="F22" s="386">
        <v>105403307996</v>
      </c>
      <c r="G22" s="386">
        <v>107271979994</v>
      </c>
      <c r="H22" s="386">
        <v>108030825990</v>
      </c>
      <c r="I22" s="386">
        <v>119175956011</v>
      </c>
    </row>
    <row r="23" spans="1:9" ht="13.2" x14ac:dyDescent="0.25"/>
    <row r="24" spans="1:9" ht="13.2" x14ac:dyDescent="0.25"/>
    <row r="25" spans="1:9" ht="13.2" x14ac:dyDescent="0.25"/>
  </sheetData>
  <conditionalFormatting sqref="C5:D6 C8:D8 C10:D17 C19:D22 G5:H22">
    <cfRule type="cellIs" dxfId="22" priority="10" stopIfTrue="1" operator="lessThan">
      <formula>0</formula>
    </cfRule>
  </conditionalFormatting>
  <conditionalFormatting sqref="E5:E6 E10:E17 E19:E22 E8">
    <cfRule type="cellIs" dxfId="21" priority="11" stopIfTrue="1" operator="lessThan">
      <formula>0</formula>
    </cfRule>
  </conditionalFormatting>
  <conditionalFormatting sqref="F5 F8 F10:F17 F19:F22">
    <cfRule type="cellIs" dxfId="20" priority="9" stopIfTrue="1" operator="lessThan">
      <formula>0</formula>
    </cfRule>
  </conditionalFormatting>
  <conditionalFormatting sqref="F6">
    <cfRule type="cellIs" dxfId="19" priority="8" stopIfTrue="1" operator="lessThan">
      <formula>0</formula>
    </cfRule>
  </conditionalFormatting>
  <conditionalFormatting sqref="F7">
    <cfRule type="cellIs" dxfId="18" priority="7" stopIfTrue="1" operator="lessThan">
      <formula>0</formula>
    </cfRule>
  </conditionalFormatting>
  <conditionalFormatting sqref="C9:F9">
    <cfRule type="cellIs" dxfId="17" priority="6" stopIfTrue="1" operator="lessThan">
      <formula>0</formula>
    </cfRule>
  </conditionalFormatting>
  <conditionalFormatting sqref="C17:H21">
    <cfRule type="cellIs" dxfId="16" priority="5" stopIfTrue="1" operator="lessThan">
      <formula>0</formula>
    </cfRule>
  </conditionalFormatting>
  <conditionalFormatting sqref="C5:H13">
    <cfRule type="cellIs" dxfId="15" priority="4" stopIfTrue="1" operator="lessThan">
      <formula>0</formula>
    </cfRule>
  </conditionalFormatting>
  <conditionalFormatting sqref="I5:I22">
    <cfRule type="cellIs" dxfId="14" priority="3" stopIfTrue="1" operator="lessThan">
      <formula>0</formula>
    </cfRule>
  </conditionalFormatting>
  <conditionalFormatting sqref="I17:I21">
    <cfRule type="cellIs" dxfId="13" priority="2" stopIfTrue="1" operator="lessThan">
      <formula>0</formula>
    </cfRule>
  </conditionalFormatting>
  <conditionalFormatting sqref="I5:I13">
    <cfRule type="cellIs" dxfId="12" priority="1" stopIfTrue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B8DCA-A640-4AA1-A2C4-2D2F4FF169B3}">
  <sheetPr codeName="Blad18"/>
  <dimension ref="A1:K66"/>
  <sheetViews>
    <sheetView showGridLines="0" workbookViewId="0">
      <pane ySplit="6" topLeftCell="A7" activePane="bottomLeft" state="frozen"/>
      <selection activeCell="E11" sqref="E11"/>
      <selection pane="bottomLeft"/>
    </sheetView>
  </sheetViews>
  <sheetFormatPr defaultColWidth="0" defaultRowHeight="13.2" customHeight="1" zeroHeight="1" x14ac:dyDescent="0.25"/>
  <cols>
    <col min="1" max="1" width="8.33203125" customWidth="1"/>
    <col min="2" max="2" width="9.109375" customWidth="1"/>
    <col min="3" max="3" width="9.5546875" customWidth="1"/>
    <col min="4" max="4" width="1.6640625" customWidth="1"/>
    <col min="5" max="5" width="9" customWidth="1"/>
    <col min="6" max="6" width="9.33203125" customWidth="1"/>
    <col min="7" max="7" width="10.44140625" customWidth="1"/>
    <col min="8" max="8" width="9.6640625" customWidth="1"/>
    <col min="9" max="9" width="10.88671875" customWidth="1"/>
    <col min="10" max="10" width="13.44140625" style="22" customWidth="1"/>
    <col min="11" max="11" width="9.109375" customWidth="1"/>
    <col min="12" max="16384" width="9.109375" hidden="1"/>
  </cols>
  <sheetData>
    <row r="1" spans="1:10" ht="15.6" x14ac:dyDescent="0.3">
      <c r="A1" s="387" t="s">
        <v>701</v>
      </c>
      <c r="B1" s="388"/>
      <c r="C1" s="388"/>
      <c r="D1" s="388"/>
      <c r="E1" s="388"/>
      <c r="F1" s="388"/>
      <c r="G1" s="388"/>
      <c r="H1" s="388"/>
      <c r="I1" s="388"/>
      <c r="J1" s="389"/>
    </row>
    <row r="2" spans="1:10" ht="15.6" x14ac:dyDescent="0.3">
      <c r="A2" s="387" t="s">
        <v>702</v>
      </c>
      <c r="B2" s="388"/>
      <c r="C2" s="388"/>
      <c r="D2" s="388"/>
      <c r="E2" s="388"/>
      <c r="F2" s="388"/>
      <c r="G2" s="388"/>
      <c r="H2" s="388"/>
      <c r="I2" s="388"/>
      <c r="J2" s="389"/>
    </row>
    <row r="3" spans="1:10" x14ac:dyDescent="0.25">
      <c r="A3" s="390" t="s">
        <v>703</v>
      </c>
      <c r="B3" s="391" t="s">
        <v>37</v>
      </c>
      <c r="C3" s="391"/>
      <c r="D3" s="392"/>
      <c r="E3" s="391" t="s">
        <v>130</v>
      </c>
      <c r="F3" s="391"/>
      <c r="G3" s="393" t="s">
        <v>131</v>
      </c>
      <c r="H3" s="393" t="s">
        <v>132</v>
      </c>
      <c r="I3" s="393" t="s">
        <v>704</v>
      </c>
      <c r="J3" s="394" t="s">
        <v>705</v>
      </c>
    </row>
    <row r="4" spans="1:10" ht="15.6" x14ac:dyDescent="0.25">
      <c r="A4" s="395" t="s">
        <v>706</v>
      </c>
      <c r="B4" s="396" t="s">
        <v>707</v>
      </c>
      <c r="C4" s="396"/>
      <c r="D4" s="397"/>
      <c r="E4" s="396" t="s">
        <v>708</v>
      </c>
      <c r="F4" s="396"/>
      <c r="G4" s="398" t="s">
        <v>28</v>
      </c>
      <c r="H4" s="398" t="s">
        <v>28</v>
      </c>
      <c r="I4" s="398" t="s">
        <v>709</v>
      </c>
      <c r="J4" s="398" t="s">
        <v>710</v>
      </c>
    </row>
    <row r="5" spans="1:10" x14ac:dyDescent="0.25">
      <c r="A5" s="395" t="s">
        <v>711</v>
      </c>
      <c r="B5" s="398" t="s">
        <v>60</v>
      </c>
      <c r="C5" s="398" t="s">
        <v>712</v>
      </c>
      <c r="D5" s="397"/>
      <c r="E5" s="398" t="s">
        <v>60</v>
      </c>
      <c r="F5" s="398" t="s">
        <v>712</v>
      </c>
      <c r="G5" s="399"/>
      <c r="H5" s="399"/>
      <c r="I5" s="398" t="s">
        <v>713</v>
      </c>
      <c r="J5" s="398" t="s">
        <v>714</v>
      </c>
    </row>
    <row r="6" spans="1:10" x14ac:dyDescent="0.25">
      <c r="A6" s="3"/>
      <c r="B6" s="400"/>
      <c r="C6" s="400"/>
      <c r="D6" s="400"/>
      <c r="E6" s="400"/>
      <c r="F6" s="400"/>
      <c r="G6" s="401"/>
      <c r="H6" s="401"/>
      <c r="I6" s="401"/>
      <c r="J6" s="402" t="s">
        <v>715</v>
      </c>
    </row>
    <row r="7" spans="1:10" x14ac:dyDescent="0.25">
      <c r="A7" s="403" t="s">
        <v>716</v>
      </c>
      <c r="B7" s="397"/>
      <c r="C7" s="397"/>
      <c r="D7" s="397"/>
      <c r="E7" s="397"/>
      <c r="F7" s="397"/>
      <c r="G7" s="399"/>
      <c r="H7" s="399"/>
      <c r="I7" s="399"/>
    </row>
    <row r="8" spans="1:10" x14ac:dyDescent="0.25">
      <c r="A8" s="404" t="s">
        <v>717</v>
      </c>
      <c r="B8" s="405">
        <v>46212.180498000002</v>
      </c>
      <c r="C8" s="405">
        <v>-3228.689519</v>
      </c>
      <c r="D8" s="405"/>
      <c r="E8" s="405">
        <v>4702.7453180000002</v>
      </c>
      <c r="F8" s="405">
        <v>-4732.1767369999998</v>
      </c>
      <c r="G8" s="405">
        <v>1532.745543</v>
      </c>
      <c r="H8" s="405">
        <v>837.759321</v>
      </c>
      <c r="I8" s="405">
        <v>-159.56442200000001</v>
      </c>
      <c r="J8" s="405">
        <v>45165.000002000001</v>
      </c>
    </row>
    <row r="9" spans="1:10" x14ac:dyDescent="0.25">
      <c r="A9" s="404" t="s">
        <v>718</v>
      </c>
      <c r="B9" s="405">
        <v>48139.456420000002</v>
      </c>
      <c r="C9" s="405">
        <v>-3288.7269329999999</v>
      </c>
      <c r="D9" s="405"/>
      <c r="E9" s="405">
        <v>4855.2563399999999</v>
      </c>
      <c r="F9" s="405">
        <v>-4861.769354</v>
      </c>
      <c r="G9" s="405">
        <v>1532.6628499999999</v>
      </c>
      <c r="H9" s="405">
        <v>462.35477100000003</v>
      </c>
      <c r="I9" s="405">
        <v>8317.4999029999999</v>
      </c>
      <c r="J9" s="405">
        <v>55156.733997000003</v>
      </c>
    </row>
    <row r="10" spans="1:10" x14ac:dyDescent="0.25">
      <c r="A10" s="404" t="s">
        <v>719</v>
      </c>
      <c r="B10" s="405">
        <v>51962</v>
      </c>
      <c r="C10" s="405">
        <v>-3654</v>
      </c>
      <c r="D10" s="405"/>
      <c r="E10" s="405">
        <v>5198</v>
      </c>
      <c r="F10" s="405">
        <v>-5208</v>
      </c>
      <c r="G10" s="405">
        <v>1528</v>
      </c>
      <c r="H10" s="405">
        <v>308</v>
      </c>
      <c r="I10" s="405">
        <v>-4199</v>
      </c>
      <c r="J10" s="405">
        <v>45935</v>
      </c>
    </row>
    <row r="11" spans="1:10" x14ac:dyDescent="0.25">
      <c r="A11" s="404" t="s">
        <v>720</v>
      </c>
      <c r="B11" s="405">
        <v>54331</v>
      </c>
      <c r="C11" s="405">
        <v>-4050</v>
      </c>
      <c r="D11" s="405"/>
      <c r="E11" s="405">
        <v>5551</v>
      </c>
      <c r="F11" s="405">
        <v>-5564</v>
      </c>
      <c r="G11" s="405">
        <v>1525</v>
      </c>
      <c r="H11" s="405">
        <v>192</v>
      </c>
      <c r="I11" s="405">
        <v>-4528</v>
      </c>
      <c r="J11" s="405">
        <v>47456</v>
      </c>
    </row>
    <row r="12" spans="1:10" x14ac:dyDescent="0.25">
      <c r="A12" s="404" t="s">
        <v>721</v>
      </c>
      <c r="B12" s="405">
        <v>52817</v>
      </c>
      <c r="C12" s="405">
        <v>-3912</v>
      </c>
      <c r="D12" s="405"/>
      <c r="E12" s="405">
        <v>5701</v>
      </c>
      <c r="F12" s="405">
        <v>-5697</v>
      </c>
      <c r="G12" s="405">
        <v>1523</v>
      </c>
      <c r="H12" s="405">
        <v>90</v>
      </c>
      <c r="I12" s="405">
        <v>2394</v>
      </c>
      <c r="J12" s="405">
        <v>52916</v>
      </c>
    </row>
    <row r="13" spans="1:10" ht="18" customHeight="1" x14ac:dyDescent="0.25">
      <c r="A13" s="404" t="s">
        <v>722</v>
      </c>
      <c r="B13" s="405">
        <v>54075</v>
      </c>
      <c r="C13" s="405">
        <v>-3898</v>
      </c>
      <c r="D13" s="405"/>
      <c r="E13" s="405">
        <v>6070</v>
      </c>
      <c r="F13" s="405">
        <v>-6058</v>
      </c>
      <c r="G13" s="405">
        <v>1521</v>
      </c>
      <c r="H13" s="405" t="s">
        <v>723</v>
      </c>
      <c r="I13" s="405">
        <v>9630</v>
      </c>
      <c r="J13" s="405">
        <v>61339</v>
      </c>
    </row>
    <row r="14" spans="1:10" x14ac:dyDescent="0.25">
      <c r="A14" s="406" t="s">
        <v>724</v>
      </c>
      <c r="B14" s="405">
        <v>56364</v>
      </c>
      <c r="C14" s="405">
        <v>-4245</v>
      </c>
      <c r="D14" s="405"/>
      <c r="E14" s="405">
        <v>6492</v>
      </c>
      <c r="F14" s="405">
        <v>-6468</v>
      </c>
      <c r="G14" s="405">
        <v>1519</v>
      </c>
      <c r="H14" s="405" t="s">
        <v>723</v>
      </c>
      <c r="I14" s="405">
        <v>4662</v>
      </c>
      <c r="J14" s="405">
        <v>58324</v>
      </c>
    </row>
    <row r="15" spans="1:10" x14ac:dyDescent="0.25">
      <c r="A15" s="406" t="s">
        <v>725</v>
      </c>
      <c r="B15" s="405">
        <v>60106</v>
      </c>
      <c r="C15" s="405">
        <v>-4841</v>
      </c>
      <c r="D15" s="405"/>
      <c r="E15" s="405">
        <v>6846</v>
      </c>
      <c r="F15" s="405">
        <v>-6827</v>
      </c>
      <c r="G15" s="405">
        <v>1519</v>
      </c>
      <c r="H15" s="405" t="s">
        <v>723</v>
      </c>
      <c r="I15" s="405">
        <v>4350</v>
      </c>
      <c r="J15" s="405">
        <v>61153</v>
      </c>
    </row>
    <row r="16" spans="1:10" x14ac:dyDescent="0.25">
      <c r="A16" s="406" t="s">
        <v>726</v>
      </c>
      <c r="B16" s="405">
        <v>61548</v>
      </c>
      <c r="C16" s="405">
        <v>-3874</v>
      </c>
      <c r="D16" s="405"/>
      <c r="E16" s="405">
        <v>6058</v>
      </c>
      <c r="F16" s="405">
        <v>-6071</v>
      </c>
      <c r="G16" s="405">
        <v>1908</v>
      </c>
      <c r="H16" s="405">
        <v>2428</v>
      </c>
      <c r="I16" s="405">
        <v>2235</v>
      </c>
      <c r="J16" s="405">
        <v>64231</v>
      </c>
    </row>
    <row r="17" spans="1:11" x14ac:dyDescent="0.25">
      <c r="A17" s="406" t="s">
        <v>727</v>
      </c>
      <c r="B17" s="405">
        <v>64627</v>
      </c>
      <c r="C17" s="405">
        <v>-4218</v>
      </c>
      <c r="D17" s="405"/>
      <c r="E17" s="405">
        <v>6369</v>
      </c>
      <c r="F17" s="405">
        <v>-6388</v>
      </c>
      <c r="G17" s="405">
        <v>1916</v>
      </c>
      <c r="H17" s="405">
        <v>778</v>
      </c>
      <c r="I17" s="405">
        <v>-377</v>
      </c>
      <c r="J17" s="405">
        <v>62707</v>
      </c>
    </row>
    <row r="18" spans="1:11" ht="18" customHeight="1" x14ac:dyDescent="0.25">
      <c r="A18" s="404" t="s">
        <v>728</v>
      </c>
      <c r="B18" s="405">
        <v>68986</v>
      </c>
      <c r="C18" s="405">
        <v>-6351</v>
      </c>
      <c r="D18" s="405"/>
      <c r="E18" s="405">
        <v>6640</v>
      </c>
      <c r="F18" s="405">
        <v>-6653</v>
      </c>
      <c r="G18" s="405">
        <v>1050</v>
      </c>
      <c r="H18" s="405">
        <v>784</v>
      </c>
      <c r="I18" s="405">
        <v>-337</v>
      </c>
      <c r="J18" s="405">
        <v>64121</v>
      </c>
    </row>
    <row r="19" spans="1:11" x14ac:dyDescent="0.25">
      <c r="A19" s="406" t="s">
        <v>729</v>
      </c>
      <c r="B19" s="405">
        <v>72969</v>
      </c>
      <c r="C19" s="405">
        <v>-7157</v>
      </c>
      <c r="D19" s="405"/>
      <c r="E19" s="405">
        <v>7150</v>
      </c>
      <c r="F19" s="405">
        <v>-7168</v>
      </c>
      <c r="G19" s="405">
        <v>1052</v>
      </c>
      <c r="H19" s="405">
        <v>259</v>
      </c>
      <c r="I19" s="405">
        <v>-97</v>
      </c>
      <c r="J19" s="405">
        <v>67007</v>
      </c>
    </row>
    <row r="20" spans="1:11" x14ac:dyDescent="0.25">
      <c r="A20" s="406" t="s">
        <v>730</v>
      </c>
      <c r="B20" s="405">
        <v>75047</v>
      </c>
      <c r="C20" s="405">
        <v>-7354</v>
      </c>
      <c r="D20" s="405"/>
      <c r="E20" s="405">
        <v>7448</v>
      </c>
      <c r="F20" s="405">
        <v>-7480</v>
      </c>
      <c r="G20" s="405">
        <v>1055</v>
      </c>
      <c r="H20" s="405">
        <v>34</v>
      </c>
      <c r="I20" s="405">
        <v>1589</v>
      </c>
      <c r="J20" s="405">
        <v>70339</v>
      </c>
    </row>
    <row r="21" spans="1:11" x14ac:dyDescent="0.25">
      <c r="A21" s="406" t="s">
        <v>731</v>
      </c>
      <c r="B21" s="405">
        <v>77975</v>
      </c>
      <c r="C21" s="405">
        <v>-7580</v>
      </c>
      <c r="D21" s="405"/>
      <c r="E21" s="405">
        <v>8024</v>
      </c>
      <c r="F21" s="405">
        <v>-8056</v>
      </c>
      <c r="G21" s="405">
        <v>1052</v>
      </c>
      <c r="H21" s="405">
        <v>0</v>
      </c>
      <c r="I21" s="405">
        <v>7173</v>
      </c>
      <c r="J21" s="405">
        <v>78589</v>
      </c>
    </row>
    <row r="22" spans="1:11" x14ac:dyDescent="0.25">
      <c r="A22" s="395" t="s">
        <v>732</v>
      </c>
      <c r="B22" s="80">
        <v>80138</v>
      </c>
      <c r="C22" s="80">
        <v>-8363</v>
      </c>
      <c r="D22" s="80"/>
      <c r="E22" s="80">
        <v>9196</v>
      </c>
      <c r="F22" s="80">
        <v>-9278</v>
      </c>
      <c r="G22" s="80">
        <v>1051</v>
      </c>
      <c r="H22" s="80">
        <v>2845</v>
      </c>
      <c r="I22" s="80">
        <v>10564</v>
      </c>
      <c r="J22" s="407">
        <v>86152</v>
      </c>
    </row>
    <row r="23" spans="1:11" ht="18" customHeight="1" x14ac:dyDescent="0.25">
      <c r="A23" s="406" t="s">
        <v>733</v>
      </c>
      <c r="B23" s="80">
        <v>81853</v>
      </c>
      <c r="C23" s="80">
        <v>-9207</v>
      </c>
      <c r="D23" s="80"/>
      <c r="E23" s="80">
        <v>9518</v>
      </c>
      <c r="F23" s="80">
        <v>-9583</v>
      </c>
      <c r="G23" s="80">
        <v>1048</v>
      </c>
      <c r="H23" s="80">
        <v>919</v>
      </c>
      <c r="I23" s="80">
        <v>30856</v>
      </c>
      <c r="J23" s="407">
        <v>105403</v>
      </c>
    </row>
    <row r="24" spans="1:11" x14ac:dyDescent="0.25">
      <c r="A24" s="395" t="s">
        <v>734</v>
      </c>
      <c r="B24" s="408">
        <v>87974</v>
      </c>
      <c r="C24" s="408">
        <v>-10791</v>
      </c>
      <c r="D24" s="408"/>
      <c r="E24" s="408">
        <v>9903</v>
      </c>
      <c r="F24" s="408">
        <v>-9931</v>
      </c>
      <c r="G24" s="408">
        <v>1049</v>
      </c>
      <c r="H24" s="408">
        <v>243</v>
      </c>
      <c r="I24" s="408">
        <v>28825</v>
      </c>
      <c r="J24" s="409">
        <v>107272</v>
      </c>
    </row>
    <row r="25" spans="1:11" x14ac:dyDescent="0.25">
      <c r="A25" s="410" t="s">
        <v>735</v>
      </c>
      <c r="B25" s="408">
        <v>94732</v>
      </c>
      <c r="C25" s="408">
        <v>-12264</v>
      </c>
      <c r="D25" s="411"/>
      <c r="E25" s="408">
        <v>11252</v>
      </c>
      <c r="F25" s="408">
        <v>-11324</v>
      </c>
      <c r="G25" s="408">
        <v>1047</v>
      </c>
      <c r="H25" s="408">
        <v>28</v>
      </c>
      <c r="I25" s="408">
        <v>24560</v>
      </c>
      <c r="J25" s="409">
        <v>108031</v>
      </c>
    </row>
    <row r="26" spans="1:11" x14ac:dyDescent="0.25">
      <c r="A26" s="410" t="s">
        <v>315</v>
      </c>
      <c r="B26" s="408">
        <v>99091</v>
      </c>
      <c r="C26" s="408">
        <v>-13118</v>
      </c>
      <c r="D26" s="411"/>
      <c r="E26" s="408">
        <v>11078</v>
      </c>
      <c r="F26" s="408">
        <v>-11175</v>
      </c>
      <c r="G26" s="408">
        <v>1042</v>
      </c>
      <c r="H26" s="408">
        <v>0</v>
      </c>
      <c r="I26" s="408">
        <v>32257</v>
      </c>
      <c r="J26" s="409">
        <v>119176</v>
      </c>
      <c r="K26" s="422"/>
    </row>
    <row r="27" spans="1:11" ht="20.100000000000001" customHeight="1" x14ac:dyDescent="0.25">
      <c r="A27" s="412" t="s">
        <v>736</v>
      </c>
      <c r="B27" s="405"/>
      <c r="C27" s="405"/>
      <c r="D27" s="405"/>
      <c r="E27" s="405"/>
      <c r="F27" s="405"/>
      <c r="G27" s="405"/>
      <c r="H27" s="405"/>
      <c r="I27" s="405"/>
      <c r="J27" s="405"/>
    </row>
    <row r="28" spans="1:11" x14ac:dyDescent="0.25">
      <c r="A28" s="404" t="s">
        <v>717</v>
      </c>
      <c r="B28" s="405">
        <v>15232.753842</v>
      </c>
      <c r="C28" s="405">
        <v>-1997.3315459999999</v>
      </c>
      <c r="D28" s="405"/>
      <c r="E28" s="405">
        <v>1091.2305180000001</v>
      </c>
      <c r="F28" s="405">
        <v>-1095.664464</v>
      </c>
      <c r="G28" s="405">
        <v>657.01231299999995</v>
      </c>
      <c r="H28" s="405">
        <v>348.37677300000001</v>
      </c>
      <c r="I28" s="405">
        <v>-1272.377438</v>
      </c>
      <c r="J28" s="405">
        <v>12963.999998000001</v>
      </c>
    </row>
    <row r="29" spans="1:11" x14ac:dyDescent="0.25">
      <c r="A29" s="404" t="s">
        <v>718</v>
      </c>
      <c r="B29" s="405">
        <v>15779.850608999999</v>
      </c>
      <c r="C29" s="405">
        <v>-1951.6020470000001</v>
      </c>
      <c r="D29" s="405"/>
      <c r="E29" s="405">
        <v>1164</v>
      </c>
      <c r="F29" s="405">
        <v>-1165</v>
      </c>
      <c r="G29" s="405">
        <v>657.51997400000005</v>
      </c>
      <c r="H29" s="405">
        <v>235.09222600000001</v>
      </c>
      <c r="I29" s="405">
        <v>937</v>
      </c>
      <c r="J29" s="405">
        <v>15656.473999</v>
      </c>
    </row>
    <row r="30" spans="1:11" x14ac:dyDescent="0.25">
      <c r="A30" s="404" t="s">
        <v>719</v>
      </c>
      <c r="B30" s="405">
        <v>16947</v>
      </c>
      <c r="C30" s="405">
        <v>-2090</v>
      </c>
      <c r="D30" s="405"/>
      <c r="E30" s="405">
        <v>1360</v>
      </c>
      <c r="F30" s="405">
        <v>-1354</v>
      </c>
      <c r="G30" s="405">
        <v>657</v>
      </c>
      <c r="H30" s="405">
        <v>174</v>
      </c>
      <c r="I30" s="405">
        <v>869</v>
      </c>
      <c r="J30" s="405">
        <v>16563</v>
      </c>
    </row>
    <row r="31" spans="1:11" x14ac:dyDescent="0.25">
      <c r="A31" s="404" t="s">
        <v>720</v>
      </c>
      <c r="B31" s="405">
        <v>17677</v>
      </c>
      <c r="C31" s="405">
        <v>-2209</v>
      </c>
      <c r="D31" s="405"/>
      <c r="E31" s="405">
        <v>1414</v>
      </c>
      <c r="F31" s="405">
        <v>-1412</v>
      </c>
      <c r="G31" s="405">
        <v>656</v>
      </c>
      <c r="H31" s="405">
        <v>113</v>
      </c>
      <c r="I31" s="405">
        <v>1077</v>
      </c>
      <c r="J31" s="405">
        <v>17316</v>
      </c>
    </row>
    <row r="32" spans="1:11" x14ac:dyDescent="0.25">
      <c r="A32" s="404" t="s">
        <v>721</v>
      </c>
      <c r="B32" s="405">
        <v>17187</v>
      </c>
      <c r="C32" s="405">
        <v>-2134</v>
      </c>
      <c r="D32" s="405"/>
      <c r="E32" s="405">
        <v>1550</v>
      </c>
      <c r="F32" s="405">
        <v>-1540</v>
      </c>
      <c r="G32" s="405">
        <v>657</v>
      </c>
      <c r="H32" s="405">
        <v>53</v>
      </c>
      <c r="I32" s="405">
        <v>4060</v>
      </c>
      <c r="J32" s="405">
        <v>19833</v>
      </c>
    </row>
    <row r="33" spans="1:11" ht="18" customHeight="1" x14ac:dyDescent="0.25">
      <c r="A33" s="406">
        <v>2011</v>
      </c>
      <c r="B33" s="405">
        <v>17557</v>
      </c>
      <c r="C33" s="405">
        <v>-2114</v>
      </c>
      <c r="D33" s="405"/>
      <c r="E33" s="405">
        <v>1609</v>
      </c>
      <c r="F33" s="405">
        <v>-1610</v>
      </c>
      <c r="G33" s="405">
        <v>657</v>
      </c>
      <c r="H33" s="405" t="s">
        <v>723</v>
      </c>
      <c r="I33" s="405">
        <v>7565</v>
      </c>
      <c r="J33" s="405">
        <v>23664</v>
      </c>
    </row>
    <row r="34" spans="1:11" x14ac:dyDescent="0.25">
      <c r="A34" s="406">
        <v>2012</v>
      </c>
      <c r="B34" s="405">
        <v>25218</v>
      </c>
      <c r="C34" s="405">
        <v>-388</v>
      </c>
      <c r="D34" s="405"/>
      <c r="E34" s="405">
        <v>1563</v>
      </c>
      <c r="F34" s="405">
        <v>-1556</v>
      </c>
      <c r="G34" s="405">
        <v>657</v>
      </c>
      <c r="H34" s="405" t="s">
        <v>723</v>
      </c>
      <c r="I34" s="405">
        <v>-1843</v>
      </c>
      <c r="J34" s="405">
        <v>23651</v>
      </c>
    </row>
    <row r="35" spans="1:11" x14ac:dyDescent="0.25">
      <c r="A35" s="406">
        <v>2013</v>
      </c>
      <c r="B35" s="405">
        <v>26566</v>
      </c>
      <c r="C35" s="405">
        <v>-516</v>
      </c>
      <c r="D35" s="405"/>
      <c r="E35" s="405">
        <v>1612</v>
      </c>
      <c r="F35" s="405">
        <v>-1614</v>
      </c>
      <c r="G35" s="405">
        <v>657</v>
      </c>
      <c r="H35" s="405" t="s">
        <v>723</v>
      </c>
      <c r="I35" s="405">
        <v>-2255</v>
      </c>
      <c r="J35" s="405">
        <v>24450</v>
      </c>
    </row>
    <row r="36" spans="1:11" x14ac:dyDescent="0.25">
      <c r="A36" s="406">
        <v>2014</v>
      </c>
      <c r="B36" s="405">
        <v>27101</v>
      </c>
      <c r="C36" s="405">
        <v>-335</v>
      </c>
      <c r="D36" s="405"/>
      <c r="E36" s="405">
        <v>2018</v>
      </c>
      <c r="F36" s="405">
        <v>-2022</v>
      </c>
      <c r="G36" s="405">
        <v>638</v>
      </c>
      <c r="H36" s="405">
        <v>911</v>
      </c>
      <c r="I36" s="405">
        <v>-2414</v>
      </c>
      <c r="J36" s="405">
        <v>25897</v>
      </c>
    </row>
    <row r="37" spans="1:11" x14ac:dyDescent="0.25">
      <c r="A37" s="404">
        <v>2015</v>
      </c>
      <c r="B37" s="405">
        <v>28514</v>
      </c>
      <c r="C37" s="405">
        <v>-411</v>
      </c>
      <c r="D37" s="405"/>
      <c r="E37" s="405">
        <v>2015</v>
      </c>
      <c r="F37" s="405">
        <v>-2016</v>
      </c>
      <c r="G37" s="405">
        <v>641</v>
      </c>
      <c r="H37" s="405">
        <v>470</v>
      </c>
      <c r="I37" s="405">
        <v>-4198</v>
      </c>
      <c r="J37" s="405">
        <v>25016</v>
      </c>
    </row>
    <row r="38" spans="1:11" ht="18" customHeight="1" x14ac:dyDescent="0.25">
      <c r="A38" s="406" t="s">
        <v>728</v>
      </c>
      <c r="B38" s="405">
        <v>30383</v>
      </c>
      <c r="C38" s="405">
        <v>-893</v>
      </c>
      <c r="D38" s="405"/>
      <c r="E38" s="405">
        <v>2039</v>
      </c>
      <c r="F38" s="405">
        <v>-2040</v>
      </c>
      <c r="G38" s="405">
        <v>530</v>
      </c>
      <c r="H38" s="405">
        <v>237</v>
      </c>
      <c r="I38" s="405">
        <v>-4697</v>
      </c>
      <c r="J38" s="405">
        <v>25559</v>
      </c>
    </row>
    <row r="39" spans="1:11" x14ac:dyDescent="0.25">
      <c r="A39" s="406" t="s">
        <v>729</v>
      </c>
      <c r="B39" s="405">
        <v>32087</v>
      </c>
      <c r="C39" s="405">
        <v>-1143</v>
      </c>
      <c r="D39" s="405"/>
      <c r="E39" s="405">
        <v>2143</v>
      </c>
      <c r="F39" s="405">
        <v>-2148</v>
      </c>
      <c r="G39" s="405">
        <v>534</v>
      </c>
      <c r="H39" s="405">
        <v>143</v>
      </c>
      <c r="I39" s="405">
        <v>-3965</v>
      </c>
      <c r="J39" s="405">
        <v>27650</v>
      </c>
    </row>
    <row r="40" spans="1:11" x14ac:dyDescent="0.25">
      <c r="A40" s="406" t="s">
        <v>730</v>
      </c>
      <c r="B40" s="405">
        <v>33076</v>
      </c>
      <c r="C40" s="405">
        <v>-1152</v>
      </c>
      <c r="D40" s="405"/>
      <c r="E40" s="405">
        <v>2266</v>
      </c>
      <c r="F40" s="405">
        <v>-2276</v>
      </c>
      <c r="G40" s="405">
        <v>539</v>
      </c>
      <c r="H40" s="405">
        <v>76</v>
      </c>
      <c r="I40" s="405">
        <v>-3060</v>
      </c>
      <c r="J40" s="405">
        <v>29470</v>
      </c>
    </row>
    <row r="41" spans="1:11" x14ac:dyDescent="0.25">
      <c r="A41" t="s">
        <v>731</v>
      </c>
      <c r="B41" s="408">
        <v>34559</v>
      </c>
      <c r="C41" s="80">
        <v>-1174</v>
      </c>
      <c r="D41" s="80"/>
      <c r="E41" s="80">
        <v>2329</v>
      </c>
      <c r="F41" s="80">
        <v>-2334</v>
      </c>
      <c r="G41" s="80">
        <v>541</v>
      </c>
      <c r="H41" s="80">
        <v>7</v>
      </c>
      <c r="I41" s="80">
        <v>-1976</v>
      </c>
      <c r="J41" s="407">
        <v>31950</v>
      </c>
    </row>
    <row r="42" spans="1:11" x14ac:dyDescent="0.25">
      <c r="A42" s="80" t="s">
        <v>732</v>
      </c>
      <c r="B42" s="408">
        <v>35483</v>
      </c>
      <c r="C42" s="80">
        <v>-1489</v>
      </c>
      <c r="D42" s="80"/>
      <c r="E42" s="80">
        <v>3468</v>
      </c>
      <c r="F42" s="80">
        <v>-3495</v>
      </c>
      <c r="G42" s="80">
        <v>543</v>
      </c>
      <c r="H42" s="80">
        <v>2610</v>
      </c>
      <c r="I42" s="80">
        <v>-2464</v>
      </c>
      <c r="J42" s="407">
        <v>34657</v>
      </c>
    </row>
    <row r="43" spans="1:11" ht="18" customHeight="1" x14ac:dyDescent="0.25">
      <c r="A43" s="80" t="s">
        <v>733</v>
      </c>
      <c r="B43" s="408">
        <v>36286</v>
      </c>
      <c r="C43" s="80">
        <v>-1952</v>
      </c>
      <c r="D43" s="80"/>
      <c r="E43" s="80">
        <v>3718</v>
      </c>
      <c r="F43" s="80">
        <v>-3739</v>
      </c>
      <c r="G43" s="80">
        <v>544</v>
      </c>
      <c r="H43" s="80">
        <v>1061</v>
      </c>
      <c r="I43" s="80">
        <v>7191</v>
      </c>
      <c r="J43" s="407">
        <v>43108</v>
      </c>
    </row>
    <row r="44" spans="1:11" x14ac:dyDescent="0.25">
      <c r="A44" s="80" t="s">
        <v>734</v>
      </c>
      <c r="B44" s="408">
        <v>38829</v>
      </c>
      <c r="C44" s="80">
        <v>-2424</v>
      </c>
      <c r="D44" s="80"/>
      <c r="E44" s="80">
        <v>3617</v>
      </c>
      <c r="F44" s="80">
        <v>-3636</v>
      </c>
      <c r="G44" s="80">
        <v>546</v>
      </c>
      <c r="H44" s="80">
        <v>166</v>
      </c>
      <c r="I44" s="80">
        <v>6852</v>
      </c>
      <c r="J44" s="407">
        <v>43951</v>
      </c>
    </row>
    <row r="45" spans="1:11" x14ac:dyDescent="0.25">
      <c r="A45" s="80" t="s">
        <v>735</v>
      </c>
      <c r="B45" s="408">
        <v>41655</v>
      </c>
      <c r="C45" s="80">
        <v>-2803</v>
      </c>
      <c r="D45" s="80"/>
      <c r="E45" s="80">
        <v>4470</v>
      </c>
      <c r="F45" s="80">
        <v>-4510</v>
      </c>
      <c r="G45" s="80">
        <v>547</v>
      </c>
      <c r="H45" s="80">
        <v>0</v>
      </c>
      <c r="I45" s="80">
        <v>4488</v>
      </c>
      <c r="J45" s="407">
        <v>43848</v>
      </c>
    </row>
    <row r="46" spans="1:11" x14ac:dyDescent="0.25">
      <c r="A46" s="423" t="s">
        <v>315</v>
      </c>
      <c r="B46" s="413">
        <v>43676</v>
      </c>
      <c r="C46" s="413">
        <v>-3188</v>
      </c>
      <c r="D46" s="413"/>
      <c r="E46" s="413">
        <v>4601</v>
      </c>
      <c r="F46" s="413">
        <v>-4643</v>
      </c>
      <c r="G46" s="413">
        <v>547</v>
      </c>
      <c r="H46" s="413">
        <v>0</v>
      </c>
      <c r="I46" s="413">
        <v>7702</v>
      </c>
      <c r="J46" s="414">
        <v>48695</v>
      </c>
      <c r="K46" s="422"/>
    </row>
    <row r="47" spans="1:11" x14ac:dyDescent="0.25">
      <c r="A47" s="415"/>
      <c r="B47" s="408"/>
      <c r="C47" s="80"/>
      <c r="D47" s="80"/>
      <c r="E47" s="80"/>
      <c r="F47" s="80"/>
      <c r="G47" s="80"/>
      <c r="H47" s="80"/>
      <c r="I47" s="80"/>
      <c r="J47" s="407"/>
    </row>
    <row r="48" spans="1:11" x14ac:dyDescent="0.25">
      <c r="A48" s="416" t="s">
        <v>737</v>
      </c>
    </row>
    <row r="49" spans="1:10" x14ac:dyDescent="0.25">
      <c r="A49" s="416" t="s">
        <v>738</v>
      </c>
    </row>
    <row r="50" spans="1:10" x14ac:dyDescent="0.25">
      <c r="A50" s="416" t="s">
        <v>739</v>
      </c>
    </row>
    <row r="51" spans="1:10" x14ac:dyDescent="0.25">
      <c r="A51" s="417" t="s">
        <v>740</v>
      </c>
    </row>
    <row r="52" spans="1:10" x14ac:dyDescent="0.25">
      <c r="A52" s="416" t="s">
        <v>741</v>
      </c>
      <c r="B52" s="418"/>
      <c r="C52" s="418"/>
      <c r="D52" s="418"/>
      <c r="E52" s="418"/>
      <c r="F52" s="418"/>
      <c r="G52" s="418"/>
      <c r="H52" s="418"/>
      <c r="I52" s="418"/>
      <c r="J52" s="419"/>
    </row>
    <row r="53" spans="1:10" x14ac:dyDescent="0.25">
      <c r="A53" s="420"/>
    </row>
    <row r="54" spans="1:10" hidden="1" x14ac:dyDescent="0.25">
      <c r="A54" s="388"/>
    </row>
    <row r="55" spans="1:10" hidden="1" x14ac:dyDescent="0.25">
      <c r="A55" s="388"/>
      <c r="B55" s="418"/>
      <c r="C55" s="418"/>
      <c r="D55" s="418"/>
      <c r="E55" s="418"/>
      <c r="F55" s="418"/>
      <c r="G55" s="418"/>
      <c r="H55" s="418"/>
      <c r="I55" s="418"/>
      <c r="J55" s="419"/>
    </row>
    <row r="56" spans="1:10" hidden="1" x14ac:dyDescent="0.25">
      <c r="A56" s="388"/>
      <c r="B56" s="418"/>
      <c r="C56" s="418"/>
      <c r="D56" s="418"/>
      <c r="E56" s="418"/>
      <c r="F56" s="418"/>
      <c r="G56" s="418"/>
      <c r="H56" s="418"/>
      <c r="I56" s="418"/>
      <c r="J56" s="419"/>
    </row>
    <row r="57" spans="1:10" hidden="1" x14ac:dyDescent="0.25">
      <c r="A57" s="410"/>
      <c r="B57" s="418"/>
      <c r="C57" s="418"/>
      <c r="D57" s="418"/>
      <c r="E57" s="418"/>
      <c r="F57" s="418"/>
      <c r="G57" s="418"/>
      <c r="H57" s="418"/>
      <c r="I57" s="418"/>
      <c r="J57" s="419"/>
    </row>
    <row r="58" spans="1:10" hidden="1" x14ac:dyDescent="0.25">
      <c r="A58" s="410"/>
      <c r="B58" s="418"/>
      <c r="C58" s="418"/>
      <c r="D58" s="418"/>
      <c r="E58" s="418"/>
      <c r="F58" s="418"/>
      <c r="G58" s="418"/>
      <c r="H58" s="418"/>
      <c r="I58" s="418"/>
      <c r="J58" s="419"/>
    </row>
    <row r="59" spans="1:10" hidden="1" x14ac:dyDescent="0.25">
      <c r="A59" s="410"/>
      <c r="B59" s="418"/>
      <c r="C59" s="418"/>
      <c r="D59" s="418"/>
      <c r="E59" s="418"/>
      <c r="F59" s="418"/>
      <c r="G59" s="418"/>
      <c r="H59" s="418"/>
      <c r="I59" s="418"/>
      <c r="J59" s="419"/>
    </row>
    <row r="60" spans="1:10" hidden="1" x14ac:dyDescent="0.25">
      <c r="A60" s="388"/>
      <c r="B60" s="388"/>
      <c r="C60" s="388"/>
      <c r="D60" s="388"/>
      <c r="E60" s="388"/>
      <c r="F60" s="388"/>
      <c r="G60" s="388"/>
      <c r="H60" s="388"/>
      <c r="I60" s="388"/>
      <c r="J60" s="389"/>
    </row>
    <row r="61" spans="1:10" hidden="1" x14ac:dyDescent="0.25">
      <c r="A61" s="388"/>
      <c r="B61" s="388"/>
      <c r="C61" s="388"/>
      <c r="D61" s="388"/>
      <c r="E61" s="388"/>
      <c r="F61" s="388"/>
      <c r="G61" s="388"/>
      <c r="H61" s="388"/>
      <c r="I61" s="388"/>
      <c r="J61" s="389"/>
    </row>
    <row r="63" spans="1:10" hidden="1" x14ac:dyDescent="0.25">
      <c r="J63"/>
    </row>
    <row r="64" spans="1:10" hidden="1" x14ac:dyDescent="0.25">
      <c r="J64"/>
    </row>
    <row r="65" spans="10:10" hidden="1" x14ac:dyDescent="0.25">
      <c r="J65"/>
    </row>
    <row r="66" spans="10:10" hidden="1" x14ac:dyDescent="0.25">
      <c r="J66"/>
    </row>
  </sheetData>
  <mergeCells count="4">
    <mergeCell ref="B3:C3"/>
    <mergeCell ref="E3:F3"/>
    <mergeCell ref="B4:C4"/>
    <mergeCell ref="E4:F4"/>
  </mergeCells>
  <conditionalFormatting sqref="J14:J16 E14:E16 B14:B16 G14:H16">
    <cfRule type="cellIs" dxfId="11" priority="12" stopIfTrue="1" operator="lessThan">
      <formula>0</formula>
    </cfRule>
  </conditionalFormatting>
  <conditionalFormatting sqref="J8:J12 E8:E12 B8:B12 G8:H12">
    <cfRule type="cellIs" dxfId="10" priority="11" stopIfTrue="1" operator="lessThan">
      <formula>0</formula>
    </cfRule>
  </conditionalFormatting>
  <conditionalFormatting sqref="J17 E17 B17 G17:H17">
    <cfRule type="cellIs" dxfId="9" priority="10" stopIfTrue="1" operator="lessThan">
      <formula>0</formula>
    </cfRule>
  </conditionalFormatting>
  <conditionalFormatting sqref="J13 E13 B13 G13:H13">
    <cfRule type="cellIs" dxfId="8" priority="9" stopIfTrue="1" operator="lessThan">
      <formula>0</formula>
    </cfRule>
  </conditionalFormatting>
  <conditionalFormatting sqref="J18 E18 B18 G18:H18">
    <cfRule type="cellIs" dxfId="7" priority="8" stopIfTrue="1" operator="lessThan">
      <formula>0</formula>
    </cfRule>
  </conditionalFormatting>
  <conditionalFormatting sqref="J33:J35 E33:E35 B33:B35 G33:H35">
    <cfRule type="cellIs" dxfId="6" priority="7" stopIfTrue="1" operator="lessThan">
      <formula>0</formula>
    </cfRule>
  </conditionalFormatting>
  <conditionalFormatting sqref="J27:J31 E27:E31 B27:B31 G27:H31">
    <cfRule type="cellIs" dxfId="5" priority="6" stopIfTrue="1" operator="lessThan">
      <formula>0</formula>
    </cfRule>
  </conditionalFormatting>
  <conditionalFormatting sqref="J36 E36 B36 G36:H36">
    <cfRule type="cellIs" dxfId="4" priority="5" stopIfTrue="1" operator="lessThan">
      <formula>0</formula>
    </cfRule>
  </conditionalFormatting>
  <conditionalFormatting sqref="J32 E32 B32 G32:H32">
    <cfRule type="cellIs" dxfId="3" priority="4" stopIfTrue="1" operator="lessThan">
      <formula>0</formula>
    </cfRule>
  </conditionalFormatting>
  <conditionalFormatting sqref="J37 E37 B37 G37:H37">
    <cfRule type="cellIs" dxfId="2" priority="3" stopIfTrue="1" operator="lessThan">
      <formula>0</formula>
    </cfRule>
  </conditionalFormatting>
  <conditionalFormatting sqref="J19:J21 E19:E21 B19:B21 G19:H21">
    <cfRule type="cellIs" dxfId="1" priority="2" stopIfTrue="1" operator="lessThan">
      <formula>0</formula>
    </cfRule>
  </conditionalFormatting>
  <conditionalFormatting sqref="J38:J40 E38:E40 B38:B40 G38:H40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pageSetUpPr fitToPage="1"/>
  </sheetPr>
  <dimension ref="A1:WVR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1.4" zeroHeight="1" x14ac:dyDescent="0.2"/>
  <cols>
    <col min="1" max="1" width="16.6640625" style="99" customWidth="1"/>
    <col min="2" max="2" width="16.44140625" style="99" customWidth="1"/>
    <col min="3" max="7" width="15.33203125" style="99" customWidth="1"/>
    <col min="8" max="8" width="3.33203125" style="99" customWidth="1"/>
    <col min="9" max="9" width="8.6640625" style="99" customWidth="1"/>
    <col min="10" max="10" width="17" style="99" customWidth="1"/>
    <col min="11" max="11" width="4.44140625" style="99" customWidth="1"/>
    <col min="12" max="12" width="9.109375" style="99" hidden="1"/>
    <col min="13" max="256" width="9.109375" style="100" hidden="1"/>
    <col min="257" max="257" width="16.6640625" style="100" hidden="1"/>
    <col min="258" max="263" width="15.33203125" style="100" hidden="1"/>
    <col min="264" max="264" width="3.33203125" style="100" hidden="1"/>
    <col min="265" max="265" width="8.6640625" style="100" hidden="1"/>
    <col min="266" max="266" width="17" style="100" hidden="1"/>
    <col min="267" max="512" width="9.109375" style="100" hidden="1"/>
    <col min="513" max="513" width="16.6640625" style="100" hidden="1"/>
    <col min="514" max="519" width="15.33203125" style="100" hidden="1"/>
    <col min="520" max="520" width="3.33203125" style="100" hidden="1"/>
    <col min="521" max="521" width="8.6640625" style="100" hidden="1"/>
    <col min="522" max="522" width="17" style="100" hidden="1"/>
    <col min="523" max="768" width="9.109375" style="100" hidden="1"/>
    <col min="769" max="769" width="16.6640625" style="100" hidden="1"/>
    <col min="770" max="775" width="15.33203125" style="100" hidden="1"/>
    <col min="776" max="776" width="3.33203125" style="100" hidden="1"/>
    <col min="777" max="777" width="8.6640625" style="100" hidden="1"/>
    <col min="778" max="778" width="17" style="100" hidden="1"/>
    <col min="779" max="1024" width="9.109375" style="100" hidden="1"/>
    <col min="1025" max="1025" width="16.6640625" style="100" hidden="1"/>
    <col min="1026" max="1031" width="15.33203125" style="100" hidden="1"/>
    <col min="1032" max="1032" width="3.33203125" style="100" hidden="1"/>
    <col min="1033" max="1033" width="8.6640625" style="100" hidden="1"/>
    <col min="1034" max="1034" width="17" style="100" hidden="1"/>
    <col min="1035" max="1280" width="9.109375" style="100" hidden="1"/>
    <col min="1281" max="1281" width="16.6640625" style="100" hidden="1"/>
    <col min="1282" max="1287" width="15.33203125" style="100" hidden="1"/>
    <col min="1288" max="1288" width="3.33203125" style="100" hidden="1"/>
    <col min="1289" max="1289" width="8.6640625" style="100" hidden="1"/>
    <col min="1290" max="1290" width="17" style="100" hidden="1"/>
    <col min="1291" max="1536" width="9.109375" style="100" hidden="1"/>
    <col min="1537" max="1537" width="16.6640625" style="100" hidden="1"/>
    <col min="1538" max="1543" width="15.33203125" style="100" hidden="1"/>
    <col min="1544" max="1544" width="3.33203125" style="100" hidden="1"/>
    <col min="1545" max="1545" width="8.6640625" style="100" hidden="1"/>
    <col min="1546" max="1546" width="17" style="100" hidden="1"/>
    <col min="1547" max="1792" width="9.109375" style="100" hidden="1"/>
    <col min="1793" max="1793" width="16.6640625" style="100" hidden="1"/>
    <col min="1794" max="1799" width="15.33203125" style="100" hidden="1"/>
    <col min="1800" max="1800" width="3.33203125" style="100" hidden="1"/>
    <col min="1801" max="1801" width="8.6640625" style="100" hidden="1"/>
    <col min="1802" max="1802" width="17" style="100" hidden="1"/>
    <col min="1803" max="2048" width="9.109375" style="100" hidden="1"/>
    <col min="2049" max="2049" width="16.6640625" style="100" hidden="1"/>
    <col min="2050" max="2055" width="15.33203125" style="100" hidden="1"/>
    <col min="2056" max="2056" width="3.33203125" style="100" hidden="1"/>
    <col min="2057" max="2057" width="8.6640625" style="100" hidden="1"/>
    <col min="2058" max="2058" width="17" style="100" hidden="1"/>
    <col min="2059" max="2304" width="9.109375" style="100" hidden="1"/>
    <col min="2305" max="2305" width="16.6640625" style="100" hidden="1"/>
    <col min="2306" max="2311" width="15.33203125" style="100" hidden="1"/>
    <col min="2312" max="2312" width="3.33203125" style="100" hidden="1"/>
    <col min="2313" max="2313" width="8.6640625" style="100" hidden="1"/>
    <col min="2314" max="2314" width="17" style="100" hidden="1"/>
    <col min="2315" max="2560" width="9.109375" style="100" hidden="1"/>
    <col min="2561" max="2561" width="16.6640625" style="100" hidden="1"/>
    <col min="2562" max="2567" width="15.33203125" style="100" hidden="1"/>
    <col min="2568" max="2568" width="3.33203125" style="100" hidden="1"/>
    <col min="2569" max="2569" width="8.6640625" style="100" hidden="1"/>
    <col min="2570" max="2570" width="17" style="100" hidden="1"/>
    <col min="2571" max="2816" width="9.109375" style="100" hidden="1"/>
    <col min="2817" max="2817" width="16.6640625" style="100" hidden="1"/>
    <col min="2818" max="2823" width="15.33203125" style="100" hidden="1"/>
    <col min="2824" max="2824" width="3.33203125" style="100" hidden="1"/>
    <col min="2825" max="2825" width="8.6640625" style="100" hidden="1"/>
    <col min="2826" max="2826" width="17" style="100" hidden="1"/>
    <col min="2827" max="3072" width="9.109375" style="100" hidden="1"/>
    <col min="3073" max="3073" width="16.6640625" style="100" hidden="1"/>
    <col min="3074" max="3079" width="15.33203125" style="100" hidden="1"/>
    <col min="3080" max="3080" width="3.33203125" style="100" hidden="1"/>
    <col min="3081" max="3081" width="8.6640625" style="100" hidden="1"/>
    <col min="3082" max="3082" width="17" style="100" hidden="1"/>
    <col min="3083" max="3328" width="9.109375" style="100" hidden="1"/>
    <col min="3329" max="3329" width="16.6640625" style="100" hidden="1"/>
    <col min="3330" max="3335" width="15.33203125" style="100" hidden="1"/>
    <col min="3336" max="3336" width="3.33203125" style="100" hidden="1"/>
    <col min="3337" max="3337" width="8.6640625" style="100" hidden="1"/>
    <col min="3338" max="3338" width="17" style="100" hidden="1"/>
    <col min="3339" max="3584" width="9.109375" style="100" hidden="1"/>
    <col min="3585" max="3585" width="16.6640625" style="100" hidden="1"/>
    <col min="3586" max="3591" width="15.33203125" style="100" hidden="1"/>
    <col min="3592" max="3592" width="3.33203125" style="100" hidden="1"/>
    <col min="3593" max="3593" width="8.6640625" style="100" hidden="1"/>
    <col min="3594" max="3594" width="17" style="100" hidden="1"/>
    <col min="3595" max="3840" width="9.109375" style="100" hidden="1"/>
    <col min="3841" max="3841" width="16.6640625" style="100" hidden="1"/>
    <col min="3842" max="3847" width="15.33203125" style="100" hidden="1"/>
    <col min="3848" max="3848" width="3.33203125" style="100" hidden="1"/>
    <col min="3849" max="3849" width="8.6640625" style="100" hidden="1"/>
    <col min="3850" max="3850" width="17" style="100" hidden="1"/>
    <col min="3851" max="4096" width="9.109375" style="100" hidden="1"/>
    <col min="4097" max="4097" width="16.6640625" style="100" hidden="1"/>
    <col min="4098" max="4103" width="15.33203125" style="100" hidden="1"/>
    <col min="4104" max="4104" width="3.33203125" style="100" hidden="1"/>
    <col min="4105" max="4105" width="8.6640625" style="100" hidden="1"/>
    <col min="4106" max="4106" width="17" style="100" hidden="1"/>
    <col min="4107" max="4352" width="9.109375" style="100" hidden="1"/>
    <col min="4353" max="4353" width="16.6640625" style="100" hidden="1"/>
    <col min="4354" max="4359" width="15.33203125" style="100" hidden="1"/>
    <col min="4360" max="4360" width="3.33203125" style="100" hidden="1"/>
    <col min="4361" max="4361" width="8.6640625" style="100" hidden="1"/>
    <col min="4362" max="4362" width="17" style="100" hidden="1"/>
    <col min="4363" max="4608" width="9.109375" style="100" hidden="1"/>
    <col min="4609" max="4609" width="16.6640625" style="100" hidden="1"/>
    <col min="4610" max="4615" width="15.33203125" style="100" hidden="1"/>
    <col min="4616" max="4616" width="3.33203125" style="100" hidden="1"/>
    <col min="4617" max="4617" width="8.6640625" style="100" hidden="1"/>
    <col min="4618" max="4618" width="17" style="100" hidden="1"/>
    <col min="4619" max="4864" width="9.109375" style="100" hidden="1"/>
    <col min="4865" max="4865" width="16.6640625" style="100" hidden="1"/>
    <col min="4866" max="4871" width="15.33203125" style="100" hidden="1"/>
    <col min="4872" max="4872" width="3.33203125" style="100" hidden="1"/>
    <col min="4873" max="4873" width="8.6640625" style="100" hidden="1"/>
    <col min="4874" max="4874" width="17" style="100" hidden="1"/>
    <col min="4875" max="5120" width="9.109375" style="100" hidden="1"/>
    <col min="5121" max="5121" width="16.6640625" style="100" hidden="1"/>
    <col min="5122" max="5127" width="15.33203125" style="100" hidden="1"/>
    <col min="5128" max="5128" width="3.33203125" style="100" hidden="1"/>
    <col min="5129" max="5129" width="8.6640625" style="100" hidden="1"/>
    <col min="5130" max="5130" width="17" style="100" hidden="1"/>
    <col min="5131" max="5376" width="9.109375" style="100" hidden="1"/>
    <col min="5377" max="5377" width="16.6640625" style="100" hidden="1"/>
    <col min="5378" max="5383" width="15.33203125" style="100" hidden="1"/>
    <col min="5384" max="5384" width="3.33203125" style="100" hidden="1"/>
    <col min="5385" max="5385" width="8.6640625" style="100" hidden="1"/>
    <col min="5386" max="5386" width="17" style="100" hidden="1"/>
    <col min="5387" max="5632" width="9.109375" style="100" hidden="1"/>
    <col min="5633" max="5633" width="16.6640625" style="100" hidden="1"/>
    <col min="5634" max="5639" width="15.33203125" style="100" hidden="1"/>
    <col min="5640" max="5640" width="3.33203125" style="100" hidden="1"/>
    <col min="5641" max="5641" width="8.6640625" style="100" hidden="1"/>
    <col min="5642" max="5642" width="17" style="100" hidden="1"/>
    <col min="5643" max="5888" width="9.109375" style="100" hidden="1"/>
    <col min="5889" max="5889" width="16.6640625" style="100" hidden="1"/>
    <col min="5890" max="5895" width="15.33203125" style="100" hidden="1"/>
    <col min="5896" max="5896" width="3.33203125" style="100" hidden="1"/>
    <col min="5897" max="5897" width="8.6640625" style="100" hidden="1"/>
    <col min="5898" max="5898" width="17" style="100" hidden="1"/>
    <col min="5899" max="6144" width="9.109375" style="100" hidden="1"/>
    <col min="6145" max="6145" width="16.6640625" style="100" hidden="1"/>
    <col min="6146" max="6151" width="15.33203125" style="100" hidden="1"/>
    <col min="6152" max="6152" width="3.33203125" style="100" hidden="1"/>
    <col min="6153" max="6153" width="8.6640625" style="100" hidden="1"/>
    <col min="6154" max="6154" width="17" style="100" hidden="1"/>
    <col min="6155" max="6400" width="9.109375" style="100" hidden="1"/>
    <col min="6401" max="6401" width="16.6640625" style="100" hidden="1"/>
    <col min="6402" max="6407" width="15.33203125" style="100" hidden="1"/>
    <col min="6408" max="6408" width="3.33203125" style="100" hidden="1"/>
    <col min="6409" max="6409" width="8.6640625" style="100" hidden="1"/>
    <col min="6410" max="6410" width="17" style="100" hidden="1"/>
    <col min="6411" max="6656" width="9.109375" style="100" hidden="1"/>
    <col min="6657" max="6657" width="16.6640625" style="100" hidden="1"/>
    <col min="6658" max="6663" width="15.33203125" style="100" hidden="1"/>
    <col min="6664" max="6664" width="3.33203125" style="100" hidden="1"/>
    <col min="6665" max="6665" width="8.6640625" style="100" hidden="1"/>
    <col min="6666" max="6666" width="17" style="100" hidden="1"/>
    <col min="6667" max="6912" width="9.109375" style="100" hidden="1"/>
    <col min="6913" max="6913" width="16.6640625" style="100" hidden="1"/>
    <col min="6914" max="6919" width="15.33203125" style="100" hidden="1"/>
    <col min="6920" max="6920" width="3.33203125" style="100" hidden="1"/>
    <col min="6921" max="6921" width="8.6640625" style="100" hidden="1"/>
    <col min="6922" max="6922" width="17" style="100" hidden="1"/>
    <col min="6923" max="7168" width="9.109375" style="100" hidden="1"/>
    <col min="7169" max="7169" width="16.6640625" style="100" hidden="1"/>
    <col min="7170" max="7175" width="15.33203125" style="100" hidden="1"/>
    <col min="7176" max="7176" width="3.33203125" style="100" hidden="1"/>
    <col min="7177" max="7177" width="8.6640625" style="100" hidden="1"/>
    <col min="7178" max="7178" width="17" style="100" hidden="1"/>
    <col min="7179" max="7424" width="9.109375" style="100" hidden="1"/>
    <col min="7425" max="7425" width="16.6640625" style="100" hidden="1"/>
    <col min="7426" max="7431" width="15.33203125" style="100" hidden="1"/>
    <col min="7432" max="7432" width="3.33203125" style="100" hidden="1"/>
    <col min="7433" max="7433" width="8.6640625" style="100" hidden="1"/>
    <col min="7434" max="7434" width="17" style="100" hidden="1"/>
    <col min="7435" max="7680" width="9.109375" style="100" hidden="1"/>
    <col min="7681" max="7681" width="16.6640625" style="100" hidden="1"/>
    <col min="7682" max="7687" width="15.33203125" style="100" hidden="1"/>
    <col min="7688" max="7688" width="3.33203125" style="100" hidden="1"/>
    <col min="7689" max="7689" width="8.6640625" style="100" hidden="1"/>
    <col min="7690" max="7690" width="17" style="100" hidden="1"/>
    <col min="7691" max="7936" width="9.109375" style="100" hidden="1"/>
    <col min="7937" max="7937" width="16.6640625" style="100" hidden="1"/>
    <col min="7938" max="7943" width="15.33203125" style="100" hidden="1"/>
    <col min="7944" max="7944" width="3.33203125" style="100" hidden="1"/>
    <col min="7945" max="7945" width="8.6640625" style="100" hidden="1"/>
    <col min="7946" max="7946" width="17" style="100" hidden="1"/>
    <col min="7947" max="8192" width="9.109375" style="100" hidden="1"/>
    <col min="8193" max="8193" width="16.6640625" style="100" hidden="1"/>
    <col min="8194" max="8199" width="15.33203125" style="100" hidden="1"/>
    <col min="8200" max="8200" width="3.33203125" style="100" hidden="1"/>
    <col min="8201" max="8201" width="8.6640625" style="100" hidden="1"/>
    <col min="8202" max="8202" width="17" style="100" hidden="1"/>
    <col min="8203" max="8448" width="9.109375" style="100" hidden="1"/>
    <col min="8449" max="8449" width="16.6640625" style="100" hidden="1"/>
    <col min="8450" max="8455" width="15.33203125" style="100" hidden="1"/>
    <col min="8456" max="8456" width="3.33203125" style="100" hidden="1"/>
    <col min="8457" max="8457" width="8.6640625" style="100" hidden="1"/>
    <col min="8458" max="8458" width="17" style="100" hidden="1"/>
    <col min="8459" max="8704" width="9.109375" style="100" hidden="1"/>
    <col min="8705" max="8705" width="16.6640625" style="100" hidden="1"/>
    <col min="8706" max="8711" width="15.33203125" style="100" hidden="1"/>
    <col min="8712" max="8712" width="3.33203125" style="100" hidden="1"/>
    <col min="8713" max="8713" width="8.6640625" style="100" hidden="1"/>
    <col min="8714" max="8714" width="17" style="100" hidden="1"/>
    <col min="8715" max="8960" width="9.109375" style="100" hidden="1"/>
    <col min="8961" max="8961" width="16.6640625" style="100" hidden="1"/>
    <col min="8962" max="8967" width="15.33203125" style="100" hidden="1"/>
    <col min="8968" max="8968" width="3.33203125" style="100" hidden="1"/>
    <col min="8969" max="8969" width="8.6640625" style="100" hidden="1"/>
    <col min="8970" max="8970" width="17" style="100" hidden="1"/>
    <col min="8971" max="9216" width="9.109375" style="100" hidden="1"/>
    <col min="9217" max="9217" width="16.6640625" style="100" hidden="1"/>
    <col min="9218" max="9223" width="15.33203125" style="100" hidden="1"/>
    <col min="9224" max="9224" width="3.33203125" style="100" hidden="1"/>
    <col min="9225" max="9225" width="8.6640625" style="100" hidden="1"/>
    <col min="9226" max="9226" width="17" style="100" hidden="1"/>
    <col min="9227" max="9472" width="9.109375" style="100" hidden="1"/>
    <col min="9473" max="9473" width="16.6640625" style="100" hidden="1"/>
    <col min="9474" max="9479" width="15.33203125" style="100" hidden="1"/>
    <col min="9480" max="9480" width="3.33203125" style="100" hidden="1"/>
    <col min="9481" max="9481" width="8.6640625" style="100" hidden="1"/>
    <col min="9482" max="9482" width="17" style="100" hidden="1"/>
    <col min="9483" max="9728" width="9.109375" style="100" hidden="1"/>
    <col min="9729" max="9729" width="16.6640625" style="100" hidden="1"/>
    <col min="9730" max="9735" width="15.33203125" style="100" hidden="1"/>
    <col min="9736" max="9736" width="3.33203125" style="100" hidden="1"/>
    <col min="9737" max="9737" width="8.6640625" style="100" hidden="1"/>
    <col min="9738" max="9738" width="17" style="100" hidden="1"/>
    <col min="9739" max="9984" width="9.109375" style="100" hidden="1"/>
    <col min="9985" max="9985" width="16.6640625" style="100" hidden="1"/>
    <col min="9986" max="9991" width="15.33203125" style="100" hidden="1"/>
    <col min="9992" max="9992" width="3.33203125" style="100" hidden="1"/>
    <col min="9993" max="9993" width="8.6640625" style="100" hidden="1"/>
    <col min="9994" max="9994" width="17" style="100" hidden="1"/>
    <col min="9995" max="10240" width="9.109375" style="100" hidden="1"/>
    <col min="10241" max="10241" width="16.6640625" style="100" hidden="1"/>
    <col min="10242" max="10247" width="15.33203125" style="100" hidden="1"/>
    <col min="10248" max="10248" width="3.33203125" style="100" hidden="1"/>
    <col min="10249" max="10249" width="8.6640625" style="100" hidden="1"/>
    <col min="10250" max="10250" width="17" style="100" hidden="1"/>
    <col min="10251" max="10496" width="9.109375" style="100" hidden="1"/>
    <col min="10497" max="10497" width="16.6640625" style="100" hidden="1"/>
    <col min="10498" max="10503" width="15.33203125" style="100" hidden="1"/>
    <col min="10504" max="10504" width="3.33203125" style="100" hidden="1"/>
    <col min="10505" max="10505" width="8.6640625" style="100" hidden="1"/>
    <col min="10506" max="10506" width="17" style="100" hidden="1"/>
    <col min="10507" max="10752" width="9.109375" style="100" hidden="1"/>
    <col min="10753" max="10753" width="16.6640625" style="100" hidden="1"/>
    <col min="10754" max="10759" width="15.33203125" style="100" hidden="1"/>
    <col min="10760" max="10760" width="3.33203125" style="100" hidden="1"/>
    <col min="10761" max="10761" width="8.6640625" style="100" hidden="1"/>
    <col min="10762" max="10762" width="17" style="100" hidden="1"/>
    <col min="10763" max="11008" width="9.109375" style="100" hidden="1"/>
    <col min="11009" max="11009" width="16.6640625" style="100" hidden="1"/>
    <col min="11010" max="11015" width="15.33203125" style="100" hidden="1"/>
    <col min="11016" max="11016" width="3.33203125" style="100" hidden="1"/>
    <col min="11017" max="11017" width="8.6640625" style="100" hidden="1"/>
    <col min="11018" max="11018" width="17" style="100" hidden="1"/>
    <col min="11019" max="11264" width="9.109375" style="100" hidden="1"/>
    <col min="11265" max="11265" width="16.6640625" style="100" hidden="1"/>
    <col min="11266" max="11271" width="15.33203125" style="100" hidden="1"/>
    <col min="11272" max="11272" width="3.33203125" style="100" hidden="1"/>
    <col min="11273" max="11273" width="8.6640625" style="100" hidden="1"/>
    <col min="11274" max="11274" width="17" style="100" hidden="1"/>
    <col min="11275" max="11520" width="9.109375" style="100" hidden="1"/>
    <col min="11521" max="11521" width="16.6640625" style="100" hidden="1"/>
    <col min="11522" max="11527" width="15.33203125" style="100" hidden="1"/>
    <col min="11528" max="11528" width="3.33203125" style="100" hidden="1"/>
    <col min="11529" max="11529" width="8.6640625" style="100" hidden="1"/>
    <col min="11530" max="11530" width="17" style="100" hidden="1"/>
    <col min="11531" max="11776" width="9.109375" style="100" hidden="1"/>
    <col min="11777" max="11777" width="16.6640625" style="100" hidden="1"/>
    <col min="11778" max="11783" width="15.33203125" style="100" hidden="1"/>
    <col min="11784" max="11784" width="3.33203125" style="100" hidden="1"/>
    <col min="11785" max="11785" width="8.6640625" style="100" hidden="1"/>
    <col min="11786" max="11786" width="17" style="100" hidden="1"/>
    <col min="11787" max="12032" width="9.109375" style="100" hidden="1"/>
    <col min="12033" max="12033" width="16.6640625" style="100" hidden="1"/>
    <col min="12034" max="12039" width="15.33203125" style="100" hidden="1"/>
    <col min="12040" max="12040" width="3.33203125" style="100" hidden="1"/>
    <col min="12041" max="12041" width="8.6640625" style="100" hidden="1"/>
    <col min="12042" max="12042" width="17" style="100" hidden="1"/>
    <col min="12043" max="12288" width="9.109375" style="100" hidden="1"/>
    <col min="12289" max="12289" width="16.6640625" style="100" hidden="1"/>
    <col min="12290" max="12295" width="15.33203125" style="100" hidden="1"/>
    <col min="12296" max="12296" width="3.33203125" style="100" hidden="1"/>
    <col min="12297" max="12297" width="8.6640625" style="100" hidden="1"/>
    <col min="12298" max="12298" width="17" style="100" hidden="1"/>
    <col min="12299" max="12544" width="9.109375" style="100" hidden="1"/>
    <col min="12545" max="12545" width="16.6640625" style="100" hidden="1"/>
    <col min="12546" max="12551" width="15.33203125" style="100" hidden="1"/>
    <col min="12552" max="12552" width="3.33203125" style="100" hidden="1"/>
    <col min="12553" max="12553" width="8.6640625" style="100" hidden="1"/>
    <col min="12554" max="12554" width="17" style="100" hidden="1"/>
    <col min="12555" max="12800" width="9.109375" style="100" hidden="1"/>
    <col min="12801" max="12801" width="16.6640625" style="100" hidden="1"/>
    <col min="12802" max="12807" width="15.33203125" style="100" hidden="1"/>
    <col min="12808" max="12808" width="3.33203125" style="100" hidden="1"/>
    <col min="12809" max="12809" width="8.6640625" style="100" hidden="1"/>
    <col min="12810" max="12810" width="17" style="100" hidden="1"/>
    <col min="12811" max="13056" width="9.109375" style="100" hidden="1"/>
    <col min="13057" max="13057" width="16.6640625" style="100" hidden="1"/>
    <col min="13058" max="13063" width="15.33203125" style="100" hidden="1"/>
    <col min="13064" max="13064" width="3.33203125" style="100" hidden="1"/>
    <col min="13065" max="13065" width="8.6640625" style="100" hidden="1"/>
    <col min="13066" max="13066" width="17" style="100" hidden="1"/>
    <col min="13067" max="13312" width="9.109375" style="100" hidden="1"/>
    <col min="13313" max="13313" width="16.6640625" style="100" hidden="1"/>
    <col min="13314" max="13319" width="15.33203125" style="100" hidden="1"/>
    <col min="13320" max="13320" width="3.33203125" style="100" hidden="1"/>
    <col min="13321" max="13321" width="8.6640625" style="100" hidden="1"/>
    <col min="13322" max="13322" width="17" style="100" hidden="1"/>
    <col min="13323" max="13568" width="9.109375" style="100" hidden="1"/>
    <col min="13569" max="13569" width="16.6640625" style="100" hidden="1"/>
    <col min="13570" max="13575" width="15.33203125" style="100" hidden="1"/>
    <col min="13576" max="13576" width="3.33203125" style="100" hidden="1"/>
    <col min="13577" max="13577" width="8.6640625" style="100" hidden="1"/>
    <col min="13578" max="13578" width="17" style="100" hidden="1"/>
    <col min="13579" max="13824" width="9.109375" style="100" hidden="1"/>
    <col min="13825" max="13825" width="16.6640625" style="100" hidden="1"/>
    <col min="13826" max="13831" width="15.33203125" style="100" hidden="1"/>
    <col min="13832" max="13832" width="3.33203125" style="100" hidden="1"/>
    <col min="13833" max="13833" width="8.6640625" style="100" hidden="1"/>
    <col min="13834" max="13834" width="17" style="100" hidden="1"/>
    <col min="13835" max="14080" width="9.109375" style="100" hidden="1"/>
    <col min="14081" max="14081" width="16.6640625" style="100" hidden="1"/>
    <col min="14082" max="14087" width="15.33203125" style="100" hidden="1"/>
    <col min="14088" max="14088" width="3.33203125" style="100" hidden="1"/>
    <col min="14089" max="14089" width="8.6640625" style="100" hidden="1"/>
    <col min="14090" max="14090" width="17" style="100" hidden="1"/>
    <col min="14091" max="14336" width="9.109375" style="100" hidden="1"/>
    <col min="14337" max="14337" width="16.6640625" style="100" hidden="1"/>
    <col min="14338" max="14343" width="15.33203125" style="100" hidden="1"/>
    <col min="14344" max="14344" width="3.33203125" style="100" hidden="1"/>
    <col min="14345" max="14345" width="8.6640625" style="100" hidden="1"/>
    <col min="14346" max="14346" width="17" style="100" hidden="1"/>
    <col min="14347" max="14592" width="9.109375" style="100" hidden="1"/>
    <col min="14593" max="14593" width="16.6640625" style="100" hidden="1"/>
    <col min="14594" max="14599" width="15.33203125" style="100" hidden="1"/>
    <col min="14600" max="14600" width="3.33203125" style="100" hidden="1"/>
    <col min="14601" max="14601" width="8.6640625" style="100" hidden="1"/>
    <col min="14602" max="14602" width="17" style="100" hidden="1"/>
    <col min="14603" max="14848" width="9.109375" style="100" hidden="1"/>
    <col min="14849" max="14849" width="16.6640625" style="100" hidden="1"/>
    <col min="14850" max="14855" width="15.33203125" style="100" hidden="1"/>
    <col min="14856" max="14856" width="3.33203125" style="100" hidden="1"/>
    <col min="14857" max="14857" width="8.6640625" style="100" hidden="1"/>
    <col min="14858" max="14858" width="17" style="100" hidden="1"/>
    <col min="14859" max="15104" width="9.109375" style="100" hidden="1"/>
    <col min="15105" max="15105" width="16.6640625" style="100" hidden="1"/>
    <col min="15106" max="15111" width="15.33203125" style="100" hidden="1"/>
    <col min="15112" max="15112" width="3.33203125" style="100" hidden="1"/>
    <col min="15113" max="15113" width="8.6640625" style="100" hidden="1"/>
    <col min="15114" max="15114" width="17" style="100" hidden="1"/>
    <col min="15115" max="15360" width="9.109375" style="100" hidden="1"/>
    <col min="15361" max="15361" width="16.6640625" style="100" hidden="1"/>
    <col min="15362" max="15367" width="15.33203125" style="100" hidden="1"/>
    <col min="15368" max="15368" width="3.33203125" style="100" hidden="1"/>
    <col min="15369" max="15369" width="8.6640625" style="100" hidden="1"/>
    <col min="15370" max="15370" width="17" style="100" hidden="1"/>
    <col min="15371" max="15616" width="9.109375" style="100" hidden="1"/>
    <col min="15617" max="15617" width="16.6640625" style="100" hidden="1"/>
    <col min="15618" max="15623" width="15.33203125" style="100" hidden="1"/>
    <col min="15624" max="15624" width="3.33203125" style="100" hidden="1"/>
    <col min="15625" max="15625" width="8.6640625" style="100" hidden="1"/>
    <col min="15626" max="15626" width="17" style="100" hidden="1"/>
    <col min="15627" max="15872" width="9.109375" style="100" hidden="1"/>
    <col min="15873" max="15873" width="16.6640625" style="100" hidden="1"/>
    <col min="15874" max="15879" width="15.33203125" style="100" hidden="1"/>
    <col min="15880" max="15880" width="3.33203125" style="100" hidden="1"/>
    <col min="15881" max="15881" width="8.6640625" style="100" hidden="1"/>
    <col min="15882" max="15882" width="17" style="100" hidden="1"/>
    <col min="15883" max="16128" width="9.109375" style="100" hidden="1"/>
    <col min="16129" max="16129" width="16.6640625" style="100" hidden="1"/>
    <col min="16130" max="16135" width="15.33203125" style="100" hidden="1"/>
    <col min="16136" max="16136" width="3.33203125" style="100" hidden="1"/>
    <col min="16137" max="16137" width="8.6640625" style="100" hidden="1"/>
    <col min="16138" max="16138" width="17" style="100" hidden="1"/>
    <col min="16139" max="16384" width="9.109375" style="100" hidden="1"/>
  </cols>
  <sheetData>
    <row r="1" spans="1:39" x14ac:dyDescent="0.2"/>
    <row r="2" spans="1:39" ht="16.2" thickBot="1" x14ac:dyDescent="0.35">
      <c r="A2" s="63" t="str">
        <f>"Tabell 1    Kommunalekonomisk utjämning för kommuner, utjämningsåret "&amp;Innehåll!C34</f>
        <v>Tabell 1    Kommunalekonomisk utjämning för kommuner, utjämningsåret 2024</v>
      </c>
      <c r="B2" s="63"/>
      <c r="C2" s="101"/>
      <c r="D2" s="101"/>
      <c r="E2" s="101"/>
      <c r="F2" s="101"/>
      <c r="G2" s="101"/>
      <c r="H2" s="101"/>
      <c r="I2" s="101"/>
      <c r="J2" s="101"/>
    </row>
    <row r="3" spans="1:39" ht="13.2" x14ac:dyDescent="0.25">
      <c r="A3" s="12" t="s">
        <v>19</v>
      </c>
      <c r="B3" s="13" t="s">
        <v>36</v>
      </c>
      <c r="C3" s="102" t="s">
        <v>37</v>
      </c>
      <c r="D3" s="102" t="s">
        <v>130</v>
      </c>
      <c r="E3" s="102" t="s">
        <v>131</v>
      </c>
      <c r="F3" s="102" t="s">
        <v>132</v>
      </c>
      <c r="G3" s="102" t="s">
        <v>133</v>
      </c>
      <c r="H3" s="102"/>
      <c r="I3" s="325" t="str">
        <f>IF(Innehåll!C35="utfall","Utfall","Preliminärt utfall")</f>
        <v>Utfall</v>
      </c>
      <c r="J3" s="325"/>
    </row>
    <row r="4" spans="1:39" ht="13.2" x14ac:dyDescent="0.25">
      <c r="A4" s="26"/>
      <c r="B4" s="103" t="str">
        <f>IF(Innehåll!C35="prel","den 30 juni","den 1 nov.")</f>
        <v>den 1 nov.</v>
      </c>
      <c r="C4" s="104" t="s">
        <v>38</v>
      </c>
      <c r="D4" s="104" t="s">
        <v>38</v>
      </c>
      <c r="E4" s="104" t="s">
        <v>134</v>
      </c>
      <c r="F4" s="104" t="s">
        <v>134</v>
      </c>
      <c r="G4" s="14" t="s">
        <v>39</v>
      </c>
      <c r="H4" s="14"/>
      <c r="I4" s="14" t="s">
        <v>40</v>
      </c>
      <c r="J4" s="105" t="s">
        <v>41</v>
      </c>
    </row>
    <row r="5" spans="1:39" ht="13.2" x14ac:dyDescent="0.25">
      <c r="A5" s="26" t="s">
        <v>42</v>
      </c>
      <c r="B5" s="15">
        <f>Innehåll!C34-1</f>
        <v>2023</v>
      </c>
      <c r="C5" s="14" t="s">
        <v>39</v>
      </c>
      <c r="D5" s="14" t="s">
        <v>39</v>
      </c>
      <c r="E5" s="14" t="s">
        <v>43</v>
      </c>
      <c r="F5" s="14" t="s">
        <v>43</v>
      </c>
      <c r="G5" s="105" t="s">
        <v>135</v>
      </c>
      <c r="H5" s="105"/>
      <c r="I5" s="105"/>
      <c r="J5" s="14"/>
    </row>
    <row r="6" spans="1:39" ht="15.6" x14ac:dyDescent="0.25">
      <c r="A6" s="26"/>
      <c r="B6" s="15"/>
      <c r="C6" s="14" t="s">
        <v>44</v>
      </c>
      <c r="D6" s="14" t="s">
        <v>44</v>
      </c>
      <c r="E6" s="14"/>
      <c r="F6" s="14"/>
      <c r="G6" s="14" t="s">
        <v>136</v>
      </c>
      <c r="H6" s="14"/>
      <c r="I6" s="105"/>
      <c r="J6" s="14"/>
    </row>
    <row r="7" spans="1:39" ht="13.2" x14ac:dyDescent="0.25">
      <c r="A7" s="106"/>
      <c r="B7" s="14"/>
      <c r="C7" s="14" t="s">
        <v>43</v>
      </c>
      <c r="D7" s="14" t="s">
        <v>43</v>
      </c>
      <c r="E7" s="14"/>
      <c r="F7" s="14"/>
      <c r="G7" s="14" t="s">
        <v>43</v>
      </c>
      <c r="H7" s="14"/>
      <c r="I7" s="106"/>
      <c r="J7" s="106"/>
    </row>
    <row r="8" spans="1:39" ht="13.2" x14ac:dyDescent="0.25">
      <c r="A8" s="16"/>
      <c r="B8" s="107"/>
      <c r="C8" s="108" t="s">
        <v>137</v>
      </c>
      <c r="D8" s="108" t="s">
        <v>138</v>
      </c>
      <c r="E8" s="108"/>
      <c r="F8" s="108"/>
      <c r="G8" s="108"/>
      <c r="H8" s="108"/>
      <c r="I8" s="109"/>
      <c r="J8" s="109"/>
    </row>
    <row r="9" spans="1:39" ht="15" customHeight="1" x14ac:dyDescent="0.25">
      <c r="A9" s="17" t="s">
        <v>328</v>
      </c>
      <c r="B9" s="18">
        <v>10557682</v>
      </c>
      <c r="C9" s="18"/>
      <c r="D9" s="18"/>
      <c r="E9" s="18"/>
      <c r="F9" s="18"/>
      <c r="G9" s="18"/>
      <c r="H9" s="18"/>
      <c r="I9" s="110"/>
      <c r="J9" s="18">
        <v>119175956011</v>
      </c>
    </row>
    <row r="10" spans="1:39" s="116" customFormat="1" ht="18.75" customHeight="1" x14ac:dyDescent="0.25">
      <c r="A10" s="17" t="s">
        <v>329</v>
      </c>
      <c r="B10" s="18"/>
      <c r="C10" s="18"/>
      <c r="D10" s="18"/>
      <c r="E10" s="18"/>
      <c r="F10" s="18"/>
      <c r="G10" s="18"/>
      <c r="H10" s="18"/>
      <c r="I10" s="110"/>
      <c r="J10" s="110"/>
      <c r="K10" s="55"/>
      <c r="L10" s="110"/>
      <c r="M10" s="112"/>
      <c r="N10" s="112"/>
      <c r="O10" s="112"/>
      <c r="P10" s="112"/>
      <c r="Q10" s="112"/>
      <c r="R10" s="112"/>
      <c r="S10" s="112"/>
      <c r="T10" s="113"/>
      <c r="U10" s="114"/>
      <c r="V10" s="113"/>
      <c r="W10" s="115"/>
      <c r="X10" s="115"/>
      <c r="Y10" s="115"/>
      <c r="AA10" s="117"/>
      <c r="AB10" s="117"/>
      <c r="AC10" s="117"/>
      <c r="AD10" s="118"/>
      <c r="AE10" s="117"/>
      <c r="AF10" s="117"/>
      <c r="AG10" s="117"/>
      <c r="AH10" s="117"/>
      <c r="AI10" s="117"/>
      <c r="AJ10" s="117"/>
      <c r="AK10" s="117"/>
      <c r="AM10" s="119"/>
    </row>
    <row r="11" spans="1:39" s="116" customFormat="1" ht="13.2" x14ac:dyDescent="0.25">
      <c r="A11" s="111" t="s">
        <v>330</v>
      </c>
      <c r="B11" s="110">
        <v>95514</v>
      </c>
      <c r="C11" s="110">
        <v>14047</v>
      </c>
      <c r="D11" s="110">
        <v>3374</v>
      </c>
      <c r="E11" s="110">
        <v>0</v>
      </c>
      <c r="F11" s="110">
        <v>0</v>
      </c>
      <c r="G11" s="110">
        <v>3055.3265526466898</v>
      </c>
      <c r="H11" s="110"/>
      <c r="I11" s="110">
        <v>20476.3265526467</v>
      </c>
      <c r="J11" s="110">
        <v>1955775854</v>
      </c>
      <c r="K11" s="55"/>
      <c r="L11" s="110"/>
      <c r="M11" s="112"/>
      <c r="N11" s="112"/>
      <c r="O11" s="112"/>
      <c r="P11" s="112"/>
      <c r="Q11" s="112"/>
      <c r="R11" s="112"/>
      <c r="S11" s="112"/>
      <c r="T11" s="113"/>
      <c r="U11" s="114"/>
      <c r="V11" s="113"/>
      <c r="W11" s="115"/>
      <c r="X11" s="115"/>
      <c r="Y11" s="115"/>
      <c r="AA11" s="117"/>
      <c r="AB11" s="117"/>
      <c r="AC11" s="117"/>
      <c r="AD11" s="118"/>
      <c r="AE11" s="117"/>
      <c r="AF11" s="117"/>
      <c r="AG11" s="117"/>
      <c r="AH11" s="117"/>
      <c r="AI11" s="117"/>
      <c r="AJ11" s="117"/>
      <c r="AK11" s="117"/>
      <c r="AM11" s="119"/>
    </row>
    <row r="12" spans="1:39" s="116" customFormat="1" ht="13.2" x14ac:dyDescent="0.25">
      <c r="A12" s="111" t="s">
        <v>331</v>
      </c>
      <c r="B12" s="110">
        <v>32513</v>
      </c>
      <c r="C12" s="110">
        <v>-35879</v>
      </c>
      <c r="D12" s="110">
        <v>6584</v>
      </c>
      <c r="E12" s="110">
        <v>0</v>
      </c>
      <c r="F12" s="110">
        <v>0</v>
      </c>
      <c r="G12" s="110">
        <v>3055.3265526466898</v>
      </c>
      <c r="H12" s="110"/>
      <c r="I12" s="110">
        <v>-26239.6734473533</v>
      </c>
      <c r="J12" s="110">
        <v>-853130503</v>
      </c>
      <c r="K12" s="55"/>
      <c r="L12" s="110"/>
      <c r="M12" s="112"/>
      <c r="N12" s="112"/>
      <c r="O12" s="112"/>
      <c r="P12" s="112"/>
      <c r="Q12" s="112"/>
      <c r="R12" s="112"/>
      <c r="S12" s="112"/>
      <c r="T12" s="113"/>
      <c r="U12" s="114"/>
      <c r="V12" s="113"/>
      <c r="W12" s="115"/>
      <c r="X12" s="115"/>
      <c r="Y12" s="115"/>
      <c r="AA12" s="117"/>
      <c r="AB12" s="117"/>
      <c r="AC12" s="117"/>
      <c r="AD12" s="118"/>
      <c r="AE12" s="117"/>
      <c r="AF12" s="117"/>
      <c r="AG12" s="117"/>
      <c r="AH12" s="117"/>
      <c r="AI12" s="117"/>
      <c r="AJ12" s="117"/>
      <c r="AK12" s="117"/>
      <c r="AM12" s="119"/>
    </row>
    <row r="13" spans="1:39" s="116" customFormat="1" ht="13.2" x14ac:dyDescent="0.25">
      <c r="A13" s="111" t="s">
        <v>332</v>
      </c>
      <c r="B13" s="110">
        <v>28866</v>
      </c>
      <c r="C13" s="110">
        <v>-5668</v>
      </c>
      <c r="D13" s="110">
        <v>4822</v>
      </c>
      <c r="E13" s="110">
        <v>0</v>
      </c>
      <c r="F13" s="110">
        <v>0</v>
      </c>
      <c r="G13" s="110">
        <v>3055.3265526466898</v>
      </c>
      <c r="H13" s="110"/>
      <c r="I13" s="110">
        <v>2209.3265526466898</v>
      </c>
      <c r="J13" s="110">
        <v>63774420</v>
      </c>
      <c r="K13" s="55"/>
      <c r="L13" s="110"/>
      <c r="M13" s="112"/>
      <c r="N13" s="112"/>
      <c r="O13" s="112"/>
      <c r="P13" s="112"/>
      <c r="Q13" s="112"/>
      <c r="R13" s="112"/>
      <c r="S13" s="112"/>
      <c r="T13" s="113"/>
      <c r="U13" s="114"/>
      <c r="V13" s="113"/>
      <c r="W13" s="115"/>
      <c r="X13" s="115"/>
      <c r="Y13" s="115"/>
      <c r="AA13" s="117"/>
      <c r="AB13" s="117"/>
      <c r="AC13" s="117"/>
      <c r="AD13" s="118"/>
      <c r="AE13" s="117"/>
      <c r="AF13" s="117"/>
      <c r="AG13" s="117"/>
      <c r="AH13" s="117"/>
      <c r="AI13" s="117"/>
      <c r="AJ13" s="117"/>
      <c r="AK13" s="117"/>
      <c r="AM13" s="119"/>
    </row>
    <row r="14" spans="1:39" s="116" customFormat="1" ht="13.2" x14ac:dyDescent="0.25">
      <c r="A14" s="111" t="s">
        <v>333</v>
      </c>
      <c r="B14" s="110">
        <v>99531</v>
      </c>
      <c r="C14" s="110">
        <v>10860</v>
      </c>
      <c r="D14" s="110">
        <v>2190</v>
      </c>
      <c r="E14" s="110">
        <v>0</v>
      </c>
      <c r="F14" s="110">
        <v>0</v>
      </c>
      <c r="G14" s="110">
        <v>3055.3265526466898</v>
      </c>
      <c r="H14" s="110"/>
      <c r="I14" s="110">
        <v>16105.3265526467</v>
      </c>
      <c r="J14" s="110">
        <v>1602979257</v>
      </c>
      <c r="K14" s="55"/>
      <c r="L14" s="110"/>
      <c r="M14" s="112"/>
      <c r="N14" s="112"/>
      <c r="O14" s="112"/>
      <c r="P14" s="112"/>
      <c r="Q14" s="112"/>
      <c r="R14" s="112"/>
      <c r="S14" s="112"/>
      <c r="T14" s="113"/>
      <c r="U14" s="114"/>
      <c r="V14" s="113"/>
      <c r="W14" s="115"/>
      <c r="X14" s="115"/>
      <c r="Y14" s="115"/>
      <c r="AA14" s="117"/>
      <c r="AB14" s="117"/>
      <c r="AC14" s="117"/>
      <c r="AD14" s="118"/>
      <c r="AE14" s="117"/>
      <c r="AF14" s="117"/>
      <c r="AG14" s="117"/>
      <c r="AH14" s="117"/>
      <c r="AI14" s="117"/>
      <c r="AJ14" s="117"/>
      <c r="AK14" s="117"/>
      <c r="AM14" s="119"/>
    </row>
    <row r="15" spans="1:39" s="116" customFormat="1" ht="13.2" x14ac:dyDescent="0.25">
      <c r="A15" s="111" t="s">
        <v>334</v>
      </c>
      <c r="B15" s="110">
        <v>114118</v>
      </c>
      <c r="C15" s="110">
        <v>4697</v>
      </c>
      <c r="D15" s="110">
        <v>2103</v>
      </c>
      <c r="E15" s="110">
        <v>0</v>
      </c>
      <c r="F15" s="110">
        <v>0</v>
      </c>
      <c r="G15" s="110">
        <v>3055.3265526466898</v>
      </c>
      <c r="H15" s="110"/>
      <c r="I15" s="110">
        <v>9855.3265526466894</v>
      </c>
      <c r="J15" s="110">
        <v>1124670156</v>
      </c>
      <c r="K15" s="55"/>
      <c r="L15" s="110"/>
      <c r="M15" s="112"/>
      <c r="N15" s="112"/>
      <c r="O15" s="112"/>
      <c r="P15" s="112"/>
      <c r="Q15" s="112"/>
      <c r="R15" s="112"/>
      <c r="S15" s="112"/>
      <c r="T15" s="113"/>
      <c r="U15" s="114"/>
      <c r="V15" s="113"/>
      <c r="W15" s="115"/>
      <c r="X15" s="115"/>
      <c r="Y15" s="115"/>
      <c r="AA15" s="117"/>
      <c r="AB15" s="117"/>
      <c r="AC15" s="117"/>
      <c r="AD15" s="118"/>
      <c r="AE15" s="117"/>
      <c r="AF15" s="117"/>
      <c r="AG15" s="117"/>
      <c r="AH15" s="117"/>
      <c r="AI15" s="117"/>
      <c r="AJ15" s="117"/>
      <c r="AK15" s="117"/>
      <c r="AM15" s="119"/>
    </row>
    <row r="16" spans="1:39" s="116" customFormat="1" ht="13.2" x14ac:dyDescent="0.25">
      <c r="A16" s="111" t="s">
        <v>335</v>
      </c>
      <c r="B16" s="110">
        <v>86143</v>
      </c>
      <c r="C16" s="110">
        <v>7392</v>
      </c>
      <c r="D16" s="110">
        <v>1447</v>
      </c>
      <c r="E16" s="110">
        <v>0</v>
      </c>
      <c r="F16" s="110">
        <v>0</v>
      </c>
      <c r="G16" s="110">
        <v>3055.3265526466898</v>
      </c>
      <c r="H16" s="110"/>
      <c r="I16" s="110">
        <v>11894.3265526467</v>
      </c>
      <c r="J16" s="110">
        <v>1024612972</v>
      </c>
      <c r="K16" s="55"/>
      <c r="L16" s="110"/>
      <c r="M16" s="112"/>
      <c r="N16" s="112"/>
      <c r="O16" s="112"/>
      <c r="P16" s="112"/>
      <c r="Q16" s="112"/>
      <c r="R16" s="112"/>
      <c r="S16" s="112"/>
      <c r="T16" s="113"/>
      <c r="U16" s="114"/>
      <c r="V16" s="113"/>
      <c r="W16" s="115"/>
      <c r="X16" s="115"/>
      <c r="Y16" s="115"/>
      <c r="AA16" s="117"/>
      <c r="AB16" s="117"/>
      <c r="AC16" s="117"/>
      <c r="AD16" s="118"/>
      <c r="AE16" s="117"/>
      <c r="AF16" s="117"/>
      <c r="AG16" s="117"/>
      <c r="AH16" s="117"/>
      <c r="AI16" s="117"/>
      <c r="AJ16" s="117"/>
      <c r="AK16" s="117"/>
      <c r="AM16" s="119"/>
    </row>
    <row r="17" spans="1:39" s="116" customFormat="1" ht="13.2" x14ac:dyDescent="0.25">
      <c r="A17" s="111" t="s">
        <v>336</v>
      </c>
      <c r="B17" s="110">
        <v>48407</v>
      </c>
      <c r="C17" s="110">
        <v>-20934</v>
      </c>
      <c r="D17" s="110">
        <v>4145</v>
      </c>
      <c r="E17" s="110">
        <v>0</v>
      </c>
      <c r="F17" s="110">
        <v>0</v>
      </c>
      <c r="G17" s="110">
        <v>3055.3265526466898</v>
      </c>
      <c r="H17" s="110"/>
      <c r="I17" s="110">
        <v>-13733.6734473533</v>
      </c>
      <c r="J17" s="110">
        <v>-664805931</v>
      </c>
      <c r="K17" s="55"/>
      <c r="L17" s="110"/>
      <c r="M17" s="112"/>
      <c r="N17" s="112"/>
      <c r="O17" s="112"/>
      <c r="P17" s="112"/>
      <c r="Q17" s="112"/>
      <c r="R17" s="112"/>
      <c r="S17" s="112"/>
      <c r="T17" s="113"/>
      <c r="U17" s="114"/>
      <c r="V17" s="113"/>
      <c r="W17" s="115"/>
      <c r="X17" s="115"/>
      <c r="Y17" s="115"/>
      <c r="AA17" s="117"/>
      <c r="AB17" s="117"/>
      <c r="AC17" s="117"/>
      <c r="AD17" s="118"/>
      <c r="AE17" s="117"/>
      <c r="AF17" s="117"/>
      <c r="AG17" s="117"/>
      <c r="AH17" s="117"/>
      <c r="AI17" s="117"/>
      <c r="AJ17" s="117"/>
      <c r="AK17" s="117"/>
      <c r="AM17" s="119"/>
    </row>
    <row r="18" spans="1:39" s="116" customFormat="1" ht="13.2" x14ac:dyDescent="0.25">
      <c r="A18" s="111" t="s">
        <v>337</v>
      </c>
      <c r="B18" s="110">
        <v>110529</v>
      </c>
      <c r="C18" s="110">
        <v>-8604</v>
      </c>
      <c r="D18" s="110">
        <v>2742</v>
      </c>
      <c r="E18" s="110">
        <v>0</v>
      </c>
      <c r="F18" s="110">
        <v>0</v>
      </c>
      <c r="G18" s="110">
        <v>3055.3265526466898</v>
      </c>
      <c r="H18" s="110"/>
      <c r="I18" s="110">
        <v>-2806.6734473533102</v>
      </c>
      <c r="J18" s="110">
        <v>-310218809</v>
      </c>
      <c r="K18" s="55"/>
      <c r="L18" s="110"/>
      <c r="M18" s="112"/>
      <c r="N18" s="112"/>
      <c r="O18" s="112"/>
      <c r="P18" s="112"/>
      <c r="Q18" s="112"/>
      <c r="R18" s="112"/>
      <c r="S18" s="112"/>
      <c r="T18" s="113"/>
      <c r="U18" s="114"/>
      <c r="V18" s="113"/>
      <c r="W18" s="115"/>
      <c r="X18" s="115"/>
      <c r="Y18" s="115"/>
      <c r="AA18" s="117"/>
      <c r="AB18" s="117"/>
      <c r="AC18" s="117"/>
      <c r="AD18" s="118"/>
      <c r="AE18" s="117"/>
      <c r="AF18" s="117"/>
      <c r="AG18" s="117"/>
      <c r="AH18" s="117"/>
      <c r="AI18" s="117"/>
      <c r="AJ18" s="117"/>
      <c r="AK18" s="117"/>
      <c r="AM18" s="119"/>
    </row>
    <row r="19" spans="1:39" s="116" customFormat="1" ht="13.2" x14ac:dyDescent="0.25">
      <c r="A19" s="111" t="s">
        <v>338</v>
      </c>
      <c r="B19" s="110">
        <v>65851</v>
      </c>
      <c r="C19" s="110">
        <v>11778</v>
      </c>
      <c r="D19" s="110">
        <v>1211</v>
      </c>
      <c r="E19" s="110">
        <v>0</v>
      </c>
      <c r="F19" s="110">
        <v>0</v>
      </c>
      <c r="G19" s="110">
        <v>3055.3265526466898</v>
      </c>
      <c r="H19" s="110"/>
      <c r="I19" s="110">
        <v>16044.3265526467</v>
      </c>
      <c r="J19" s="110">
        <v>1056534948</v>
      </c>
      <c r="K19" s="55"/>
      <c r="L19" s="110"/>
      <c r="M19" s="112"/>
      <c r="N19" s="112"/>
      <c r="O19" s="112"/>
      <c r="P19" s="112"/>
      <c r="Q19" s="112"/>
      <c r="R19" s="112"/>
      <c r="S19" s="112"/>
      <c r="T19" s="113"/>
      <c r="U19" s="114"/>
      <c r="V19" s="113"/>
      <c r="W19" s="115"/>
      <c r="X19" s="115"/>
      <c r="Y19" s="115"/>
      <c r="AA19" s="117"/>
      <c r="AB19" s="117"/>
      <c r="AC19" s="117"/>
      <c r="AD19" s="118"/>
      <c r="AE19" s="117"/>
      <c r="AF19" s="117"/>
      <c r="AG19" s="117"/>
      <c r="AH19" s="117"/>
      <c r="AI19" s="117"/>
      <c r="AJ19" s="117"/>
      <c r="AK19" s="117"/>
      <c r="AM19" s="119"/>
    </row>
    <row r="20" spans="1:39" s="116" customFormat="1" ht="13.2" x14ac:dyDescent="0.25">
      <c r="A20" s="111" t="s">
        <v>339</v>
      </c>
      <c r="B20" s="110">
        <v>12077</v>
      </c>
      <c r="C20" s="110">
        <v>4476</v>
      </c>
      <c r="D20" s="110">
        <v>2561</v>
      </c>
      <c r="E20" s="110">
        <v>0</v>
      </c>
      <c r="F20" s="110">
        <v>0</v>
      </c>
      <c r="G20" s="110">
        <v>3055.3265526466898</v>
      </c>
      <c r="H20" s="110"/>
      <c r="I20" s="110">
        <v>10092.3265526467</v>
      </c>
      <c r="J20" s="110">
        <v>121885028</v>
      </c>
      <c r="K20" s="55"/>
      <c r="L20" s="110"/>
      <c r="M20" s="112"/>
      <c r="N20" s="112"/>
      <c r="O20" s="112"/>
      <c r="P20" s="112"/>
      <c r="Q20" s="112"/>
      <c r="R20" s="112"/>
      <c r="S20" s="112"/>
      <c r="T20" s="113"/>
      <c r="U20" s="114"/>
      <c r="V20" s="113"/>
      <c r="W20" s="115"/>
      <c r="X20" s="115"/>
      <c r="Y20" s="115"/>
      <c r="AA20" s="117"/>
      <c r="AB20" s="117"/>
      <c r="AC20" s="117"/>
      <c r="AD20" s="118"/>
      <c r="AE20" s="117"/>
      <c r="AF20" s="117"/>
      <c r="AG20" s="117"/>
      <c r="AH20" s="117"/>
      <c r="AI20" s="117"/>
      <c r="AJ20" s="117"/>
      <c r="AK20" s="117"/>
      <c r="AM20" s="119"/>
    </row>
    <row r="21" spans="1:39" s="116" customFormat="1" ht="13.2" x14ac:dyDescent="0.25">
      <c r="A21" s="111" t="s">
        <v>340</v>
      </c>
      <c r="B21" s="110">
        <v>30247</v>
      </c>
      <c r="C21" s="110">
        <v>11116</v>
      </c>
      <c r="D21" s="110">
        <v>799</v>
      </c>
      <c r="E21" s="110">
        <v>0</v>
      </c>
      <c r="F21" s="110">
        <v>0</v>
      </c>
      <c r="G21" s="110">
        <v>3055.3265526466898</v>
      </c>
      <c r="H21" s="110"/>
      <c r="I21" s="110">
        <v>14970.3265526467</v>
      </c>
      <c r="J21" s="110">
        <v>452807467</v>
      </c>
      <c r="K21" s="55"/>
      <c r="L21" s="110"/>
      <c r="M21" s="112"/>
      <c r="N21" s="112"/>
      <c r="O21" s="112"/>
      <c r="P21" s="112"/>
      <c r="Q21" s="112"/>
      <c r="R21" s="112"/>
      <c r="S21" s="112"/>
      <c r="T21" s="113"/>
      <c r="U21" s="114"/>
      <c r="V21" s="113"/>
      <c r="W21" s="115"/>
      <c r="X21" s="115"/>
      <c r="Y21" s="115"/>
      <c r="AA21" s="117"/>
      <c r="AB21" s="117"/>
      <c r="AC21" s="117"/>
      <c r="AD21" s="118"/>
      <c r="AE21" s="117"/>
      <c r="AF21" s="117"/>
      <c r="AG21" s="117"/>
      <c r="AH21" s="117"/>
      <c r="AI21" s="117"/>
      <c r="AJ21" s="117"/>
      <c r="AK21" s="117"/>
      <c r="AM21" s="119"/>
    </row>
    <row r="22" spans="1:39" s="116" customFormat="1" ht="13.2" x14ac:dyDescent="0.25">
      <c r="A22" s="111" t="s">
        <v>341</v>
      </c>
      <c r="B22" s="110">
        <v>17435</v>
      </c>
      <c r="C22" s="110">
        <v>5846</v>
      </c>
      <c r="D22" s="110">
        <v>4919</v>
      </c>
      <c r="E22" s="110">
        <v>0</v>
      </c>
      <c r="F22" s="110">
        <v>0</v>
      </c>
      <c r="G22" s="110">
        <v>3055.3265526466898</v>
      </c>
      <c r="H22" s="110"/>
      <c r="I22" s="110">
        <v>13820.3265526467</v>
      </c>
      <c r="J22" s="110">
        <v>240957393</v>
      </c>
      <c r="K22" s="55"/>
      <c r="L22" s="110"/>
      <c r="M22" s="112"/>
      <c r="N22" s="112"/>
      <c r="O22" s="112"/>
      <c r="P22" s="112"/>
      <c r="Q22" s="112"/>
      <c r="R22" s="112"/>
      <c r="S22" s="112"/>
      <c r="T22" s="113"/>
      <c r="U22" s="114"/>
      <c r="V22" s="113"/>
      <c r="W22" s="115"/>
      <c r="X22" s="115"/>
      <c r="Y22" s="115"/>
      <c r="AA22" s="117"/>
      <c r="AB22" s="117"/>
      <c r="AC22" s="117"/>
      <c r="AD22" s="118"/>
      <c r="AE22" s="117"/>
      <c r="AF22" s="117"/>
      <c r="AG22" s="117"/>
      <c r="AH22" s="117"/>
      <c r="AI22" s="117"/>
      <c r="AJ22" s="117"/>
      <c r="AK22" s="117"/>
      <c r="AM22" s="119"/>
    </row>
    <row r="23" spans="1:39" s="116" customFormat="1" ht="13.2" x14ac:dyDescent="0.25">
      <c r="A23" s="111" t="s">
        <v>342</v>
      </c>
      <c r="B23" s="110">
        <v>52555</v>
      </c>
      <c r="C23" s="110">
        <v>11889</v>
      </c>
      <c r="D23" s="110">
        <v>4031</v>
      </c>
      <c r="E23" s="110">
        <v>0</v>
      </c>
      <c r="F23" s="110">
        <v>0</v>
      </c>
      <c r="G23" s="110">
        <v>3055.3265526466898</v>
      </c>
      <c r="H23" s="110"/>
      <c r="I23" s="110">
        <v>18975.3265526467</v>
      </c>
      <c r="J23" s="110">
        <v>997248287</v>
      </c>
      <c r="K23" s="55"/>
      <c r="L23" s="110"/>
      <c r="M23" s="112"/>
      <c r="N23" s="112"/>
      <c r="O23" s="112"/>
      <c r="P23" s="112"/>
      <c r="Q23" s="112"/>
      <c r="R23" s="112"/>
      <c r="S23" s="112"/>
      <c r="T23" s="113"/>
      <c r="U23" s="114"/>
      <c r="V23" s="113"/>
      <c r="W23" s="115"/>
      <c r="X23" s="115"/>
      <c r="Y23" s="115"/>
      <c r="AA23" s="117"/>
      <c r="AB23" s="117"/>
      <c r="AC23" s="117"/>
      <c r="AD23" s="118"/>
      <c r="AE23" s="117"/>
      <c r="AF23" s="117"/>
      <c r="AG23" s="117"/>
      <c r="AH23" s="117"/>
      <c r="AI23" s="117"/>
      <c r="AJ23" s="117"/>
      <c r="AK23" s="117"/>
      <c r="AM23" s="119"/>
    </row>
    <row r="24" spans="1:39" s="116" customFormat="1" ht="13.2" x14ac:dyDescent="0.25">
      <c r="A24" s="111" t="s">
        <v>343</v>
      </c>
      <c r="B24" s="110">
        <v>76708</v>
      </c>
      <c r="C24" s="110">
        <v>-5808</v>
      </c>
      <c r="D24" s="110">
        <v>2602</v>
      </c>
      <c r="E24" s="110">
        <v>0</v>
      </c>
      <c r="F24" s="110">
        <v>0</v>
      </c>
      <c r="G24" s="110">
        <v>3055.3265526466898</v>
      </c>
      <c r="H24" s="110"/>
      <c r="I24" s="110">
        <v>-150.67344735331099</v>
      </c>
      <c r="J24" s="110">
        <v>-11557859</v>
      </c>
      <c r="K24" s="55"/>
      <c r="L24" s="110"/>
      <c r="M24" s="112"/>
      <c r="N24" s="112"/>
      <c r="O24" s="112"/>
      <c r="P24" s="112"/>
      <c r="Q24" s="112"/>
      <c r="R24" s="112"/>
      <c r="S24" s="112"/>
      <c r="T24" s="113"/>
      <c r="U24" s="114"/>
      <c r="V24" s="113"/>
      <c r="W24" s="115"/>
      <c r="X24" s="115"/>
      <c r="Y24" s="115"/>
      <c r="AA24" s="117"/>
      <c r="AB24" s="117"/>
      <c r="AC24" s="117"/>
      <c r="AD24" s="118"/>
      <c r="AE24" s="117"/>
      <c r="AF24" s="117"/>
      <c r="AG24" s="117"/>
      <c r="AH24" s="117"/>
      <c r="AI24" s="117"/>
      <c r="AJ24" s="117"/>
      <c r="AK24" s="117"/>
      <c r="AM24" s="119"/>
    </row>
    <row r="25" spans="1:39" s="116" customFormat="1" ht="13.2" x14ac:dyDescent="0.25">
      <c r="A25" s="111" t="s">
        <v>344</v>
      </c>
      <c r="B25" s="110">
        <v>85604</v>
      </c>
      <c r="C25" s="110">
        <v>-7691</v>
      </c>
      <c r="D25" s="110">
        <v>-7904</v>
      </c>
      <c r="E25" s="110">
        <v>0</v>
      </c>
      <c r="F25" s="110">
        <v>0</v>
      </c>
      <c r="G25" s="110">
        <v>3055.3265526466898</v>
      </c>
      <c r="H25" s="110"/>
      <c r="I25" s="110">
        <v>-12539.6734473533</v>
      </c>
      <c r="J25" s="110">
        <v>-1073446206</v>
      </c>
      <c r="K25" s="55"/>
      <c r="L25" s="110"/>
      <c r="M25" s="112"/>
      <c r="N25" s="112"/>
      <c r="O25" s="112"/>
      <c r="P25" s="112"/>
      <c r="Q25" s="112"/>
      <c r="R25" s="112"/>
      <c r="S25" s="112"/>
      <c r="T25" s="113"/>
      <c r="U25" s="114"/>
      <c r="V25" s="113"/>
      <c r="W25" s="115"/>
      <c r="X25" s="115"/>
      <c r="Y25" s="115"/>
      <c r="AA25" s="117"/>
      <c r="AB25" s="117"/>
      <c r="AC25" s="117"/>
      <c r="AD25" s="118"/>
      <c r="AE25" s="117"/>
      <c r="AF25" s="117"/>
      <c r="AG25" s="117"/>
      <c r="AH25" s="117"/>
      <c r="AI25" s="117"/>
      <c r="AJ25" s="117"/>
      <c r="AK25" s="117"/>
      <c r="AM25" s="119"/>
    </row>
    <row r="26" spans="1:39" s="116" customFormat="1" ht="13.2" x14ac:dyDescent="0.25">
      <c r="A26" s="111" t="s">
        <v>329</v>
      </c>
      <c r="B26" s="110">
        <v>990261</v>
      </c>
      <c r="C26" s="110">
        <v>-7227</v>
      </c>
      <c r="D26" s="110">
        <v>-1140</v>
      </c>
      <c r="E26" s="110">
        <v>0</v>
      </c>
      <c r="F26" s="110">
        <v>0</v>
      </c>
      <c r="G26" s="110">
        <v>3055.3265526466898</v>
      </c>
      <c r="H26" s="110"/>
      <c r="I26" s="110">
        <v>-5311.6734473533097</v>
      </c>
      <c r="J26" s="110">
        <v>-5259943060</v>
      </c>
      <c r="K26" s="55"/>
      <c r="L26" s="110"/>
      <c r="M26" s="112"/>
      <c r="N26" s="112"/>
      <c r="O26" s="112"/>
      <c r="P26" s="112"/>
      <c r="Q26" s="112"/>
      <c r="R26" s="112"/>
      <c r="S26" s="112"/>
      <c r="T26" s="113"/>
      <c r="U26" s="114"/>
      <c r="V26" s="113"/>
      <c r="W26" s="115"/>
      <c r="X26" s="115"/>
      <c r="Y26" s="115"/>
      <c r="AA26" s="117"/>
      <c r="AB26" s="117"/>
      <c r="AC26" s="117"/>
      <c r="AD26" s="118"/>
      <c r="AE26" s="117"/>
      <c r="AF26" s="117"/>
      <c r="AG26" s="117"/>
      <c r="AH26" s="117"/>
      <c r="AI26" s="117"/>
      <c r="AJ26" s="117"/>
      <c r="AK26" s="117"/>
      <c r="AM26" s="119"/>
    </row>
    <row r="27" spans="1:39" s="116" customFormat="1" ht="13.2" x14ac:dyDescent="0.25">
      <c r="A27" s="111" t="s">
        <v>345</v>
      </c>
      <c r="B27" s="110">
        <v>55729</v>
      </c>
      <c r="C27" s="110">
        <v>-894</v>
      </c>
      <c r="D27" s="110">
        <v>-4636</v>
      </c>
      <c r="E27" s="110">
        <v>0</v>
      </c>
      <c r="F27" s="110">
        <v>0</v>
      </c>
      <c r="G27" s="110">
        <v>3055.3265526466898</v>
      </c>
      <c r="H27" s="110"/>
      <c r="I27" s="110">
        <v>-2474.6734473533102</v>
      </c>
      <c r="J27" s="110">
        <v>-137911077</v>
      </c>
      <c r="K27" s="55"/>
      <c r="L27" s="110"/>
      <c r="M27" s="112"/>
      <c r="N27" s="112"/>
      <c r="O27" s="112"/>
      <c r="P27" s="112"/>
      <c r="Q27" s="112"/>
      <c r="R27" s="112"/>
      <c r="S27" s="112"/>
      <c r="T27" s="113"/>
      <c r="U27" s="114"/>
      <c r="V27" s="113"/>
      <c r="W27" s="115"/>
      <c r="X27" s="115"/>
      <c r="Y27" s="115"/>
      <c r="AA27" s="117"/>
      <c r="AB27" s="117"/>
      <c r="AC27" s="117"/>
      <c r="AD27" s="118"/>
      <c r="AE27" s="117"/>
      <c r="AF27" s="117"/>
      <c r="AG27" s="117"/>
      <c r="AH27" s="117"/>
      <c r="AI27" s="117"/>
      <c r="AJ27" s="117"/>
      <c r="AK27" s="117"/>
      <c r="AM27" s="119"/>
    </row>
    <row r="28" spans="1:39" s="116" customFormat="1" ht="13.2" x14ac:dyDescent="0.25">
      <c r="A28" s="111" t="s">
        <v>346</v>
      </c>
      <c r="B28" s="110">
        <v>102525</v>
      </c>
      <c r="C28" s="110">
        <v>13524</v>
      </c>
      <c r="D28" s="110">
        <v>2751</v>
      </c>
      <c r="E28" s="110">
        <v>0</v>
      </c>
      <c r="F28" s="110">
        <v>0</v>
      </c>
      <c r="G28" s="110">
        <v>3055.3265526466898</v>
      </c>
      <c r="H28" s="110"/>
      <c r="I28" s="110">
        <v>19330.3265526467</v>
      </c>
      <c r="J28" s="110">
        <v>1981841730</v>
      </c>
      <c r="K28" s="55"/>
      <c r="L28" s="110"/>
      <c r="M28" s="112"/>
      <c r="N28" s="112"/>
      <c r="O28" s="112"/>
      <c r="P28" s="112"/>
      <c r="Q28" s="112"/>
      <c r="R28" s="112"/>
      <c r="S28" s="112"/>
      <c r="T28" s="113"/>
      <c r="U28" s="114"/>
      <c r="V28" s="113"/>
      <c r="W28" s="115"/>
      <c r="X28" s="115"/>
      <c r="Y28" s="115"/>
      <c r="AA28" s="117"/>
      <c r="AB28" s="117"/>
      <c r="AC28" s="117"/>
      <c r="AD28" s="118"/>
      <c r="AE28" s="117"/>
      <c r="AF28" s="117"/>
      <c r="AG28" s="117"/>
      <c r="AH28" s="117"/>
      <c r="AI28" s="117"/>
      <c r="AJ28" s="117"/>
      <c r="AK28" s="117"/>
      <c r="AM28" s="119"/>
    </row>
    <row r="29" spans="1:39" s="116" customFormat="1" ht="13.2" x14ac:dyDescent="0.25">
      <c r="A29" s="111" t="s">
        <v>347</v>
      </c>
      <c r="B29" s="110">
        <v>49215</v>
      </c>
      <c r="C29" s="110">
        <v>71</v>
      </c>
      <c r="D29" s="110">
        <v>2794</v>
      </c>
      <c r="E29" s="110">
        <v>0</v>
      </c>
      <c r="F29" s="110">
        <v>0</v>
      </c>
      <c r="G29" s="110">
        <v>3055.3265526466898</v>
      </c>
      <c r="H29" s="110"/>
      <c r="I29" s="110">
        <v>5920.3265526466903</v>
      </c>
      <c r="J29" s="110">
        <v>291368871</v>
      </c>
      <c r="K29" s="55"/>
      <c r="L29" s="110"/>
      <c r="M29" s="112"/>
      <c r="N29" s="112"/>
      <c r="O29" s="112"/>
      <c r="P29" s="112"/>
      <c r="Q29" s="112"/>
      <c r="R29" s="112"/>
      <c r="S29" s="112"/>
      <c r="T29" s="113"/>
      <c r="U29" s="114"/>
      <c r="V29" s="113"/>
      <c r="W29" s="115"/>
      <c r="X29" s="115"/>
      <c r="Y29" s="115"/>
      <c r="AA29" s="117"/>
      <c r="AB29" s="117"/>
      <c r="AC29" s="117"/>
      <c r="AD29" s="118"/>
      <c r="AE29" s="117"/>
      <c r="AF29" s="117"/>
      <c r="AG29" s="117"/>
      <c r="AH29" s="117"/>
      <c r="AI29" s="117"/>
      <c r="AJ29" s="117"/>
      <c r="AK29" s="117"/>
      <c r="AM29" s="119"/>
    </row>
    <row r="30" spans="1:39" s="116" customFormat="1" ht="13.2" x14ac:dyDescent="0.25">
      <c r="A30" s="111" t="s">
        <v>348</v>
      </c>
      <c r="B30" s="110">
        <v>76584</v>
      </c>
      <c r="C30" s="110">
        <v>-11337</v>
      </c>
      <c r="D30" s="110">
        <v>2813</v>
      </c>
      <c r="E30" s="110">
        <v>0</v>
      </c>
      <c r="F30" s="110">
        <v>0</v>
      </c>
      <c r="G30" s="110">
        <v>3055.3265526466898</v>
      </c>
      <c r="H30" s="110"/>
      <c r="I30" s="110">
        <v>-5468.6734473533097</v>
      </c>
      <c r="J30" s="110">
        <v>-418812887</v>
      </c>
      <c r="K30" s="55"/>
      <c r="L30" s="110"/>
      <c r="M30" s="112"/>
      <c r="N30" s="112"/>
      <c r="O30" s="112"/>
      <c r="P30" s="112"/>
      <c r="Q30" s="112"/>
      <c r="R30" s="112"/>
      <c r="S30" s="112"/>
      <c r="T30" s="113"/>
      <c r="U30" s="114"/>
      <c r="V30" s="113"/>
      <c r="W30" s="115"/>
      <c r="X30" s="115"/>
      <c r="Y30" s="115"/>
      <c r="AA30" s="117"/>
      <c r="AB30" s="117"/>
      <c r="AC30" s="117"/>
      <c r="AD30" s="118"/>
      <c r="AE30" s="117"/>
      <c r="AF30" s="117"/>
      <c r="AG30" s="117"/>
      <c r="AH30" s="117"/>
      <c r="AI30" s="117"/>
      <c r="AJ30" s="117"/>
      <c r="AK30" s="117"/>
      <c r="AM30" s="119"/>
    </row>
    <row r="31" spans="1:39" s="116" customFormat="1" ht="13.2" x14ac:dyDescent="0.25">
      <c r="A31" s="111" t="s">
        <v>349</v>
      </c>
      <c r="B31" s="110">
        <v>50209</v>
      </c>
      <c r="C31" s="110">
        <v>9311</v>
      </c>
      <c r="D31" s="110">
        <v>2574</v>
      </c>
      <c r="E31" s="110">
        <v>0</v>
      </c>
      <c r="F31" s="110">
        <v>0</v>
      </c>
      <c r="G31" s="110">
        <v>3055.3265526466898</v>
      </c>
      <c r="H31" s="110"/>
      <c r="I31" s="110">
        <v>14940.3265526467</v>
      </c>
      <c r="J31" s="110">
        <v>750138856</v>
      </c>
      <c r="K31" s="55"/>
      <c r="L31" s="110"/>
      <c r="M31" s="112"/>
      <c r="N31" s="112"/>
      <c r="O31" s="112"/>
      <c r="P31" s="112"/>
      <c r="Q31" s="112"/>
      <c r="R31" s="112"/>
      <c r="S31" s="112"/>
      <c r="T31" s="113"/>
      <c r="U31" s="114"/>
      <c r="V31" s="113"/>
      <c r="W31" s="115"/>
      <c r="X31" s="115"/>
      <c r="Y31" s="115"/>
      <c r="AA31" s="117"/>
      <c r="AB31" s="117"/>
      <c r="AC31" s="117"/>
      <c r="AD31" s="118"/>
      <c r="AE31" s="117"/>
      <c r="AF31" s="117"/>
      <c r="AG31" s="117"/>
      <c r="AH31" s="117"/>
      <c r="AI31" s="117"/>
      <c r="AJ31" s="117"/>
      <c r="AK31" s="117"/>
      <c r="AM31" s="119"/>
    </row>
    <row r="32" spans="1:39" s="116" customFormat="1" ht="13.2" x14ac:dyDescent="0.25">
      <c r="A32" s="111" t="s">
        <v>350</v>
      </c>
      <c r="B32" s="110">
        <v>32459</v>
      </c>
      <c r="C32" s="110">
        <v>11272</v>
      </c>
      <c r="D32" s="110">
        <v>3768</v>
      </c>
      <c r="E32" s="110">
        <v>0</v>
      </c>
      <c r="F32" s="110">
        <v>0</v>
      </c>
      <c r="G32" s="110">
        <v>3055.3265526466898</v>
      </c>
      <c r="H32" s="110"/>
      <c r="I32" s="110">
        <v>18095.3265526467</v>
      </c>
      <c r="J32" s="110">
        <v>587356205</v>
      </c>
      <c r="K32" s="55"/>
      <c r="L32" s="110"/>
      <c r="M32" s="112"/>
      <c r="N32" s="112"/>
      <c r="O32" s="112"/>
      <c r="P32" s="112"/>
      <c r="Q32" s="112"/>
      <c r="R32" s="112"/>
      <c r="S32" s="112"/>
      <c r="T32" s="113"/>
      <c r="U32" s="114"/>
      <c r="V32" s="113"/>
      <c r="W32" s="115"/>
      <c r="X32" s="115"/>
      <c r="Y32" s="115"/>
      <c r="AA32" s="117"/>
      <c r="AB32" s="117"/>
      <c r="AC32" s="117"/>
      <c r="AD32" s="118"/>
      <c r="AE32" s="117"/>
      <c r="AF32" s="117"/>
      <c r="AG32" s="117"/>
      <c r="AH32" s="117"/>
      <c r="AI32" s="117"/>
      <c r="AJ32" s="117"/>
      <c r="AK32" s="117"/>
      <c r="AM32" s="119"/>
    </row>
    <row r="33" spans="1:39" s="116" customFormat="1" ht="13.2" x14ac:dyDescent="0.25">
      <c r="A33" s="111" t="s">
        <v>351</v>
      </c>
      <c r="B33" s="110">
        <v>35078</v>
      </c>
      <c r="C33" s="110">
        <v>1075</v>
      </c>
      <c r="D33" s="110">
        <v>2014</v>
      </c>
      <c r="E33" s="110">
        <v>0</v>
      </c>
      <c r="F33" s="110">
        <v>0</v>
      </c>
      <c r="G33" s="110">
        <v>3055.3265526466898</v>
      </c>
      <c r="H33" s="110"/>
      <c r="I33" s="110">
        <v>6144.3265526466903</v>
      </c>
      <c r="J33" s="110">
        <v>215530687</v>
      </c>
      <c r="K33" s="55"/>
      <c r="L33" s="110"/>
      <c r="M33" s="112"/>
      <c r="N33" s="112"/>
      <c r="O33" s="112"/>
      <c r="P33" s="112"/>
      <c r="Q33" s="112"/>
      <c r="R33" s="112"/>
      <c r="S33" s="112"/>
      <c r="T33" s="113"/>
      <c r="U33" s="114"/>
      <c r="V33" s="113"/>
      <c r="W33" s="115"/>
      <c r="X33" s="115"/>
      <c r="Y33" s="115"/>
      <c r="AA33" s="117"/>
      <c r="AB33" s="117"/>
      <c r="AC33" s="117"/>
      <c r="AD33" s="118"/>
      <c r="AE33" s="117"/>
      <c r="AF33" s="117"/>
      <c r="AG33" s="117"/>
      <c r="AH33" s="117"/>
      <c r="AI33" s="117"/>
      <c r="AJ33" s="117"/>
      <c r="AK33" s="117"/>
      <c r="AM33" s="119"/>
    </row>
    <row r="34" spans="1:39" s="116" customFormat="1" ht="13.2" x14ac:dyDescent="0.25">
      <c r="A34" s="111" t="s">
        <v>352</v>
      </c>
      <c r="B34" s="110">
        <v>11790</v>
      </c>
      <c r="C34" s="110">
        <v>-9909</v>
      </c>
      <c r="D34" s="110">
        <v>1144</v>
      </c>
      <c r="E34" s="110">
        <v>0</v>
      </c>
      <c r="F34" s="110">
        <v>0</v>
      </c>
      <c r="G34" s="110">
        <v>3055.3265526466898</v>
      </c>
      <c r="H34" s="110"/>
      <c r="I34" s="110">
        <v>-5709.6734473533097</v>
      </c>
      <c r="J34" s="110">
        <v>-67317050</v>
      </c>
      <c r="K34" s="55"/>
      <c r="L34" s="110"/>
      <c r="M34" s="112"/>
      <c r="N34" s="112"/>
      <c r="O34" s="112"/>
      <c r="P34" s="112"/>
      <c r="Q34" s="112"/>
      <c r="R34" s="112"/>
      <c r="S34" s="112"/>
      <c r="T34" s="113"/>
      <c r="U34" s="114"/>
      <c r="V34" s="113"/>
      <c r="W34" s="115"/>
      <c r="X34" s="115"/>
      <c r="Y34" s="115"/>
      <c r="AA34" s="117"/>
      <c r="AB34" s="117"/>
      <c r="AC34" s="117"/>
      <c r="AD34" s="118"/>
      <c r="AE34" s="117"/>
      <c r="AF34" s="117"/>
      <c r="AG34" s="117"/>
      <c r="AH34" s="117"/>
      <c r="AI34" s="117"/>
      <c r="AJ34" s="117"/>
      <c r="AK34" s="117"/>
      <c r="AM34" s="119"/>
    </row>
    <row r="35" spans="1:39" s="116" customFormat="1" ht="13.2" x14ac:dyDescent="0.25">
      <c r="A35" s="111" t="s">
        <v>353</v>
      </c>
      <c r="B35" s="110">
        <v>46571</v>
      </c>
      <c r="C35" s="110">
        <v>-967</v>
      </c>
      <c r="D35" s="110">
        <v>94</v>
      </c>
      <c r="E35" s="110">
        <v>0</v>
      </c>
      <c r="F35" s="110">
        <v>0</v>
      </c>
      <c r="G35" s="110">
        <v>3055.3265526466898</v>
      </c>
      <c r="H35" s="110"/>
      <c r="I35" s="110">
        <v>2182.3265526466898</v>
      </c>
      <c r="J35" s="110">
        <v>101633130</v>
      </c>
      <c r="K35" s="55"/>
      <c r="L35" s="110"/>
      <c r="M35" s="112"/>
      <c r="N35" s="112"/>
      <c r="O35" s="112"/>
      <c r="P35" s="112"/>
      <c r="Q35" s="112"/>
      <c r="R35" s="112"/>
      <c r="S35" s="112"/>
      <c r="T35" s="113"/>
      <c r="U35" s="114"/>
      <c r="V35" s="113"/>
      <c r="W35" s="115"/>
      <c r="X35" s="115"/>
      <c r="Y35" s="115"/>
      <c r="AA35" s="117"/>
      <c r="AB35" s="117"/>
      <c r="AC35" s="117"/>
      <c r="AD35" s="118"/>
      <c r="AE35" s="117"/>
      <c r="AF35" s="117"/>
      <c r="AG35" s="117"/>
      <c r="AH35" s="117"/>
      <c r="AI35" s="117"/>
      <c r="AJ35" s="117"/>
      <c r="AK35" s="117"/>
      <c r="AM35" s="119"/>
    </row>
    <row r="36" spans="1:39" s="116" customFormat="1" ht="13.2" x14ac:dyDescent="0.25">
      <c r="A36" s="111" t="s">
        <v>354</v>
      </c>
      <c r="B36" s="110">
        <v>49395</v>
      </c>
      <c r="C36" s="110">
        <v>821</v>
      </c>
      <c r="D36" s="110">
        <v>1169</v>
      </c>
      <c r="E36" s="110">
        <v>0</v>
      </c>
      <c r="F36" s="110">
        <v>0</v>
      </c>
      <c r="G36" s="110">
        <v>3055.3265526466898</v>
      </c>
      <c r="H36" s="110"/>
      <c r="I36" s="110">
        <v>5045.3265526466903</v>
      </c>
      <c r="J36" s="110">
        <v>249213905</v>
      </c>
      <c r="K36" s="55"/>
      <c r="L36" s="110"/>
      <c r="M36" s="112"/>
      <c r="N36" s="112"/>
      <c r="O36" s="112"/>
      <c r="P36" s="112"/>
      <c r="Q36" s="112"/>
      <c r="R36" s="112"/>
      <c r="S36" s="112"/>
      <c r="T36" s="113"/>
      <c r="U36" s="114"/>
      <c r="V36" s="113"/>
      <c r="W36" s="115"/>
      <c r="X36" s="115"/>
      <c r="Y36" s="115"/>
      <c r="AA36" s="117"/>
      <c r="AB36" s="117"/>
      <c r="AC36" s="117"/>
      <c r="AD36" s="118"/>
      <c r="AE36" s="117"/>
      <c r="AF36" s="117"/>
      <c r="AG36" s="117"/>
      <c r="AH36" s="117"/>
      <c r="AI36" s="117"/>
      <c r="AJ36" s="117"/>
      <c r="AK36" s="117"/>
      <c r="AM36" s="119"/>
    </row>
    <row r="37" spans="1:39" s="116" customFormat="1" ht="18.75" customHeight="1" x14ac:dyDescent="0.25">
      <c r="A37" s="17" t="s">
        <v>355</v>
      </c>
      <c r="B37" s="18"/>
      <c r="C37" s="18"/>
      <c r="D37" s="18"/>
      <c r="E37" s="18"/>
      <c r="F37" s="18"/>
      <c r="G37" s="18"/>
      <c r="H37" s="18"/>
      <c r="I37" s="110"/>
      <c r="J37" s="110"/>
      <c r="K37" s="55"/>
      <c r="L37" s="110"/>
      <c r="M37" s="112"/>
      <c r="N37" s="112"/>
      <c r="O37" s="112"/>
      <c r="P37" s="112"/>
      <c r="Q37" s="112"/>
      <c r="R37" s="112"/>
      <c r="S37" s="112"/>
      <c r="T37" s="113"/>
      <c r="U37" s="114"/>
      <c r="V37" s="113"/>
      <c r="W37" s="115"/>
      <c r="X37" s="115"/>
      <c r="Y37" s="115"/>
      <c r="AA37" s="117"/>
      <c r="AB37" s="117"/>
      <c r="AC37" s="117"/>
      <c r="AD37" s="118"/>
      <c r="AE37" s="117"/>
      <c r="AF37" s="117"/>
      <c r="AG37" s="117"/>
      <c r="AH37" s="117"/>
      <c r="AI37" s="117"/>
      <c r="AJ37" s="117"/>
      <c r="AK37" s="117"/>
      <c r="AM37" s="119"/>
    </row>
    <row r="38" spans="1:39" s="116" customFormat="1" ht="13.2" x14ac:dyDescent="0.25">
      <c r="A38" s="111" t="s">
        <v>356</v>
      </c>
      <c r="B38" s="110">
        <v>48264</v>
      </c>
      <c r="C38" s="110">
        <v>10720</v>
      </c>
      <c r="D38" s="110">
        <v>735</v>
      </c>
      <c r="E38" s="110">
        <v>0</v>
      </c>
      <c r="F38" s="110">
        <v>0</v>
      </c>
      <c r="G38" s="110">
        <v>3055.3265526466898</v>
      </c>
      <c r="H38" s="110"/>
      <c r="I38" s="110">
        <v>14510.3265526467</v>
      </c>
      <c r="J38" s="110">
        <v>700326401</v>
      </c>
      <c r="K38" s="55"/>
      <c r="L38" s="110"/>
      <c r="M38" s="112"/>
      <c r="N38" s="112"/>
      <c r="O38" s="112"/>
      <c r="P38" s="112"/>
      <c r="Q38" s="112"/>
      <c r="R38" s="112"/>
      <c r="S38" s="112"/>
      <c r="T38" s="113"/>
      <c r="U38" s="114"/>
      <c r="V38" s="113"/>
      <c r="W38" s="115"/>
      <c r="X38" s="115"/>
      <c r="Y38" s="115"/>
      <c r="AA38" s="117"/>
      <c r="AB38" s="117"/>
      <c r="AC38" s="117"/>
      <c r="AD38" s="118"/>
      <c r="AE38" s="117"/>
      <c r="AF38" s="117"/>
      <c r="AG38" s="117"/>
      <c r="AH38" s="117"/>
      <c r="AI38" s="117"/>
      <c r="AJ38" s="117"/>
      <c r="AK38" s="117"/>
      <c r="AM38" s="119"/>
    </row>
    <row r="39" spans="1:39" s="116" customFormat="1" ht="13.2" x14ac:dyDescent="0.25">
      <c r="A39" s="111" t="s">
        <v>357</v>
      </c>
      <c r="B39" s="110">
        <v>14354</v>
      </c>
      <c r="C39" s="110">
        <v>16293</v>
      </c>
      <c r="D39" s="110">
        <v>2159</v>
      </c>
      <c r="E39" s="110">
        <v>0</v>
      </c>
      <c r="F39" s="110">
        <v>0</v>
      </c>
      <c r="G39" s="110">
        <v>3055.3265526466898</v>
      </c>
      <c r="H39" s="110"/>
      <c r="I39" s="110">
        <v>21507.3265526467</v>
      </c>
      <c r="J39" s="110">
        <v>308716165</v>
      </c>
      <c r="K39" s="55"/>
      <c r="L39" s="110"/>
      <c r="M39" s="112"/>
      <c r="N39" s="112"/>
      <c r="O39" s="112"/>
      <c r="P39" s="112"/>
      <c r="Q39" s="112"/>
      <c r="R39" s="112"/>
      <c r="S39" s="112"/>
      <c r="T39" s="113"/>
      <c r="U39" s="114"/>
      <c r="V39" s="113"/>
      <c r="W39" s="115"/>
      <c r="X39" s="115"/>
      <c r="Y39" s="115"/>
      <c r="AA39" s="117"/>
      <c r="AB39" s="117"/>
      <c r="AC39" s="117"/>
      <c r="AD39" s="118"/>
      <c r="AE39" s="117"/>
      <c r="AF39" s="117"/>
      <c r="AG39" s="117"/>
      <c r="AH39" s="117"/>
      <c r="AI39" s="117"/>
      <c r="AJ39" s="117"/>
      <c r="AK39" s="117"/>
      <c r="AM39" s="119"/>
    </row>
    <row r="40" spans="1:39" s="116" customFormat="1" ht="13.2" x14ac:dyDescent="0.25">
      <c r="A40" s="111" t="s">
        <v>358</v>
      </c>
      <c r="B40" s="110">
        <v>22934</v>
      </c>
      <c r="C40" s="110">
        <v>6329</v>
      </c>
      <c r="D40" s="110">
        <v>-1787</v>
      </c>
      <c r="E40" s="110">
        <v>0</v>
      </c>
      <c r="F40" s="110">
        <v>0</v>
      </c>
      <c r="G40" s="110">
        <v>3055.3265526466898</v>
      </c>
      <c r="H40" s="110"/>
      <c r="I40" s="110">
        <v>7597.3265526466903</v>
      </c>
      <c r="J40" s="110">
        <v>174237087</v>
      </c>
      <c r="K40" s="55"/>
      <c r="L40" s="110"/>
      <c r="M40" s="112"/>
      <c r="N40" s="112"/>
      <c r="O40" s="112"/>
      <c r="P40" s="112"/>
      <c r="Q40" s="112"/>
      <c r="R40" s="112"/>
      <c r="S40" s="112"/>
      <c r="T40" s="113"/>
      <c r="U40" s="114"/>
      <c r="V40" s="113"/>
      <c r="W40" s="115"/>
      <c r="X40" s="115"/>
      <c r="Y40" s="115"/>
      <c r="AA40" s="117"/>
      <c r="AB40" s="117"/>
      <c r="AC40" s="117"/>
      <c r="AD40" s="118"/>
      <c r="AE40" s="117"/>
      <c r="AF40" s="117"/>
      <c r="AG40" s="117"/>
      <c r="AH40" s="117"/>
      <c r="AI40" s="117"/>
      <c r="AJ40" s="117"/>
      <c r="AK40" s="117"/>
      <c r="AM40" s="119"/>
    </row>
    <row r="41" spans="1:39" s="116" customFormat="1" ht="13.2" x14ac:dyDescent="0.25">
      <c r="A41" s="111" t="s">
        <v>359</v>
      </c>
      <c r="B41" s="110">
        <v>20538</v>
      </c>
      <c r="C41" s="110">
        <v>3936</v>
      </c>
      <c r="D41" s="110">
        <v>1725</v>
      </c>
      <c r="E41" s="110">
        <v>0</v>
      </c>
      <c r="F41" s="110">
        <v>0</v>
      </c>
      <c r="G41" s="110">
        <v>3055.3265526466898</v>
      </c>
      <c r="H41" s="110"/>
      <c r="I41" s="110">
        <v>8716.3265526466894</v>
      </c>
      <c r="J41" s="110">
        <v>179015915</v>
      </c>
      <c r="K41" s="55"/>
      <c r="L41" s="110"/>
      <c r="M41" s="112"/>
      <c r="N41" s="112"/>
      <c r="O41" s="112"/>
      <c r="P41" s="112"/>
      <c r="Q41" s="112"/>
      <c r="R41" s="112"/>
      <c r="S41" s="112"/>
      <c r="T41" s="113"/>
      <c r="U41" s="114"/>
      <c r="V41" s="113"/>
      <c r="W41" s="115"/>
      <c r="X41" s="115"/>
      <c r="Y41" s="115"/>
      <c r="AA41" s="117"/>
      <c r="AB41" s="117"/>
      <c r="AC41" s="117"/>
      <c r="AD41" s="118"/>
      <c r="AE41" s="117"/>
      <c r="AF41" s="117"/>
      <c r="AG41" s="117"/>
      <c r="AH41" s="117"/>
      <c r="AI41" s="117"/>
      <c r="AJ41" s="117"/>
      <c r="AK41" s="117"/>
      <c r="AM41" s="119"/>
    </row>
    <row r="42" spans="1:39" s="116" customFormat="1" ht="13.2" x14ac:dyDescent="0.25">
      <c r="A42" s="111" t="s">
        <v>360</v>
      </c>
      <c r="B42" s="110">
        <v>21209</v>
      </c>
      <c r="C42" s="110">
        <v>15465</v>
      </c>
      <c r="D42" s="110">
        <v>2926</v>
      </c>
      <c r="E42" s="110">
        <v>0</v>
      </c>
      <c r="F42" s="110">
        <v>0</v>
      </c>
      <c r="G42" s="110">
        <v>3055.3265526466898</v>
      </c>
      <c r="H42" s="110"/>
      <c r="I42" s="110">
        <v>21446.3265526467</v>
      </c>
      <c r="J42" s="110">
        <v>454855140</v>
      </c>
      <c r="K42" s="55"/>
      <c r="L42" s="110"/>
      <c r="M42" s="112"/>
      <c r="N42" s="112"/>
      <c r="O42" s="112"/>
      <c r="P42" s="112"/>
      <c r="Q42" s="112"/>
      <c r="R42" s="112"/>
      <c r="S42" s="112"/>
      <c r="T42" s="113"/>
      <c r="U42" s="114"/>
      <c r="V42" s="113"/>
      <c r="W42" s="115"/>
      <c r="X42" s="115"/>
      <c r="Y42" s="115"/>
      <c r="AA42" s="117"/>
      <c r="AB42" s="117"/>
      <c r="AC42" s="117"/>
      <c r="AD42" s="118"/>
      <c r="AE42" s="117"/>
      <c r="AF42" s="117"/>
      <c r="AG42" s="117"/>
      <c r="AH42" s="117"/>
      <c r="AI42" s="117"/>
      <c r="AJ42" s="117"/>
      <c r="AK42" s="117"/>
      <c r="AM42" s="119"/>
    </row>
    <row r="43" spans="1:39" s="116" customFormat="1" ht="13.2" x14ac:dyDescent="0.25">
      <c r="A43" s="111" t="s">
        <v>355</v>
      </c>
      <c r="B43" s="110">
        <v>245663</v>
      </c>
      <c r="C43" s="110">
        <v>8898</v>
      </c>
      <c r="D43" s="110">
        <v>-4227</v>
      </c>
      <c r="E43" s="110">
        <v>0</v>
      </c>
      <c r="F43" s="110">
        <v>0</v>
      </c>
      <c r="G43" s="110">
        <v>3055.3265526466898</v>
      </c>
      <c r="H43" s="110"/>
      <c r="I43" s="110">
        <v>7726.3265526466903</v>
      </c>
      <c r="J43" s="110">
        <v>1898072560</v>
      </c>
      <c r="K43" s="55"/>
      <c r="L43" s="110"/>
      <c r="M43" s="112"/>
      <c r="N43" s="112"/>
      <c r="O43" s="112"/>
      <c r="P43" s="112"/>
      <c r="Q43" s="112"/>
      <c r="R43" s="112"/>
      <c r="S43" s="112"/>
      <c r="T43" s="113"/>
      <c r="U43" s="114"/>
      <c r="V43" s="113"/>
      <c r="W43" s="115"/>
      <c r="X43" s="115"/>
      <c r="Y43" s="115"/>
      <c r="AA43" s="117"/>
      <c r="AB43" s="117"/>
      <c r="AC43" s="117"/>
      <c r="AD43" s="118"/>
      <c r="AE43" s="117"/>
      <c r="AF43" s="117"/>
      <c r="AG43" s="117"/>
      <c r="AH43" s="117"/>
      <c r="AI43" s="117"/>
      <c r="AJ43" s="117"/>
      <c r="AK43" s="117"/>
      <c r="AM43" s="119"/>
    </row>
    <row r="44" spans="1:39" s="116" customFormat="1" ht="13.2" x14ac:dyDescent="0.25">
      <c r="A44" s="111" t="s">
        <v>361</v>
      </c>
      <c r="B44" s="110">
        <v>9581</v>
      </c>
      <c r="C44" s="110">
        <v>13788</v>
      </c>
      <c r="D44" s="110">
        <v>1181</v>
      </c>
      <c r="E44" s="110">
        <v>0</v>
      </c>
      <c r="F44" s="110">
        <v>0</v>
      </c>
      <c r="G44" s="110">
        <v>3055.3265526466898</v>
      </c>
      <c r="H44" s="110"/>
      <c r="I44" s="110">
        <v>18024.3265526467</v>
      </c>
      <c r="J44" s="110">
        <v>172691073</v>
      </c>
      <c r="K44" s="55"/>
      <c r="L44" s="110"/>
      <c r="M44" s="112"/>
      <c r="N44" s="112"/>
      <c r="O44" s="112"/>
      <c r="P44" s="112"/>
      <c r="Q44" s="112"/>
      <c r="R44" s="112"/>
      <c r="S44" s="112"/>
      <c r="T44" s="113"/>
      <c r="U44" s="114"/>
      <c r="V44" s="113"/>
      <c r="W44" s="115"/>
      <c r="X44" s="115"/>
      <c r="Y44" s="115"/>
      <c r="AA44" s="117"/>
      <c r="AB44" s="117"/>
      <c r="AC44" s="117"/>
      <c r="AD44" s="118"/>
      <c r="AE44" s="117"/>
      <c r="AF44" s="117"/>
      <c r="AG44" s="117"/>
      <c r="AH44" s="117"/>
      <c r="AI44" s="117"/>
      <c r="AJ44" s="117"/>
      <c r="AK44" s="117"/>
      <c r="AM44" s="119"/>
    </row>
    <row r="45" spans="1:39" s="116" customFormat="1" ht="13.2" x14ac:dyDescent="0.25">
      <c r="A45" s="111" t="s">
        <v>362</v>
      </c>
      <c r="B45" s="110">
        <v>22171</v>
      </c>
      <c r="C45" s="110">
        <v>9850</v>
      </c>
      <c r="D45" s="110">
        <v>-556</v>
      </c>
      <c r="E45" s="110">
        <v>0</v>
      </c>
      <c r="F45" s="110">
        <v>0</v>
      </c>
      <c r="G45" s="110">
        <v>3055.3265526466898</v>
      </c>
      <c r="H45" s="110"/>
      <c r="I45" s="110">
        <v>12349.3265526467</v>
      </c>
      <c r="J45" s="110">
        <v>273796919</v>
      </c>
      <c r="K45" s="55"/>
      <c r="L45" s="110"/>
      <c r="M45" s="112"/>
      <c r="N45" s="112"/>
      <c r="O45" s="112"/>
      <c r="P45" s="112"/>
      <c r="Q45" s="112"/>
      <c r="R45" s="112"/>
      <c r="S45" s="112"/>
      <c r="T45" s="113"/>
      <c r="U45" s="114"/>
      <c r="V45" s="113"/>
      <c r="W45" s="115"/>
      <c r="X45" s="115"/>
      <c r="Y45" s="115"/>
      <c r="AA45" s="117"/>
      <c r="AB45" s="117"/>
      <c r="AC45" s="117"/>
      <c r="AD45" s="118"/>
      <c r="AE45" s="117"/>
      <c r="AF45" s="117"/>
      <c r="AG45" s="117"/>
      <c r="AH45" s="117"/>
      <c r="AI45" s="117"/>
      <c r="AJ45" s="117"/>
      <c r="AK45" s="117"/>
      <c r="AM45" s="119"/>
    </row>
    <row r="46" spans="1:39" s="116" customFormat="1" ht="18.75" customHeight="1" x14ac:dyDescent="0.25">
      <c r="A46" s="17" t="s">
        <v>363</v>
      </c>
      <c r="B46" s="18"/>
      <c r="C46" s="18"/>
      <c r="D46" s="18"/>
      <c r="E46" s="18"/>
      <c r="F46" s="18"/>
      <c r="G46" s="18"/>
      <c r="H46" s="18"/>
      <c r="I46" s="110"/>
      <c r="J46" s="110"/>
      <c r="K46" s="55"/>
      <c r="L46" s="110"/>
      <c r="M46" s="112"/>
      <c r="N46" s="112"/>
      <c r="O46" s="112"/>
      <c r="P46" s="112"/>
      <c r="Q46" s="112"/>
      <c r="R46" s="112"/>
      <c r="S46" s="112"/>
      <c r="T46" s="113"/>
      <c r="U46" s="114"/>
      <c r="V46" s="113"/>
      <c r="W46" s="115"/>
      <c r="X46" s="115"/>
      <c r="Y46" s="115"/>
      <c r="AA46" s="117"/>
      <c r="AB46" s="117"/>
      <c r="AC46" s="117"/>
      <c r="AD46" s="118"/>
      <c r="AE46" s="117"/>
      <c r="AF46" s="117"/>
      <c r="AG46" s="117"/>
      <c r="AH46" s="117"/>
      <c r="AI46" s="117"/>
      <c r="AJ46" s="117"/>
      <c r="AK46" s="117"/>
      <c r="AM46" s="119"/>
    </row>
    <row r="47" spans="1:39" s="116" customFormat="1" ht="13.2" x14ac:dyDescent="0.25">
      <c r="A47" s="111" t="s">
        <v>364</v>
      </c>
      <c r="B47" s="110">
        <v>107713</v>
      </c>
      <c r="C47" s="110">
        <v>15604</v>
      </c>
      <c r="D47" s="110">
        <v>2181</v>
      </c>
      <c r="E47" s="110">
        <v>0</v>
      </c>
      <c r="F47" s="110">
        <v>0</v>
      </c>
      <c r="G47" s="110">
        <v>3055.3265526466898</v>
      </c>
      <c r="H47" s="110"/>
      <c r="I47" s="110">
        <v>20840.3265526467</v>
      </c>
      <c r="J47" s="110">
        <v>2244774094</v>
      </c>
      <c r="K47" s="55"/>
      <c r="L47" s="110"/>
      <c r="M47" s="112"/>
      <c r="N47" s="112"/>
      <c r="O47" s="112"/>
      <c r="P47" s="112"/>
      <c r="Q47" s="112"/>
      <c r="R47" s="112"/>
      <c r="S47" s="112"/>
      <c r="T47" s="113"/>
      <c r="U47" s="114"/>
      <c r="V47" s="113"/>
      <c r="W47" s="115"/>
      <c r="X47" s="115"/>
      <c r="Y47" s="115"/>
      <c r="AA47" s="117"/>
      <c r="AB47" s="117"/>
      <c r="AC47" s="117"/>
      <c r="AD47" s="118"/>
      <c r="AE47" s="117"/>
      <c r="AF47" s="117"/>
      <c r="AG47" s="117"/>
      <c r="AH47" s="117"/>
      <c r="AI47" s="117"/>
      <c r="AJ47" s="117"/>
      <c r="AK47" s="117"/>
      <c r="AM47" s="119"/>
    </row>
    <row r="48" spans="1:39" s="116" customFormat="1" ht="13.2" x14ac:dyDescent="0.25">
      <c r="A48" s="111" t="s">
        <v>365</v>
      </c>
      <c r="B48" s="110">
        <v>15750</v>
      </c>
      <c r="C48" s="110">
        <v>18102</v>
      </c>
      <c r="D48" s="110">
        <v>4898</v>
      </c>
      <c r="E48" s="110">
        <v>0</v>
      </c>
      <c r="F48" s="110">
        <v>0</v>
      </c>
      <c r="G48" s="110">
        <v>3055.3265526466898</v>
      </c>
      <c r="H48" s="110"/>
      <c r="I48" s="110">
        <v>26055.3265526467</v>
      </c>
      <c r="J48" s="110">
        <v>410371393</v>
      </c>
      <c r="K48" s="55"/>
      <c r="L48" s="110"/>
      <c r="M48" s="112"/>
      <c r="N48" s="112"/>
      <c r="O48" s="112"/>
      <c r="P48" s="112"/>
      <c r="Q48" s="112"/>
      <c r="R48" s="112"/>
      <c r="S48" s="112"/>
      <c r="T48" s="113"/>
      <c r="U48" s="114"/>
      <c r="V48" s="113"/>
      <c r="W48" s="115"/>
      <c r="X48" s="115"/>
      <c r="Y48" s="115"/>
      <c r="AA48" s="117"/>
      <c r="AB48" s="117"/>
      <c r="AC48" s="117"/>
      <c r="AD48" s="118"/>
      <c r="AE48" s="117"/>
      <c r="AF48" s="117"/>
      <c r="AG48" s="117"/>
      <c r="AH48" s="117"/>
      <c r="AI48" s="117"/>
      <c r="AJ48" s="117"/>
      <c r="AK48" s="117"/>
      <c r="AM48" s="119"/>
    </row>
    <row r="49" spans="1:39" s="116" customFormat="1" ht="13.2" x14ac:dyDescent="0.25">
      <c r="A49" s="111" t="s">
        <v>366</v>
      </c>
      <c r="B49" s="110">
        <v>11493</v>
      </c>
      <c r="C49" s="110">
        <v>12256</v>
      </c>
      <c r="D49" s="110">
        <v>1211</v>
      </c>
      <c r="E49" s="110">
        <v>0</v>
      </c>
      <c r="F49" s="110">
        <v>0</v>
      </c>
      <c r="G49" s="110">
        <v>3055.3265526466898</v>
      </c>
      <c r="H49" s="110"/>
      <c r="I49" s="110">
        <v>16522.3265526467</v>
      </c>
      <c r="J49" s="110">
        <v>189891099</v>
      </c>
      <c r="K49" s="55"/>
      <c r="L49" s="110"/>
      <c r="M49" s="112"/>
      <c r="N49" s="112"/>
      <c r="O49" s="112"/>
      <c r="P49" s="112"/>
      <c r="Q49" s="112"/>
      <c r="R49" s="112"/>
      <c r="S49" s="112"/>
      <c r="T49" s="113"/>
      <c r="U49" s="114"/>
      <c r="V49" s="113"/>
      <c r="W49" s="115"/>
      <c r="X49" s="115"/>
      <c r="Y49" s="115"/>
      <c r="AA49" s="117"/>
      <c r="AB49" s="117"/>
      <c r="AC49" s="117"/>
      <c r="AD49" s="118"/>
      <c r="AE49" s="117"/>
      <c r="AF49" s="117"/>
      <c r="AG49" s="117"/>
      <c r="AH49" s="117"/>
      <c r="AI49" s="117"/>
      <c r="AJ49" s="117"/>
      <c r="AK49" s="117"/>
      <c r="AM49" s="119"/>
    </row>
    <row r="50" spans="1:39" s="116" customFormat="1" ht="13.2" x14ac:dyDescent="0.25">
      <c r="A50" s="111" t="s">
        <v>367</v>
      </c>
      <c r="B50" s="110">
        <v>34334</v>
      </c>
      <c r="C50" s="110">
        <v>15648</v>
      </c>
      <c r="D50" s="110">
        <v>2637</v>
      </c>
      <c r="E50" s="110">
        <v>0</v>
      </c>
      <c r="F50" s="110">
        <v>0</v>
      </c>
      <c r="G50" s="110">
        <v>3055.3265526466898</v>
      </c>
      <c r="H50" s="110"/>
      <c r="I50" s="110">
        <v>21340.3265526467</v>
      </c>
      <c r="J50" s="110">
        <v>732698772</v>
      </c>
      <c r="K50" s="55"/>
      <c r="L50" s="110"/>
      <c r="M50" s="112"/>
      <c r="N50" s="112"/>
      <c r="O50" s="112"/>
      <c r="P50" s="112"/>
      <c r="Q50" s="112"/>
      <c r="R50" s="112"/>
      <c r="S50" s="112"/>
      <c r="T50" s="113"/>
      <c r="U50" s="114"/>
      <c r="V50" s="113"/>
      <c r="W50" s="115"/>
      <c r="X50" s="115"/>
      <c r="Y50" s="115"/>
      <c r="AA50" s="117"/>
      <c r="AB50" s="117"/>
      <c r="AC50" s="117"/>
      <c r="AD50" s="118"/>
      <c r="AE50" s="117"/>
      <c r="AF50" s="117"/>
      <c r="AG50" s="117"/>
      <c r="AH50" s="117"/>
      <c r="AI50" s="117"/>
      <c r="AJ50" s="117"/>
      <c r="AK50" s="117"/>
      <c r="AM50" s="119"/>
    </row>
    <row r="51" spans="1:39" s="116" customFormat="1" ht="13.2" x14ac:dyDescent="0.25">
      <c r="A51" s="111" t="s">
        <v>368</v>
      </c>
      <c r="B51" s="110">
        <v>58278</v>
      </c>
      <c r="C51" s="110">
        <v>12261</v>
      </c>
      <c r="D51" s="110">
        <v>2167</v>
      </c>
      <c r="E51" s="110">
        <v>0</v>
      </c>
      <c r="F51" s="110">
        <v>0</v>
      </c>
      <c r="G51" s="110">
        <v>3055.3265526466898</v>
      </c>
      <c r="H51" s="110"/>
      <c r="I51" s="110">
        <v>17483.3265526467</v>
      </c>
      <c r="J51" s="110">
        <v>1018893305</v>
      </c>
      <c r="K51" s="55"/>
      <c r="L51" s="110"/>
      <c r="M51" s="112"/>
      <c r="N51" s="112"/>
      <c r="O51" s="112"/>
      <c r="P51" s="112"/>
      <c r="Q51" s="112"/>
      <c r="R51" s="112"/>
      <c r="S51" s="112"/>
      <c r="T51" s="113"/>
      <c r="U51" s="114"/>
      <c r="V51" s="113"/>
      <c r="W51" s="115"/>
      <c r="X51" s="115"/>
      <c r="Y51" s="115"/>
      <c r="AA51" s="117"/>
      <c r="AB51" s="117"/>
      <c r="AC51" s="117"/>
      <c r="AD51" s="118"/>
      <c r="AE51" s="117"/>
      <c r="AF51" s="117"/>
      <c r="AG51" s="117"/>
      <c r="AH51" s="117"/>
      <c r="AI51" s="117"/>
      <c r="AJ51" s="117"/>
      <c r="AK51" s="117"/>
      <c r="AM51" s="119"/>
    </row>
    <row r="52" spans="1:39" s="116" customFormat="1" ht="13.2" x14ac:dyDescent="0.25">
      <c r="A52" s="111" t="s">
        <v>369</v>
      </c>
      <c r="B52" s="110">
        <v>12118</v>
      </c>
      <c r="C52" s="110">
        <v>14644</v>
      </c>
      <c r="D52" s="110">
        <v>2938</v>
      </c>
      <c r="E52" s="110">
        <v>0</v>
      </c>
      <c r="F52" s="110">
        <v>0</v>
      </c>
      <c r="G52" s="110">
        <v>3055.3265526466898</v>
      </c>
      <c r="H52" s="110"/>
      <c r="I52" s="110">
        <v>20637.3265526467</v>
      </c>
      <c r="J52" s="110">
        <v>250083123</v>
      </c>
      <c r="K52" s="55"/>
      <c r="L52" s="110"/>
      <c r="M52" s="112"/>
      <c r="N52" s="112"/>
      <c r="O52" s="112"/>
      <c r="P52" s="112"/>
      <c r="Q52" s="112"/>
      <c r="R52" s="112"/>
      <c r="S52" s="112"/>
      <c r="T52" s="113"/>
      <c r="U52" s="114"/>
      <c r="V52" s="113"/>
      <c r="W52" s="115"/>
      <c r="X52" s="115"/>
      <c r="Y52" s="115"/>
      <c r="AA52" s="117"/>
      <c r="AB52" s="117"/>
      <c r="AC52" s="117"/>
      <c r="AD52" s="118"/>
      <c r="AE52" s="117"/>
      <c r="AF52" s="117"/>
      <c r="AG52" s="117"/>
      <c r="AH52" s="117"/>
      <c r="AI52" s="117"/>
      <c r="AJ52" s="117"/>
      <c r="AK52" s="117"/>
      <c r="AM52" s="119"/>
    </row>
    <row r="53" spans="1:39" s="116" customFormat="1" ht="13.2" x14ac:dyDescent="0.25">
      <c r="A53" s="111" t="s">
        <v>370</v>
      </c>
      <c r="B53" s="110">
        <v>38852</v>
      </c>
      <c r="C53" s="110">
        <v>8609</v>
      </c>
      <c r="D53" s="110">
        <v>467</v>
      </c>
      <c r="E53" s="110">
        <v>0</v>
      </c>
      <c r="F53" s="110">
        <v>0</v>
      </c>
      <c r="G53" s="110">
        <v>3055.3265526466898</v>
      </c>
      <c r="H53" s="110"/>
      <c r="I53" s="110">
        <v>12131.3265526467</v>
      </c>
      <c r="J53" s="110">
        <v>471326299</v>
      </c>
      <c r="K53" s="55"/>
      <c r="L53" s="110"/>
      <c r="M53" s="112"/>
      <c r="N53" s="112"/>
      <c r="O53" s="112"/>
      <c r="P53" s="112"/>
      <c r="Q53" s="112"/>
      <c r="R53" s="112"/>
      <c r="S53" s="112"/>
      <c r="T53" s="113"/>
      <c r="U53" s="114"/>
      <c r="V53" s="113"/>
      <c r="W53" s="115"/>
      <c r="X53" s="115"/>
      <c r="Y53" s="115"/>
      <c r="AA53" s="117"/>
      <c r="AB53" s="117"/>
      <c r="AC53" s="117"/>
      <c r="AD53" s="118"/>
      <c r="AE53" s="117"/>
      <c r="AF53" s="117"/>
      <c r="AG53" s="117"/>
      <c r="AH53" s="117"/>
      <c r="AI53" s="117"/>
      <c r="AJ53" s="117"/>
      <c r="AK53" s="117"/>
      <c r="AM53" s="119"/>
    </row>
    <row r="54" spans="1:39" s="116" customFormat="1" ht="13.2" x14ac:dyDescent="0.25">
      <c r="A54" s="111" t="s">
        <v>371</v>
      </c>
      <c r="B54" s="110">
        <v>14860</v>
      </c>
      <c r="C54" s="110">
        <v>6347</v>
      </c>
      <c r="D54" s="110">
        <v>-1387</v>
      </c>
      <c r="E54" s="110">
        <v>0</v>
      </c>
      <c r="F54" s="110">
        <v>0</v>
      </c>
      <c r="G54" s="110">
        <v>3055.3265526466898</v>
      </c>
      <c r="H54" s="110"/>
      <c r="I54" s="110">
        <v>8015.3265526466903</v>
      </c>
      <c r="J54" s="110">
        <v>119107753</v>
      </c>
      <c r="K54" s="55"/>
      <c r="L54" s="110"/>
      <c r="M54" s="112"/>
      <c r="N54" s="112"/>
      <c r="O54" s="112"/>
      <c r="P54" s="112"/>
      <c r="Q54" s="112"/>
      <c r="R54" s="112"/>
      <c r="S54" s="112"/>
      <c r="T54" s="113"/>
      <c r="U54" s="114"/>
      <c r="V54" s="113"/>
      <c r="W54" s="115"/>
      <c r="X54" s="115"/>
      <c r="Y54" s="115"/>
      <c r="AA54" s="117"/>
      <c r="AB54" s="117"/>
      <c r="AC54" s="117"/>
      <c r="AD54" s="118"/>
      <c r="AE54" s="117"/>
      <c r="AF54" s="117"/>
      <c r="AG54" s="117"/>
      <c r="AH54" s="117"/>
      <c r="AI54" s="117"/>
      <c r="AJ54" s="117"/>
      <c r="AK54" s="117"/>
      <c r="AM54" s="119"/>
    </row>
    <row r="55" spans="1:39" s="116" customFormat="1" ht="13.2" x14ac:dyDescent="0.25">
      <c r="A55" s="111" t="s">
        <v>372</v>
      </c>
      <c r="B55" s="110">
        <v>8912</v>
      </c>
      <c r="C55" s="110">
        <v>18037</v>
      </c>
      <c r="D55" s="110">
        <v>3064</v>
      </c>
      <c r="E55" s="110">
        <v>0</v>
      </c>
      <c r="F55" s="110">
        <v>0</v>
      </c>
      <c r="G55" s="110">
        <v>3055.3265526466898</v>
      </c>
      <c r="H55" s="110"/>
      <c r="I55" s="110">
        <v>24156.3265526467</v>
      </c>
      <c r="J55" s="110">
        <v>215281182</v>
      </c>
      <c r="K55" s="55"/>
      <c r="L55" s="110"/>
      <c r="M55" s="112"/>
      <c r="N55" s="112"/>
      <c r="O55" s="112"/>
      <c r="P55" s="112"/>
      <c r="Q55" s="112"/>
      <c r="R55" s="112"/>
      <c r="S55" s="112"/>
      <c r="T55" s="113"/>
      <c r="U55" s="114"/>
      <c r="V55" s="113"/>
      <c r="W55" s="115"/>
      <c r="X55" s="115"/>
      <c r="Y55" s="115"/>
      <c r="AA55" s="117"/>
      <c r="AB55" s="117"/>
      <c r="AC55" s="117"/>
      <c r="AD55" s="118"/>
      <c r="AE55" s="117"/>
      <c r="AF55" s="117"/>
      <c r="AG55" s="117"/>
      <c r="AH55" s="117"/>
      <c r="AI55" s="117"/>
      <c r="AJ55" s="117"/>
      <c r="AK55" s="117"/>
      <c r="AM55" s="119"/>
    </row>
    <row r="56" spans="1:39" s="116" customFormat="1" ht="18.75" customHeight="1" x14ac:dyDescent="0.25">
      <c r="A56" s="17" t="s">
        <v>373</v>
      </c>
      <c r="B56" s="18"/>
      <c r="C56" s="18"/>
      <c r="D56" s="18"/>
      <c r="E56" s="18"/>
      <c r="F56" s="18"/>
      <c r="G56" s="18"/>
      <c r="H56" s="18"/>
      <c r="I56" s="110"/>
      <c r="J56" s="110"/>
      <c r="K56" s="55"/>
      <c r="L56" s="110"/>
      <c r="M56" s="112"/>
      <c r="N56" s="112"/>
      <c r="O56" s="112"/>
      <c r="P56" s="112"/>
      <c r="Q56" s="112"/>
      <c r="R56" s="112"/>
      <c r="S56" s="112"/>
      <c r="T56" s="113"/>
      <c r="U56" s="114"/>
      <c r="V56" s="113"/>
      <c r="W56" s="115"/>
      <c r="X56" s="115"/>
      <c r="Y56" s="115"/>
      <c r="AA56" s="117"/>
      <c r="AB56" s="117"/>
      <c r="AC56" s="117"/>
      <c r="AD56" s="118"/>
      <c r="AE56" s="117"/>
      <c r="AF56" s="117"/>
      <c r="AG56" s="117"/>
      <c r="AH56" s="117"/>
      <c r="AI56" s="117"/>
      <c r="AJ56" s="117"/>
      <c r="AK56" s="117"/>
      <c r="AM56" s="119"/>
    </row>
    <row r="57" spans="1:39" s="116" customFormat="1" ht="13.2" x14ac:dyDescent="0.25">
      <c r="A57" s="111" t="s">
        <v>374</v>
      </c>
      <c r="B57" s="110">
        <v>5509</v>
      </c>
      <c r="C57" s="110">
        <v>13400</v>
      </c>
      <c r="D57" s="110">
        <v>-334</v>
      </c>
      <c r="E57" s="110">
        <v>0</v>
      </c>
      <c r="F57" s="110">
        <v>0</v>
      </c>
      <c r="G57" s="110">
        <v>3055.3265526466898</v>
      </c>
      <c r="H57" s="110"/>
      <c r="I57" s="110">
        <v>16121.3265526467</v>
      </c>
      <c r="J57" s="110">
        <v>88812388</v>
      </c>
      <c r="K57" s="55"/>
      <c r="L57" s="110"/>
      <c r="M57" s="112"/>
      <c r="N57" s="112"/>
      <c r="O57" s="112"/>
      <c r="P57" s="112"/>
      <c r="Q57" s="112"/>
      <c r="R57" s="112"/>
      <c r="S57" s="112"/>
      <c r="T57" s="113"/>
      <c r="U57" s="114"/>
      <c r="V57" s="113"/>
      <c r="W57" s="115"/>
      <c r="X57" s="115"/>
      <c r="Y57" s="115"/>
      <c r="AA57" s="117"/>
      <c r="AB57" s="117"/>
      <c r="AC57" s="117"/>
      <c r="AD57" s="118"/>
      <c r="AE57" s="117"/>
      <c r="AF57" s="117"/>
      <c r="AG57" s="117"/>
      <c r="AH57" s="117"/>
      <c r="AI57" s="117"/>
      <c r="AJ57" s="117"/>
      <c r="AK57" s="117"/>
      <c r="AM57" s="119"/>
    </row>
    <row r="58" spans="1:39" s="116" customFormat="1" ht="13.2" x14ac:dyDescent="0.25">
      <c r="A58" s="111" t="s">
        <v>375</v>
      </c>
      <c r="B58" s="110">
        <v>21783</v>
      </c>
      <c r="C58" s="110">
        <v>11988</v>
      </c>
      <c r="D58" s="110">
        <v>978</v>
      </c>
      <c r="E58" s="110">
        <v>0</v>
      </c>
      <c r="F58" s="110">
        <v>0</v>
      </c>
      <c r="G58" s="110">
        <v>3055.3265526466898</v>
      </c>
      <c r="H58" s="110"/>
      <c r="I58" s="110">
        <v>16021.3265526467</v>
      </c>
      <c r="J58" s="110">
        <v>348992556</v>
      </c>
      <c r="K58" s="55"/>
      <c r="L58" s="110"/>
      <c r="M58" s="112"/>
      <c r="N58" s="112"/>
      <c r="O58" s="112"/>
      <c r="P58" s="112"/>
      <c r="Q58" s="112"/>
      <c r="R58" s="112"/>
      <c r="S58" s="112"/>
      <c r="T58" s="113"/>
      <c r="U58" s="114"/>
      <c r="V58" s="113"/>
      <c r="W58" s="115"/>
      <c r="X58" s="115"/>
      <c r="Y58" s="115"/>
      <c r="AA58" s="117"/>
      <c r="AB58" s="117"/>
      <c r="AC58" s="117"/>
      <c r="AD58" s="118"/>
      <c r="AE58" s="117"/>
      <c r="AF58" s="117"/>
      <c r="AG58" s="117"/>
      <c r="AH58" s="117"/>
      <c r="AI58" s="117"/>
      <c r="AJ58" s="117"/>
      <c r="AK58" s="117"/>
      <c r="AM58" s="119"/>
    </row>
    <row r="59" spans="1:39" s="116" customFormat="1" ht="13.2" x14ac:dyDescent="0.25">
      <c r="A59" s="111" t="s">
        <v>376</v>
      </c>
      <c r="B59" s="110">
        <v>10001</v>
      </c>
      <c r="C59" s="110">
        <v>13256</v>
      </c>
      <c r="D59" s="110">
        <v>4124</v>
      </c>
      <c r="E59" s="110">
        <v>0</v>
      </c>
      <c r="F59" s="110">
        <v>0</v>
      </c>
      <c r="G59" s="110">
        <v>3055.3265526466898</v>
      </c>
      <c r="H59" s="110"/>
      <c r="I59" s="110">
        <v>20435.3265526467</v>
      </c>
      <c r="J59" s="110">
        <v>204373701</v>
      </c>
      <c r="K59" s="55"/>
      <c r="L59" s="110"/>
      <c r="M59" s="112"/>
      <c r="N59" s="112"/>
      <c r="O59" s="112"/>
      <c r="P59" s="112"/>
      <c r="Q59" s="112"/>
      <c r="R59" s="112"/>
      <c r="S59" s="112"/>
      <c r="T59" s="113"/>
      <c r="U59" s="114"/>
      <c r="V59" s="113"/>
      <c r="W59" s="115"/>
      <c r="X59" s="115"/>
      <c r="Y59" s="115"/>
      <c r="AA59" s="117"/>
      <c r="AB59" s="117"/>
      <c r="AC59" s="117"/>
      <c r="AD59" s="118"/>
      <c r="AE59" s="117"/>
      <c r="AF59" s="117"/>
      <c r="AG59" s="117"/>
      <c r="AH59" s="117"/>
      <c r="AI59" s="117"/>
      <c r="AJ59" s="117"/>
      <c r="AK59" s="117"/>
      <c r="AM59" s="119"/>
    </row>
    <row r="60" spans="1:39" s="116" customFormat="1" ht="13.2" x14ac:dyDescent="0.25">
      <c r="A60" s="111" t="s">
        <v>377</v>
      </c>
      <c r="B60" s="110">
        <v>167578</v>
      </c>
      <c r="C60" s="110">
        <v>8853</v>
      </c>
      <c r="D60" s="110">
        <v>-3532</v>
      </c>
      <c r="E60" s="110">
        <v>0</v>
      </c>
      <c r="F60" s="110">
        <v>0</v>
      </c>
      <c r="G60" s="110">
        <v>3055.3265526466898</v>
      </c>
      <c r="H60" s="110"/>
      <c r="I60" s="110">
        <v>8376.3265526466894</v>
      </c>
      <c r="J60" s="110">
        <v>1403688051</v>
      </c>
      <c r="K60" s="55"/>
      <c r="L60" s="110"/>
      <c r="M60" s="112"/>
      <c r="N60" s="112"/>
      <c r="O60" s="112"/>
      <c r="P60" s="112"/>
      <c r="Q60" s="112"/>
      <c r="R60" s="112"/>
      <c r="S60" s="112"/>
      <c r="T60" s="113"/>
      <c r="U60" s="114"/>
      <c r="V60" s="113"/>
      <c r="W60" s="115"/>
      <c r="X60" s="115"/>
      <c r="Y60" s="115"/>
      <c r="AA60" s="117"/>
      <c r="AB60" s="117"/>
      <c r="AC60" s="117"/>
      <c r="AD60" s="118"/>
      <c r="AE60" s="117"/>
      <c r="AF60" s="117"/>
      <c r="AG60" s="117"/>
      <c r="AH60" s="117"/>
      <c r="AI60" s="117"/>
      <c r="AJ60" s="117"/>
      <c r="AK60" s="117"/>
      <c r="AM60" s="119"/>
    </row>
    <row r="61" spans="1:39" s="116" customFormat="1" ht="13.2" x14ac:dyDescent="0.25">
      <c r="A61" s="111" t="s">
        <v>378</v>
      </c>
      <c r="B61" s="110">
        <v>28570</v>
      </c>
      <c r="C61" s="110">
        <v>11652</v>
      </c>
      <c r="D61" s="110">
        <v>-303</v>
      </c>
      <c r="E61" s="110">
        <v>0</v>
      </c>
      <c r="F61" s="110">
        <v>0</v>
      </c>
      <c r="G61" s="110">
        <v>3055.3265526466898</v>
      </c>
      <c r="H61" s="110"/>
      <c r="I61" s="110">
        <v>14404.3265526467</v>
      </c>
      <c r="J61" s="110">
        <v>411531610</v>
      </c>
      <c r="K61" s="55"/>
      <c r="L61" s="110"/>
      <c r="M61" s="112"/>
      <c r="N61" s="112"/>
      <c r="O61" s="112"/>
      <c r="P61" s="112"/>
      <c r="Q61" s="112"/>
      <c r="R61" s="112"/>
      <c r="S61" s="112"/>
      <c r="T61" s="113"/>
      <c r="U61" s="114"/>
      <c r="V61" s="113"/>
      <c r="W61" s="115"/>
      <c r="X61" s="115"/>
      <c r="Y61" s="115"/>
      <c r="AA61" s="117"/>
      <c r="AB61" s="117"/>
      <c r="AC61" s="117"/>
      <c r="AD61" s="118"/>
      <c r="AE61" s="117"/>
      <c r="AF61" s="117"/>
      <c r="AG61" s="117"/>
      <c r="AH61" s="117"/>
      <c r="AI61" s="117"/>
      <c r="AJ61" s="117"/>
      <c r="AK61" s="117"/>
      <c r="AM61" s="119"/>
    </row>
    <row r="62" spans="1:39" s="116" customFormat="1" ht="13.2" x14ac:dyDescent="0.25">
      <c r="A62" s="111" t="s">
        <v>379</v>
      </c>
      <c r="B62" s="110">
        <v>43776</v>
      </c>
      <c r="C62" s="110">
        <v>14022</v>
      </c>
      <c r="D62" s="110">
        <v>704</v>
      </c>
      <c r="E62" s="110">
        <v>0</v>
      </c>
      <c r="F62" s="110">
        <v>0</v>
      </c>
      <c r="G62" s="110">
        <v>3055.3265526466898</v>
      </c>
      <c r="H62" s="110"/>
      <c r="I62" s="110">
        <v>17781.3265526467</v>
      </c>
      <c r="J62" s="110">
        <v>778395351</v>
      </c>
      <c r="K62" s="55"/>
      <c r="L62" s="110"/>
      <c r="M62" s="112"/>
      <c r="N62" s="112"/>
      <c r="O62" s="112"/>
      <c r="P62" s="112"/>
      <c r="Q62" s="112"/>
      <c r="R62" s="112"/>
      <c r="S62" s="112"/>
      <c r="T62" s="113"/>
      <c r="U62" s="114"/>
      <c r="V62" s="113"/>
      <c r="W62" s="115"/>
      <c r="X62" s="115"/>
      <c r="Y62" s="115"/>
      <c r="AA62" s="117"/>
      <c r="AB62" s="117"/>
      <c r="AC62" s="117"/>
      <c r="AD62" s="118"/>
      <c r="AE62" s="117"/>
      <c r="AF62" s="117"/>
      <c r="AG62" s="117"/>
      <c r="AH62" s="117"/>
      <c r="AI62" s="117"/>
      <c r="AJ62" s="117"/>
      <c r="AK62" s="117"/>
      <c r="AM62" s="119"/>
    </row>
    <row r="63" spans="1:39" s="116" customFormat="1" ht="13.2" x14ac:dyDescent="0.25">
      <c r="A63" s="111" t="s">
        <v>380</v>
      </c>
      <c r="B63" s="110">
        <v>145222</v>
      </c>
      <c r="C63" s="110">
        <v>11674</v>
      </c>
      <c r="D63" s="110">
        <v>-400</v>
      </c>
      <c r="E63" s="110">
        <v>0</v>
      </c>
      <c r="F63" s="110">
        <v>0</v>
      </c>
      <c r="G63" s="110">
        <v>3055.3265526466898</v>
      </c>
      <c r="H63" s="110"/>
      <c r="I63" s="110">
        <v>14329.3265526467</v>
      </c>
      <c r="J63" s="110">
        <v>2080933461</v>
      </c>
      <c r="K63" s="55"/>
      <c r="L63" s="110"/>
      <c r="M63" s="112"/>
      <c r="N63" s="112"/>
      <c r="O63" s="112"/>
      <c r="P63" s="112"/>
      <c r="Q63" s="112"/>
      <c r="R63" s="112"/>
      <c r="S63" s="112"/>
      <c r="T63" s="113"/>
      <c r="U63" s="114"/>
      <c r="V63" s="113"/>
      <c r="W63" s="115"/>
      <c r="X63" s="115"/>
      <c r="Y63" s="115"/>
      <c r="AA63" s="117"/>
      <c r="AB63" s="117"/>
      <c r="AC63" s="117"/>
      <c r="AD63" s="118"/>
      <c r="AE63" s="117"/>
      <c r="AF63" s="117"/>
      <c r="AG63" s="117"/>
      <c r="AH63" s="117"/>
      <c r="AI63" s="117"/>
      <c r="AJ63" s="117"/>
      <c r="AK63" s="117"/>
      <c r="AM63" s="119"/>
    </row>
    <row r="64" spans="1:39" s="116" customFormat="1" ht="13.2" x14ac:dyDescent="0.25">
      <c r="A64" s="111" t="s">
        <v>381</v>
      </c>
      <c r="B64" s="110">
        <v>14860</v>
      </c>
      <c r="C64" s="110">
        <v>11664</v>
      </c>
      <c r="D64" s="110">
        <v>-170</v>
      </c>
      <c r="E64" s="110">
        <v>0</v>
      </c>
      <c r="F64" s="110">
        <v>0</v>
      </c>
      <c r="G64" s="110">
        <v>3055.3265526466898</v>
      </c>
      <c r="H64" s="110"/>
      <c r="I64" s="110">
        <v>14549.3265526467</v>
      </c>
      <c r="J64" s="110">
        <v>216202993</v>
      </c>
      <c r="K64" s="55"/>
      <c r="L64" s="110"/>
      <c r="M64" s="112"/>
      <c r="N64" s="112"/>
      <c r="O64" s="112"/>
      <c r="P64" s="112"/>
      <c r="Q64" s="112"/>
      <c r="R64" s="112"/>
      <c r="S64" s="112"/>
      <c r="T64" s="113"/>
      <c r="U64" s="114"/>
      <c r="V64" s="113"/>
      <c r="W64" s="115"/>
      <c r="X64" s="115"/>
      <c r="Y64" s="115"/>
      <c r="AA64" s="117"/>
      <c r="AB64" s="117"/>
      <c r="AC64" s="117"/>
      <c r="AD64" s="118"/>
      <c r="AE64" s="117"/>
      <c r="AF64" s="117"/>
      <c r="AG64" s="117"/>
      <c r="AH64" s="117"/>
      <c r="AI64" s="117"/>
      <c r="AJ64" s="117"/>
      <c r="AK64" s="117"/>
      <c r="AM64" s="119"/>
    </row>
    <row r="65" spans="1:39" s="116" customFormat="1" ht="13.2" x14ac:dyDescent="0.25">
      <c r="A65" s="111" t="s">
        <v>382</v>
      </c>
      <c r="B65" s="110">
        <v>7431</v>
      </c>
      <c r="C65" s="110">
        <v>9647</v>
      </c>
      <c r="D65" s="110">
        <v>-564</v>
      </c>
      <c r="E65" s="110">
        <v>0</v>
      </c>
      <c r="F65" s="110">
        <v>0</v>
      </c>
      <c r="G65" s="110">
        <v>3055.3265526466898</v>
      </c>
      <c r="H65" s="110"/>
      <c r="I65" s="110">
        <v>12138.3265526467</v>
      </c>
      <c r="J65" s="110">
        <v>90199905</v>
      </c>
      <c r="K65" s="55"/>
      <c r="L65" s="110"/>
      <c r="M65" s="112"/>
      <c r="N65" s="112"/>
      <c r="O65" s="112"/>
      <c r="P65" s="112"/>
      <c r="Q65" s="112"/>
      <c r="R65" s="112"/>
      <c r="S65" s="112"/>
      <c r="T65" s="113"/>
      <c r="U65" s="114"/>
      <c r="V65" s="113"/>
      <c r="W65" s="115"/>
      <c r="X65" s="115"/>
      <c r="Y65" s="115"/>
      <c r="AA65" s="117"/>
      <c r="AB65" s="117"/>
      <c r="AC65" s="117"/>
      <c r="AD65" s="118"/>
      <c r="AE65" s="117"/>
      <c r="AF65" s="117"/>
      <c r="AG65" s="117"/>
      <c r="AH65" s="117"/>
      <c r="AI65" s="117"/>
      <c r="AJ65" s="117"/>
      <c r="AK65" s="117"/>
      <c r="AM65" s="119"/>
    </row>
    <row r="66" spans="1:39" s="116" customFormat="1" ht="13.2" x14ac:dyDescent="0.25">
      <c r="A66" s="111" t="s">
        <v>383</v>
      </c>
      <c r="B66" s="110">
        <v>7557</v>
      </c>
      <c r="C66" s="110">
        <v>16581</v>
      </c>
      <c r="D66" s="110">
        <v>544</v>
      </c>
      <c r="E66" s="110">
        <v>0</v>
      </c>
      <c r="F66" s="110">
        <v>0</v>
      </c>
      <c r="G66" s="110">
        <v>3055.3265526466898</v>
      </c>
      <c r="H66" s="110"/>
      <c r="I66" s="110">
        <v>20180.3265526467</v>
      </c>
      <c r="J66" s="110">
        <v>152502728</v>
      </c>
      <c r="K66" s="55"/>
      <c r="L66" s="110"/>
      <c r="M66" s="112"/>
      <c r="N66" s="112"/>
      <c r="O66" s="112"/>
      <c r="P66" s="112"/>
      <c r="Q66" s="112"/>
      <c r="R66" s="112"/>
      <c r="S66" s="112"/>
      <c r="T66" s="113"/>
      <c r="U66" s="114"/>
      <c r="V66" s="113"/>
      <c r="W66" s="115"/>
      <c r="X66" s="115"/>
      <c r="Y66" s="115"/>
      <c r="AA66" s="117"/>
      <c r="AB66" s="117"/>
      <c r="AC66" s="117"/>
      <c r="AD66" s="118"/>
      <c r="AE66" s="117"/>
      <c r="AF66" s="117"/>
      <c r="AG66" s="117"/>
      <c r="AH66" s="117"/>
      <c r="AI66" s="117"/>
      <c r="AJ66" s="117"/>
      <c r="AK66" s="117"/>
      <c r="AM66" s="119"/>
    </row>
    <row r="67" spans="1:39" s="116" customFormat="1" ht="13.2" x14ac:dyDescent="0.25">
      <c r="A67" s="111" t="s">
        <v>384</v>
      </c>
      <c r="B67" s="110">
        <v>3659</v>
      </c>
      <c r="C67" s="110">
        <v>14499</v>
      </c>
      <c r="D67" s="110">
        <v>5054</v>
      </c>
      <c r="E67" s="110">
        <v>0</v>
      </c>
      <c r="F67" s="110">
        <v>0</v>
      </c>
      <c r="G67" s="110">
        <v>3055.3265526466898</v>
      </c>
      <c r="H67" s="110"/>
      <c r="I67" s="110">
        <v>22608.3265526467</v>
      </c>
      <c r="J67" s="110">
        <v>82723867</v>
      </c>
      <c r="K67" s="55"/>
      <c r="L67" s="110"/>
      <c r="M67" s="112"/>
      <c r="N67" s="112"/>
      <c r="O67" s="112"/>
      <c r="P67" s="112"/>
      <c r="Q67" s="112"/>
      <c r="R67" s="112"/>
      <c r="S67" s="112"/>
      <c r="T67" s="113"/>
      <c r="U67" s="114"/>
      <c r="V67" s="113"/>
      <c r="W67" s="115"/>
      <c r="X67" s="115"/>
      <c r="Y67" s="115"/>
      <c r="AA67" s="117"/>
      <c r="AB67" s="117"/>
      <c r="AC67" s="117"/>
      <c r="AD67" s="118"/>
      <c r="AE67" s="117"/>
      <c r="AF67" s="117"/>
      <c r="AG67" s="117"/>
      <c r="AH67" s="117"/>
      <c r="AI67" s="117"/>
      <c r="AJ67" s="117"/>
      <c r="AK67" s="117"/>
      <c r="AM67" s="119"/>
    </row>
    <row r="68" spans="1:39" s="116" customFormat="1" ht="13.2" x14ac:dyDescent="0.25">
      <c r="A68" s="111" t="s">
        <v>385</v>
      </c>
      <c r="B68" s="110">
        <v>11447</v>
      </c>
      <c r="C68" s="110">
        <v>13698</v>
      </c>
      <c r="D68" s="110">
        <v>-499</v>
      </c>
      <c r="E68" s="110">
        <v>0</v>
      </c>
      <c r="F68" s="110">
        <v>0</v>
      </c>
      <c r="G68" s="110">
        <v>3055.3265526466898</v>
      </c>
      <c r="H68" s="110"/>
      <c r="I68" s="110">
        <v>16254.3265526467</v>
      </c>
      <c r="J68" s="110">
        <v>186063276</v>
      </c>
      <c r="K68" s="55"/>
      <c r="L68" s="110"/>
      <c r="M68" s="112"/>
      <c r="N68" s="112"/>
      <c r="O68" s="112"/>
      <c r="P68" s="112"/>
      <c r="Q68" s="112"/>
      <c r="R68" s="112"/>
      <c r="S68" s="112"/>
      <c r="T68" s="113"/>
      <c r="U68" s="114"/>
      <c r="V68" s="113"/>
      <c r="W68" s="115"/>
      <c r="X68" s="115"/>
      <c r="Y68" s="115"/>
      <c r="AA68" s="117"/>
      <c r="AB68" s="117"/>
      <c r="AC68" s="117"/>
      <c r="AD68" s="118"/>
      <c r="AE68" s="117"/>
      <c r="AF68" s="117"/>
      <c r="AG68" s="117"/>
      <c r="AH68" s="117"/>
      <c r="AI68" s="117"/>
      <c r="AJ68" s="117"/>
      <c r="AK68" s="117"/>
      <c r="AM68" s="119"/>
    </row>
    <row r="69" spans="1:39" s="116" customFormat="1" ht="13.2" x14ac:dyDescent="0.25">
      <c r="A69" s="111" t="s">
        <v>386</v>
      </c>
      <c r="B69" s="110">
        <v>5267</v>
      </c>
      <c r="C69" s="110">
        <v>15061</v>
      </c>
      <c r="D69" s="110">
        <v>1492</v>
      </c>
      <c r="E69" s="110">
        <v>0</v>
      </c>
      <c r="F69" s="110">
        <v>0</v>
      </c>
      <c r="G69" s="110">
        <v>3055.3265526466898</v>
      </c>
      <c r="H69" s="110"/>
      <c r="I69" s="110">
        <v>19608.3265526467</v>
      </c>
      <c r="J69" s="110">
        <v>103277056</v>
      </c>
      <c r="K69" s="55"/>
      <c r="L69" s="110"/>
      <c r="M69" s="112"/>
      <c r="N69" s="112"/>
      <c r="O69" s="112"/>
      <c r="P69" s="112"/>
      <c r="Q69" s="112"/>
      <c r="R69" s="112"/>
      <c r="S69" s="112"/>
      <c r="T69" s="113"/>
      <c r="U69" s="114"/>
      <c r="V69" s="113"/>
      <c r="W69" s="115"/>
      <c r="X69" s="115"/>
      <c r="Y69" s="115"/>
      <c r="AA69" s="117"/>
      <c r="AB69" s="117"/>
      <c r="AC69" s="117"/>
      <c r="AD69" s="118"/>
      <c r="AE69" s="117"/>
      <c r="AF69" s="117"/>
      <c r="AG69" s="117"/>
      <c r="AH69" s="117"/>
      <c r="AI69" s="117"/>
      <c r="AJ69" s="117"/>
      <c r="AK69" s="117"/>
      <c r="AM69" s="119"/>
    </row>
    <row r="70" spans="1:39" s="116" customFormat="1" ht="18.75" customHeight="1" x14ac:dyDescent="0.25">
      <c r="A70" s="17" t="s">
        <v>387</v>
      </c>
      <c r="B70" s="18"/>
      <c r="C70" s="18"/>
      <c r="D70" s="18"/>
      <c r="E70" s="18"/>
      <c r="F70" s="18"/>
      <c r="G70" s="18"/>
      <c r="H70" s="18"/>
      <c r="I70" s="110"/>
      <c r="J70" s="110"/>
      <c r="K70" s="55"/>
      <c r="L70" s="110"/>
      <c r="M70" s="112"/>
      <c r="N70" s="112"/>
      <c r="O70" s="112"/>
      <c r="P70" s="112"/>
      <c r="Q70" s="112"/>
      <c r="R70" s="112"/>
      <c r="S70" s="112"/>
      <c r="T70" s="113"/>
      <c r="U70" s="114"/>
      <c r="V70" s="113"/>
      <c r="W70" s="115"/>
      <c r="X70" s="115"/>
      <c r="Y70" s="115"/>
      <c r="AA70" s="117"/>
      <c r="AB70" s="117"/>
      <c r="AC70" s="117"/>
      <c r="AD70" s="118"/>
      <c r="AE70" s="117"/>
      <c r="AF70" s="117"/>
      <c r="AG70" s="117"/>
      <c r="AH70" s="117"/>
      <c r="AI70" s="117"/>
      <c r="AJ70" s="117"/>
      <c r="AK70" s="117"/>
      <c r="AM70" s="119"/>
    </row>
    <row r="71" spans="1:39" s="116" customFormat="1" ht="13.2" x14ac:dyDescent="0.25">
      <c r="A71" s="111" t="s">
        <v>388</v>
      </c>
      <c r="B71" s="110">
        <v>6846</v>
      </c>
      <c r="C71" s="110">
        <v>13647</v>
      </c>
      <c r="D71" s="110">
        <v>497</v>
      </c>
      <c r="E71" s="110">
        <v>0</v>
      </c>
      <c r="F71" s="110">
        <v>0</v>
      </c>
      <c r="G71" s="110">
        <v>3055.3265526466898</v>
      </c>
      <c r="H71" s="110"/>
      <c r="I71" s="110">
        <v>17199.3265526467</v>
      </c>
      <c r="J71" s="110">
        <v>117746590</v>
      </c>
      <c r="K71" s="55"/>
      <c r="L71" s="110"/>
      <c r="M71" s="112"/>
      <c r="N71" s="112"/>
      <c r="O71" s="112"/>
      <c r="P71" s="112"/>
      <c r="Q71" s="112"/>
      <c r="R71" s="112"/>
      <c r="S71" s="112"/>
      <c r="T71" s="113"/>
      <c r="U71" s="114"/>
      <c r="V71" s="113"/>
      <c r="W71" s="115"/>
      <c r="X71" s="115"/>
      <c r="Y71" s="115"/>
      <c r="AA71" s="117"/>
      <c r="AB71" s="117"/>
      <c r="AC71" s="117"/>
      <c r="AD71" s="118"/>
      <c r="AE71" s="117"/>
      <c r="AF71" s="117"/>
      <c r="AG71" s="117"/>
      <c r="AH71" s="117"/>
      <c r="AI71" s="117"/>
      <c r="AJ71" s="117"/>
      <c r="AK71" s="117"/>
      <c r="AM71" s="119"/>
    </row>
    <row r="72" spans="1:39" s="116" customFormat="1" ht="13.2" x14ac:dyDescent="0.25">
      <c r="A72" s="111" t="s">
        <v>389</v>
      </c>
      <c r="B72" s="110">
        <v>17796</v>
      </c>
      <c r="C72" s="110">
        <v>13228</v>
      </c>
      <c r="D72" s="110">
        <v>1688</v>
      </c>
      <c r="E72" s="110">
        <v>0</v>
      </c>
      <c r="F72" s="110">
        <v>0</v>
      </c>
      <c r="G72" s="110">
        <v>3055.3265526466898</v>
      </c>
      <c r="H72" s="110"/>
      <c r="I72" s="110">
        <v>17971.3265526467</v>
      </c>
      <c r="J72" s="110">
        <v>319817727</v>
      </c>
      <c r="K72" s="55"/>
      <c r="L72" s="110"/>
      <c r="M72" s="112"/>
      <c r="N72" s="112"/>
      <c r="O72" s="112"/>
      <c r="P72" s="112"/>
      <c r="Q72" s="112"/>
      <c r="R72" s="112"/>
      <c r="S72" s="112"/>
      <c r="T72" s="113"/>
      <c r="U72" s="114"/>
      <c r="V72" s="113"/>
      <c r="W72" s="115"/>
      <c r="X72" s="115"/>
      <c r="Y72" s="115"/>
      <c r="AA72" s="117"/>
      <c r="AB72" s="117"/>
      <c r="AC72" s="117"/>
      <c r="AD72" s="118"/>
      <c r="AE72" s="117"/>
      <c r="AF72" s="117"/>
      <c r="AG72" s="117"/>
      <c r="AH72" s="117"/>
      <c r="AI72" s="117"/>
      <c r="AJ72" s="117"/>
      <c r="AK72" s="117"/>
      <c r="AM72" s="119"/>
    </row>
    <row r="73" spans="1:39" s="116" customFormat="1" ht="13.2" x14ac:dyDescent="0.25">
      <c r="A73" s="111" t="s">
        <v>390</v>
      </c>
      <c r="B73" s="110">
        <v>29087</v>
      </c>
      <c r="C73" s="110">
        <v>11625</v>
      </c>
      <c r="D73" s="110">
        <v>1140</v>
      </c>
      <c r="E73" s="110">
        <v>0</v>
      </c>
      <c r="F73" s="110">
        <v>0</v>
      </c>
      <c r="G73" s="110">
        <v>3055.3265526466898</v>
      </c>
      <c r="H73" s="110"/>
      <c r="I73" s="110">
        <v>15820.3265526467</v>
      </c>
      <c r="J73" s="110">
        <v>460165838</v>
      </c>
      <c r="K73" s="55"/>
      <c r="L73" s="110"/>
      <c r="M73" s="112"/>
      <c r="N73" s="112"/>
      <c r="O73" s="112"/>
      <c r="P73" s="112"/>
      <c r="Q73" s="112"/>
      <c r="R73" s="112"/>
      <c r="S73" s="112"/>
      <c r="T73" s="113"/>
      <c r="U73" s="114"/>
      <c r="V73" s="113"/>
      <c r="W73" s="115"/>
      <c r="X73" s="115"/>
      <c r="Y73" s="115"/>
      <c r="AA73" s="117"/>
      <c r="AB73" s="117"/>
      <c r="AC73" s="117"/>
      <c r="AD73" s="118"/>
      <c r="AE73" s="117"/>
      <c r="AF73" s="117"/>
      <c r="AG73" s="117"/>
      <c r="AH73" s="117"/>
      <c r="AI73" s="117"/>
      <c r="AJ73" s="117"/>
      <c r="AK73" s="117"/>
      <c r="AM73" s="119"/>
    </row>
    <row r="74" spans="1:39" s="116" customFormat="1" ht="13.2" x14ac:dyDescent="0.25">
      <c r="A74" s="111" t="s">
        <v>391</v>
      </c>
      <c r="B74" s="110">
        <v>9281</v>
      </c>
      <c r="C74" s="110">
        <v>10042</v>
      </c>
      <c r="D74" s="110">
        <v>-904</v>
      </c>
      <c r="E74" s="110">
        <v>0</v>
      </c>
      <c r="F74" s="110">
        <v>0</v>
      </c>
      <c r="G74" s="110">
        <v>3055.3265526466898</v>
      </c>
      <c r="H74" s="110"/>
      <c r="I74" s="110">
        <v>12193.3265526467</v>
      </c>
      <c r="J74" s="110">
        <v>113166264</v>
      </c>
      <c r="K74" s="55"/>
      <c r="L74" s="110"/>
      <c r="M74" s="112"/>
      <c r="N74" s="112"/>
      <c r="O74" s="112"/>
      <c r="P74" s="112"/>
      <c r="Q74" s="112"/>
      <c r="R74" s="112"/>
      <c r="S74" s="112"/>
      <c r="T74" s="113"/>
      <c r="U74" s="114"/>
      <c r="V74" s="113"/>
      <c r="W74" s="115"/>
      <c r="X74" s="115"/>
      <c r="Y74" s="115"/>
      <c r="AA74" s="117"/>
      <c r="AB74" s="117"/>
      <c r="AC74" s="117"/>
      <c r="AD74" s="118"/>
      <c r="AE74" s="117"/>
      <c r="AF74" s="117"/>
      <c r="AG74" s="117"/>
      <c r="AH74" s="117"/>
      <c r="AI74" s="117"/>
      <c r="AJ74" s="117"/>
      <c r="AK74" s="117"/>
      <c r="AM74" s="119"/>
    </row>
    <row r="75" spans="1:39" s="116" customFormat="1" ht="13.2" x14ac:dyDescent="0.25">
      <c r="A75" s="111" t="s">
        <v>392</v>
      </c>
      <c r="B75" s="110">
        <v>13266</v>
      </c>
      <c r="C75" s="110">
        <v>12620</v>
      </c>
      <c r="D75" s="110">
        <v>3021</v>
      </c>
      <c r="E75" s="110">
        <v>0</v>
      </c>
      <c r="F75" s="110">
        <v>0</v>
      </c>
      <c r="G75" s="110">
        <v>3055.3265526466898</v>
      </c>
      <c r="H75" s="110"/>
      <c r="I75" s="110">
        <v>18696.3265526467</v>
      </c>
      <c r="J75" s="110">
        <v>248025468</v>
      </c>
      <c r="K75" s="55"/>
      <c r="L75" s="110"/>
      <c r="M75" s="112"/>
      <c r="N75" s="112"/>
      <c r="O75" s="112"/>
      <c r="P75" s="112"/>
      <c r="Q75" s="112"/>
      <c r="R75" s="112"/>
      <c r="S75" s="112"/>
      <c r="T75" s="113"/>
      <c r="U75" s="114"/>
      <c r="V75" s="113"/>
      <c r="W75" s="115"/>
      <c r="X75" s="115"/>
      <c r="Y75" s="115"/>
      <c r="AA75" s="117"/>
      <c r="AB75" s="117"/>
      <c r="AC75" s="117"/>
      <c r="AD75" s="118"/>
      <c r="AE75" s="117"/>
      <c r="AF75" s="117"/>
      <c r="AG75" s="117"/>
      <c r="AH75" s="117"/>
      <c r="AI75" s="117"/>
      <c r="AJ75" s="117"/>
      <c r="AK75" s="117"/>
      <c r="AM75" s="119"/>
    </row>
    <row r="76" spans="1:39" s="116" customFormat="1" ht="13.2" x14ac:dyDescent="0.25">
      <c r="A76" s="111" t="s">
        <v>387</v>
      </c>
      <c r="B76" s="110">
        <v>146330</v>
      </c>
      <c r="C76" s="110">
        <v>10013</v>
      </c>
      <c r="D76" s="110">
        <v>-2934</v>
      </c>
      <c r="E76" s="110">
        <v>0</v>
      </c>
      <c r="F76" s="110">
        <v>0</v>
      </c>
      <c r="G76" s="110">
        <v>3055.3265526466898</v>
      </c>
      <c r="H76" s="110"/>
      <c r="I76" s="110">
        <v>10134.3265526467</v>
      </c>
      <c r="J76" s="110">
        <v>1482956004</v>
      </c>
      <c r="K76" s="55"/>
      <c r="L76" s="110"/>
      <c r="M76" s="112"/>
      <c r="N76" s="112"/>
      <c r="O76" s="112"/>
      <c r="P76" s="112"/>
      <c r="Q76" s="112"/>
      <c r="R76" s="112"/>
      <c r="S76" s="112"/>
      <c r="T76" s="113"/>
      <c r="U76" s="114"/>
      <c r="V76" s="113"/>
      <c r="W76" s="115"/>
      <c r="X76" s="115"/>
      <c r="Y76" s="115"/>
      <c r="AA76" s="117"/>
      <c r="AB76" s="117"/>
      <c r="AC76" s="117"/>
      <c r="AD76" s="118"/>
      <c r="AE76" s="117"/>
      <c r="AF76" s="117"/>
      <c r="AG76" s="117"/>
      <c r="AH76" s="117"/>
      <c r="AI76" s="117"/>
      <c r="AJ76" s="117"/>
      <c r="AK76" s="117"/>
      <c r="AM76" s="119"/>
    </row>
    <row r="77" spans="1:39" s="116" customFormat="1" ht="13.2" x14ac:dyDescent="0.25">
      <c r="A77" s="111" t="s">
        <v>393</v>
      </c>
      <c r="B77" s="110">
        <v>7579</v>
      </c>
      <c r="C77" s="110">
        <v>15479</v>
      </c>
      <c r="D77" s="110">
        <v>-1217</v>
      </c>
      <c r="E77" s="110">
        <v>0</v>
      </c>
      <c r="F77" s="110">
        <v>0</v>
      </c>
      <c r="G77" s="110">
        <v>3055.3265526466898</v>
      </c>
      <c r="H77" s="110"/>
      <c r="I77" s="110">
        <v>17317.3265526467</v>
      </c>
      <c r="J77" s="110">
        <v>131248018</v>
      </c>
      <c r="K77" s="55"/>
      <c r="L77" s="110"/>
      <c r="M77" s="112"/>
      <c r="N77" s="112"/>
      <c r="O77" s="112"/>
      <c r="P77" s="112"/>
      <c r="Q77" s="112"/>
      <c r="R77" s="112"/>
      <c r="S77" s="112"/>
      <c r="T77" s="113"/>
      <c r="U77" s="114"/>
      <c r="V77" s="113"/>
      <c r="W77" s="115"/>
      <c r="X77" s="115"/>
      <c r="Y77" s="115"/>
      <c r="AA77" s="117"/>
      <c r="AB77" s="117"/>
      <c r="AC77" s="117"/>
      <c r="AD77" s="118"/>
      <c r="AE77" s="117"/>
      <c r="AF77" s="117"/>
      <c r="AG77" s="117"/>
      <c r="AH77" s="117"/>
      <c r="AI77" s="117"/>
      <c r="AJ77" s="117"/>
      <c r="AK77" s="117"/>
      <c r="AM77" s="119"/>
    </row>
    <row r="78" spans="1:39" s="116" customFormat="1" ht="13.2" x14ac:dyDescent="0.25">
      <c r="A78" s="111" t="s">
        <v>394</v>
      </c>
      <c r="B78" s="110">
        <v>31637</v>
      </c>
      <c r="C78" s="110">
        <v>15104</v>
      </c>
      <c r="D78" s="110">
        <v>2023</v>
      </c>
      <c r="E78" s="110">
        <v>0</v>
      </c>
      <c r="F78" s="110">
        <v>0</v>
      </c>
      <c r="G78" s="110">
        <v>3055.3265526466898</v>
      </c>
      <c r="H78" s="110"/>
      <c r="I78" s="110">
        <v>20182.3265526467</v>
      </c>
      <c r="J78" s="110">
        <v>638508265</v>
      </c>
      <c r="K78" s="55"/>
      <c r="L78" s="110"/>
      <c r="M78" s="112"/>
      <c r="N78" s="112"/>
      <c r="O78" s="112"/>
      <c r="P78" s="112"/>
      <c r="Q78" s="112"/>
      <c r="R78" s="112"/>
      <c r="S78" s="112"/>
      <c r="T78" s="113"/>
      <c r="U78" s="114"/>
      <c r="V78" s="113"/>
      <c r="W78" s="115"/>
      <c r="X78" s="115"/>
      <c r="Y78" s="115"/>
      <c r="AA78" s="117"/>
      <c r="AB78" s="117"/>
      <c r="AC78" s="117"/>
      <c r="AD78" s="118"/>
      <c r="AE78" s="117"/>
      <c r="AF78" s="117"/>
      <c r="AG78" s="117"/>
      <c r="AH78" s="117"/>
      <c r="AI78" s="117"/>
      <c r="AJ78" s="117"/>
      <c r="AK78" s="117"/>
      <c r="AM78" s="119"/>
    </row>
    <row r="79" spans="1:39" s="116" customFormat="1" ht="13.2" x14ac:dyDescent="0.25">
      <c r="A79" s="111" t="s">
        <v>395</v>
      </c>
      <c r="B79" s="110">
        <v>11668</v>
      </c>
      <c r="C79" s="110">
        <v>17173</v>
      </c>
      <c r="D79" s="110">
        <v>4534</v>
      </c>
      <c r="E79" s="110">
        <v>0</v>
      </c>
      <c r="F79" s="110">
        <v>0</v>
      </c>
      <c r="G79" s="110">
        <v>3055.3265526466898</v>
      </c>
      <c r="H79" s="110"/>
      <c r="I79" s="110">
        <v>24762.3265526467</v>
      </c>
      <c r="J79" s="110">
        <v>288926826</v>
      </c>
      <c r="K79" s="55"/>
      <c r="L79" s="110"/>
      <c r="M79" s="112"/>
      <c r="N79" s="112"/>
      <c r="O79" s="112"/>
      <c r="P79" s="112"/>
      <c r="Q79" s="112"/>
      <c r="R79" s="112"/>
      <c r="S79" s="112"/>
      <c r="T79" s="113"/>
      <c r="U79" s="114"/>
      <c r="V79" s="113"/>
      <c r="W79" s="115"/>
      <c r="X79" s="115"/>
      <c r="Y79" s="115"/>
      <c r="AA79" s="117"/>
      <c r="AB79" s="117"/>
      <c r="AC79" s="117"/>
      <c r="AD79" s="118"/>
      <c r="AE79" s="117"/>
      <c r="AF79" s="117"/>
      <c r="AG79" s="117"/>
      <c r="AH79" s="117"/>
      <c r="AI79" s="117"/>
      <c r="AJ79" s="117"/>
      <c r="AK79" s="117"/>
      <c r="AM79" s="119"/>
    </row>
    <row r="80" spans="1:39" s="116" customFormat="1" ht="13.2" x14ac:dyDescent="0.25">
      <c r="A80" s="111" t="s">
        <v>396</v>
      </c>
      <c r="B80" s="110">
        <v>18775</v>
      </c>
      <c r="C80" s="110">
        <v>15010</v>
      </c>
      <c r="D80" s="110">
        <v>1904</v>
      </c>
      <c r="E80" s="110">
        <v>0</v>
      </c>
      <c r="F80" s="110">
        <v>0</v>
      </c>
      <c r="G80" s="110">
        <v>3055.3265526466898</v>
      </c>
      <c r="H80" s="110"/>
      <c r="I80" s="110">
        <v>19969.3265526467</v>
      </c>
      <c r="J80" s="110">
        <v>374924106</v>
      </c>
      <c r="K80" s="55"/>
      <c r="L80" s="110"/>
      <c r="M80" s="112"/>
      <c r="N80" s="112"/>
      <c r="O80" s="112"/>
      <c r="P80" s="112"/>
      <c r="Q80" s="112"/>
      <c r="R80" s="112"/>
      <c r="S80" s="112"/>
      <c r="T80" s="113"/>
      <c r="U80" s="114"/>
      <c r="V80" s="113"/>
      <c r="W80" s="115"/>
      <c r="X80" s="115"/>
      <c r="Y80" s="115"/>
      <c r="AA80" s="117"/>
      <c r="AB80" s="117"/>
      <c r="AC80" s="117"/>
      <c r="AD80" s="118"/>
      <c r="AE80" s="117"/>
      <c r="AF80" s="117"/>
      <c r="AG80" s="117"/>
      <c r="AH80" s="117"/>
      <c r="AI80" s="117"/>
      <c r="AJ80" s="117"/>
      <c r="AK80" s="117"/>
      <c r="AM80" s="119"/>
    </row>
    <row r="81" spans="1:39" s="116" customFormat="1" ht="13.2" x14ac:dyDescent="0.25">
      <c r="A81" s="111" t="s">
        <v>397</v>
      </c>
      <c r="B81" s="110">
        <v>14816</v>
      </c>
      <c r="C81" s="110">
        <v>12066</v>
      </c>
      <c r="D81" s="110">
        <v>208</v>
      </c>
      <c r="E81" s="110">
        <v>0</v>
      </c>
      <c r="F81" s="110">
        <v>0</v>
      </c>
      <c r="G81" s="110">
        <v>3055.3265526466898</v>
      </c>
      <c r="H81" s="110"/>
      <c r="I81" s="110">
        <v>15329.3265526467</v>
      </c>
      <c r="J81" s="110">
        <v>227119302</v>
      </c>
      <c r="K81" s="55"/>
      <c r="L81" s="110"/>
      <c r="M81" s="112"/>
      <c r="N81" s="112"/>
      <c r="O81" s="112"/>
      <c r="P81" s="112"/>
      <c r="Q81" s="112"/>
      <c r="R81" s="112"/>
      <c r="S81" s="112"/>
      <c r="T81" s="113"/>
      <c r="U81" s="114"/>
      <c r="V81" s="113"/>
      <c r="W81" s="115"/>
      <c r="X81" s="115"/>
      <c r="Y81" s="115"/>
      <c r="AA81" s="117"/>
      <c r="AB81" s="117"/>
      <c r="AC81" s="117"/>
      <c r="AD81" s="118"/>
      <c r="AE81" s="117"/>
      <c r="AF81" s="117"/>
      <c r="AG81" s="117"/>
      <c r="AH81" s="117"/>
      <c r="AI81" s="117"/>
      <c r="AJ81" s="117"/>
      <c r="AK81" s="117"/>
      <c r="AM81" s="119"/>
    </row>
    <row r="82" spans="1:39" s="116" customFormat="1" ht="13.2" x14ac:dyDescent="0.25">
      <c r="A82" s="111" t="s">
        <v>398</v>
      </c>
      <c r="B82" s="110">
        <v>27501</v>
      </c>
      <c r="C82" s="110">
        <v>14073</v>
      </c>
      <c r="D82" s="110">
        <v>2210</v>
      </c>
      <c r="E82" s="110">
        <v>0</v>
      </c>
      <c r="F82" s="110">
        <v>0</v>
      </c>
      <c r="G82" s="110">
        <v>3055.3265526466898</v>
      </c>
      <c r="H82" s="110"/>
      <c r="I82" s="110">
        <v>19338.3265526467</v>
      </c>
      <c r="J82" s="110">
        <v>531823319</v>
      </c>
      <c r="K82" s="55"/>
      <c r="L82" s="110"/>
      <c r="M82" s="112"/>
      <c r="N82" s="112"/>
      <c r="O82" s="112"/>
      <c r="P82" s="112"/>
      <c r="Q82" s="112"/>
      <c r="R82" s="112"/>
      <c r="S82" s="112"/>
      <c r="T82" s="113"/>
      <c r="U82" s="114"/>
      <c r="V82" s="113"/>
      <c r="W82" s="115"/>
      <c r="X82" s="115"/>
      <c r="Y82" s="115"/>
      <c r="AA82" s="117"/>
      <c r="AB82" s="117"/>
      <c r="AC82" s="117"/>
      <c r="AD82" s="118"/>
      <c r="AE82" s="117"/>
      <c r="AF82" s="117"/>
      <c r="AG82" s="117"/>
      <c r="AH82" s="117"/>
      <c r="AI82" s="117"/>
      <c r="AJ82" s="117"/>
      <c r="AK82" s="117"/>
      <c r="AM82" s="119"/>
    </row>
    <row r="83" spans="1:39" s="116" customFormat="1" ht="13.2" x14ac:dyDescent="0.25">
      <c r="A83" s="111" t="s">
        <v>399</v>
      </c>
      <c r="B83" s="110">
        <v>34619</v>
      </c>
      <c r="C83" s="110">
        <v>9130</v>
      </c>
      <c r="D83" s="110">
        <v>-1300</v>
      </c>
      <c r="E83" s="110">
        <v>0</v>
      </c>
      <c r="F83" s="110">
        <v>0</v>
      </c>
      <c r="G83" s="110">
        <v>3055.3265526466898</v>
      </c>
      <c r="H83" s="110"/>
      <c r="I83" s="110">
        <v>10885.3265526467</v>
      </c>
      <c r="J83" s="110">
        <v>376839120</v>
      </c>
      <c r="K83" s="55"/>
      <c r="L83" s="110"/>
      <c r="M83" s="112"/>
      <c r="N83" s="112"/>
      <c r="O83" s="112"/>
      <c r="P83" s="112"/>
      <c r="Q83" s="112"/>
      <c r="R83" s="112"/>
      <c r="S83" s="112"/>
      <c r="T83" s="113"/>
      <c r="U83" s="114"/>
      <c r="V83" s="113"/>
      <c r="W83" s="115"/>
      <c r="X83" s="115"/>
      <c r="Y83" s="115"/>
      <c r="AA83" s="117"/>
      <c r="AB83" s="117"/>
      <c r="AC83" s="117"/>
      <c r="AD83" s="118"/>
      <c r="AE83" s="117"/>
      <c r="AF83" s="117"/>
      <c r="AG83" s="117"/>
      <c r="AH83" s="117"/>
      <c r="AI83" s="117"/>
      <c r="AJ83" s="117"/>
      <c r="AK83" s="117"/>
      <c r="AM83" s="119"/>
    </row>
    <row r="84" spans="1:39" s="116" customFormat="1" ht="18.75" customHeight="1" x14ac:dyDescent="0.25">
      <c r="A84" s="17" t="s">
        <v>400</v>
      </c>
      <c r="B84" s="18"/>
      <c r="C84" s="18"/>
      <c r="D84" s="18"/>
      <c r="E84" s="18"/>
      <c r="F84" s="18"/>
      <c r="G84" s="18"/>
      <c r="H84" s="18"/>
      <c r="I84" s="110"/>
      <c r="J84" s="110"/>
      <c r="K84" s="55"/>
      <c r="L84" s="110"/>
      <c r="M84" s="112"/>
      <c r="N84" s="112"/>
      <c r="O84" s="112"/>
      <c r="P84" s="112"/>
      <c r="Q84" s="112"/>
      <c r="R84" s="112"/>
      <c r="S84" s="112"/>
      <c r="T84" s="113"/>
      <c r="U84" s="114"/>
      <c r="V84" s="113"/>
      <c r="W84" s="115"/>
      <c r="X84" s="115"/>
      <c r="Y84" s="115"/>
      <c r="AA84" s="117"/>
      <c r="AB84" s="117"/>
      <c r="AC84" s="117"/>
      <c r="AD84" s="118"/>
      <c r="AE84" s="117"/>
      <c r="AF84" s="117"/>
      <c r="AG84" s="117"/>
      <c r="AH84" s="117"/>
      <c r="AI84" s="117"/>
      <c r="AJ84" s="117"/>
      <c r="AK84" s="117"/>
      <c r="AM84" s="119"/>
    </row>
    <row r="85" spans="1:39" s="116" customFormat="1" ht="13.2" x14ac:dyDescent="0.25">
      <c r="A85" s="111" t="s">
        <v>401</v>
      </c>
      <c r="B85" s="110">
        <v>20138</v>
      </c>
      <c r="C85" s="110">
        <v>16929</v>
      </c>
      <c r="D85" s="110">
        <v>3993</v>
      </c>
      <c r="E85" s="110">
        <v>0</v>
      </c>
      <c r="F85" s="110">
        <v>0</v>
      </c>
      <c r="G85" s="110">
        <v>3055.3265526466898</v>
      </c>
      <c r="H85" s="110"/>
      <c r="I85" s="110">
        <v>23977.3265526467</v>
      </c>
      <c r="J85" s="110">
        <v>482855402</v>
      </c>
      <c r="K85" s="55"/>
      <c r="L85" s="110"/>
      <c r="M85" s="112"/>
      <c r="N85" s="112"/>
      <c r="O85" s="112"/>
      <c r="P85" s="112"/>
      <c r="Q85" s="112"/>
      <c r="R85" s="112"/>
      <c r="S85" s="112"/>
      <c r="T85" s="113"/>
      <c r="U85" s="114"/>
      <c r="V85" s="113"/>
      <c r="W85" s="115"/>
      <c r="X85" s="115"/>
      <c r="Y85" s="115"/>
      <c r="AA85" s="117"/>
      <c r="AB85" s="117"/>
      <c r="AC85" s="117"/>
      <c r="AD85" s="118"/>
      <c r="AE85" s="117"/>
      <c r="AF85" s="117"/>
      <c r="AG85" s="117"/>
      <c r="AH85" s="117"/>
      <c r="AI85" s="117"/>
      <c r="AJ85" s="117"/>
      <c r="AK85" s="117"/>
      <c r="AM85" s="119"/>
    </row>
    <row r="86" spans="1:39" s="116" customFormat="1" ht="13.2" x14ac:dyDescent="0.25">
      <c r="A86" s="111" t="s">
        <v>402</v>
      </c>
      <c r="B86" s="110">
        <v>8405</v>
      </c>
      <c r="C86" s="110">
        <v>19266</v>
      </c>
      <c r="D86" s="110">
        <v>6171</v>
      </c>
      <c r="E86" s="110">
        <v>0</v>
      </c>
      <c r="F86" s="110">
        <v>0</v>
      </c>
      <c r="G86" s="110">
        <v>3055.3265526466898</v>
      </c>
      <c r="H86" s="110"/>
      <c r="I86" s="110">
        <v>28492.3265526467</v>
      </c>
      <c r="J86" s="110">
        <v>239478005</v>
      </c>
      <c r="K86" s="55"/>
      <c r="L86" s="110"/>
      <c r="M86" s="112"/>
      <c r="N86" s="112"/>
      <c r="O86" s="112"/>
      <c r="P86" s="112"/>
      <c r="Q86" s="112"/>
      <c r="R86" s="112"/>
      <c r="S86" s="112"/>
      <c r="T86" s="113"/>
      <c r="U86" s="114"/>
      <c r="V86" s="113"/>
      <c r="W86" s="115"/>
      <c r="X86" s="115"/>
      <c r="Y86" s="115"/>
      <c r="AA86" s="117"/>
      <c r="AB86" s="117"/>
      <c r="AC86" s="117"/>
      <c r="AD86" s="118"/>
      <c r="AE86" s="117"/>
      <c r="AF86" s="117"/>
      <c r="AG86" s="117"/>
      <c r="AH86" s="117"/>
      <c r="AI86" s="117"/>
      <c r="AJ86" s="117"/>
      <c r="AK86" s="117"/>
      <c r="AM86" s="119"/>
    </row>
    <row r="87" spans="1:39" s="116" customFormat="1" ht="13.2" x14ac:dyDescent="0.25">
      <c r="A87" s="111" t="s">
        <v>403</v>
      </c>
      <c r="B87" s="110">
        <v>28325</v>
      </c>
      <c r="C87" s="110">
        <v>12998</v>
      </c>
      <c r="D87" s="110">
        <v>-471</v>
      </c>
      <c r="E87" s="110">
        <v>0</v>
      </c>
      <c r="F87" s="110">
        <v>0</v>
      </c>
      <c r="G87" s="110">
        <v>3055.3265526466898</v>
      </c>
      <c r="H87" s="110"/>
      <c r="I87" s="110">
        <v>15582.3265526467</v>
      </c>
      <c r="J87" s="110">
        <v>441369400</v>
      </c>
      <c r="K87" s="55"/>
      <c r="L87" s="110"/>
      <c r="M87" s="112"/>
      <c r="N87" s="112"/>
      <c r="O87" s="112"/>
      <c r="P87" s="112"/>
      <c r="Q87" s="112"/>
      <c r="R87" s="112"/>
      <c r="S87" s="112"/>
      <c r="T87" s="113"/>
      <c r="U87" s="114"/>
      <c r="V87" s="113"/>
      <c r="W87" s="115"/>
      <c r="X87" s="115"/>
      <c r="Y87" s="115"/>
      <c r="AA87" s="117"/>
      <c r="AB87" s="117"/>
      <c r="AC87" s="117"/>
      <c r="AD87" s="118"/>
      <c r="AE87" s="117"/>
      <c r="AF87" s="117"/>
      <c r="AG87" s="117"/>
      <c r="AH87" s="117"/>
      <c r="AI87" s="117"/>
      <c r="AJ87" s="117"/>
      <c r="AK87" s="117"/>
      <c r="AM87" s="119"/>
    </row>
    <row r="88" spans="1:39" s="116" customFormat="1" ht="13.2" x14ac:dyDescent="0.25">
      <c r="A88" s="111" t="s">
        <v>404</v>
      </c>
      <c r="B88" s="110">
        <v>10107</v>
      </c>
      <c r="C88" s="110">
        <v>16834</v>
      </c>
      <c r="D88" s="110">
        <v>1844</v>
      </c>
      <c r="E88" s="110">
        <v>0</v>
      </c>
      <c r="F88" s="110">
        <v>0</v>
      </c>
      <c r="G88" s="110">
        <v>3055.3265526466898</v>
      </c>
      <c r="H88" s="110"/>
      <c r="I88" s="110">
        <v>21733.3265526467</v>
      </c>
      <c r="J88" s="110">
        <v>219658731</v>
      </c>
      <c r="K88" s="55"/>
      <c r="L88" s="110"/>
      <c r="M88" s="112"/>
      <c r="N88" s="112"/>
      <c r="O88" s="112"/>
      <c r="P88" s="112"/>
      <c r="Q88" s="112"/>
      <c r="R88" s="112"/>
      <c r="S88" s="112"/>
      <c r="T88" s="113"/>
      <c r="U88" s="114"/>
      <c r="V88" s="113"/>
      <c r="W88" s="115"/>
      <c r="X88" s="115"/>
      <c r="Y88" s="115"/>
      <c r="AA88" s="117"/>
      <c r="AB88" s="117"/>
      <c r="AC88" s="117"/>
      <c r="AD88" s="118"/>
      <c r="AE88" s="117"/>
      <c r="AF88" s="117"/>
      <c r="AG88" s="117"/>
      <c r="AH88" s="117"/>
      <c r="AI88" s="117"/>
      <c r="AJ88" s="117"/>
      <c r="AK88" s="117"/>
      <c r="AM88" s="119"/>
    </row>
    <row r="89" spans="1:39" s="116" customFormat="1" ht="13.2" x14ac:dyDescent="0.25">
      <c r="A89" s="111" t="s">
        <v>405</v>
      </c>
      <c r="B89" s="110">
        <v>12156</v>
      </c>
      <c r="C89" s="110">
        <v>17129</v>
      </c>
      <c r="D89" s="110">
        <v>3495</v>
      </c>
      <c r="E89" s="110">
        <v>0</v>
      </c>
      <c r="F89" s="110">
        <v>0</v>
      </c>
      <c r="G89" s="110">
        <v>3055.3265526466898</v>
      </c>
      <c r="H89" s="110"/>
      <c r="I89" s="110">
        <v>23679.3265526467</v>
      </c>
      <c r="J89" s="110">
        <v>287845894</v>
      </c>
      <c r="K89" s="55"/>
      <c r="L89" s="110"/>
      <c r="M89" s="112"/>
      <c r="N89" s="112"/>
      <c r="O89" s="112"/>
      <c r="P89" s="112"/>
      <c r="Q89" s="112"/>
      <c r="R89" s="112"/>
      <c r="S89" s="112"/>
      <c r="T89" s="113"/>
      <c r="U89" s="114"/>
      <c r="V89" s="113"/>
      <c r="W89" s="115"/>
      <c r="X89" s="115"/>
      <c r="Y89" s="115"/>
      <c r="AA89" s="117"/>
      <c r="AB89" s="117"/>
      <c r="AC89" s="117"/>
      <c r="AD89" s="118"/>
      <c r="AE89" s="117"/>
      <c r="AF89" s="117"/>
      <c r="AG89" s="117"/>
      <c r="AH89" s="117"/>
      <c r="AI89" s="117"/>
      <c r="AJ89" s="117"/>
      <c r="AK89" s="117"/>
      <c r="AM89" s="119"/>
    </row>
    <row r="90" spans="1:39" s="116" customFormat="1" ht="13.2" x14ac:dyDescent="0.25">
      <c r="A90" s="111" t="s">
        <v>406</v>
      </c>
      <c r="B90" s="110">
        <v>9300</v>
      </c>
      <c r="C90" s="110">
        <v>16238</v>
      </c>
      <c r="D90" s="110">
        <v>5020</v>
      </c>
      <c r="E90" s="110">
        <v>0</v>
      </c>
      <c r="F90" s="110">
        <v>0</v>
      </c>
      <c r="G90" s="110">
        <v>3055.3265526466898</v>
      </c>
      <c r="H90" s="110"/>
      <c r="I90" s="110">
        <v>24313.3265526467</v>
      </c>
      <c r="J90" s="110">
        <v>226113937</v>
      </c>
      <c r="K90" s="55"/>
      <c r="L90" s="110"/>
      <c r="M90" s="112"/>
      <c r="N90" s="112"/>
      <c r="O90" s="112"/>
      <c r="P90" s="112"/>
      <c r="Q90" s="112"/>
      <c r="R90" s="112"/>
      <c r="S90" s="112"/>
      <c r="T90" s="113"/>
      <c r="U90" s="114"/>
      <c r="V90" s="113"/>
      <c r="W90" s="115"/>
      <c r="X90" s="115"/>
      <c r="Y90" s="115"/>
      <c r="AA90" s="117"/>
      <c r="AB90" s="117"/>
      <c r="AC90" s="117"/>
      <c r="AD90" s="118"/>
      <c r="AE90" s="117"/>
      <c r="AF90" s="117"/>
      <c r="AG90" s="117"/>
      <c r="AH90" s="117"/>
      <c r="AI90" s="117"/>
      <c r="AJ90" s="117"/>
      <c r="AK90" s="117"/>
      <c r="AM90" s="119"/>
    </row>
    <row r="91" spans="1:39" s="116" customFormat="1" ht="13.2" x14ac:dyDescent="0.25">
      <c r="A91" s="111" t="s">
        <v>407</v>
      </c>
      <c r="B91" s="110">
        <v>97600</v>
      </c>
      <c r="C91" s="110">
        <v>12163</v>
      </c>
      <c r="D91" s="110">
        <v>-2140</v>
      </c>
      <c r="E91" s="110">
        <v>0</v>
      </c>
      <c r="F91" s="110">
        <v>0</v>
      </c>
      <c r="G91" s="110">
        <v>3055.3265526466898</v>
      </c>
      <c r="H91" s="110"/>
      <c r="I91" s="110">
        <v>13078.3265526467</v>
      </c>
      <c r="J91" s="110">
        <v>1276444672</v>
      </c>
      <c r="K91" s="55"/>
      <c r="L91" s="110"/>
      <c r="M91" s="112"/>
      <c r="N91" s="112"/>
      <c r="O91" s="112"/>
      <c r="P91" s="112"/>
      <c r="Q91" s="112"/>
      <c r="R91" s="112"/>
      <c r="S91" s="112"/>
      <c r="T91" s="113"/>
      <c r="U91" s="114"/>
      <c r="V91" s="113"/>
      <c r="W91" s="115"/>
      <c r="X91" s="115"/>
      <c r="Y91" s="115"/>
      <c r="AA91" s="117"/>
      <c r="AB91" s="117"/>
      <c r="AC91" s="117"/>
      <c r="AD91" s="118"/>
      <c r="AE91" s="117"/>
      <c r="AF91" s="117"/>
      <c r="AG91" s="117"/>
      <c r="AH91" s="117"/>
      <c r="AI91" s="117"/>
      <c r="AJ91" s="117"/>
      <c r="AK91" s="117"/>
      <c r="AM91" s="119"/>
    </row>
    <row r="92" spans="1:39" s="116" customFormat="1" ht="13.2" x14ac:dyDescent="0.25">
      <c r="A92" s="111" t="s">
        <v>408</v>
      </c>
      <c r="B92" s="110">
        <v>17997</v>
      </c>
      <c r="C92" s="110">
        <v>8663</v>
      </c>
      <c r="D92" s="110">
        <v>3796</v>
      </c>
      <c r="E92" s="110">
        <v>0</v>
      </c>
      <c r="F92" s="110">
        <v>0</v>
      </c>
      <c r="G92" s="110">
        <v>3055.3265526466898</v>
      </c>
      <c r="H92" s="110"/>
      <c r="I92" s="110">
        <v>15514.3265526467</v>
      </c>
      <c r="J92" s="110">
        <v>279211335</v>
      </c>
      <c r="K92" s="55"/>
      <c r="L92" s="110"/>
      <c r="M92" s="112"/>
      <c r="N92" s="112"/>
      <c r="O92" s="112"/>
      <c r="P92" s="112"/>
      <c r="Q92" s="112"/>
      <c r="R92" s="112"/>
      <c r="S92" s="112"/>
      <c r="T92" s="113"/>
      <c r="U92" s="114"/>
      <c r="V92" s="113"/>
      <c r="W92" s="115"/>
      <c r="X92" s="115"/>
      <c r="Y92" s="115"/>
      <c r="AA92" s="117"/>
      <c r="AB92" s="117"/>
      <c r="AC92" s="117"/>
      <c r="AD92" s="118"/>
      <c r="AE92" s="117"/>
      <c r="AF92" s="117"/>
      <c r="AG92" s="117"/>
      <c r="AH92" s="117"/>
      <c r="AI92" s="117"/>
      <c r="AJ92" s="117"/>
      <c r="AK92" s="117"/>
      <c r="AM92" s="119"/>
    </row>
    <row r="93" spans="1:39" s="116" customFormat="1" ht="18.75" customHeight="1" x14ac:dyDescent="0.25">
      <c r="A93" s="17" t="s">
        <v>409</v>
      </c>
      <c r="B93" s="18"/>
      <c r="C93" s="18"/>
      <c r="D93" s="18"/>
      <c r="E93" s="18"/>
      <c r="F93" s="18"/>
      <c r="G93" s="18"/>
      <c r="H93" s="18"/>
      <c r="I93" s="110"/>
      <c r="J93" s="110"/>
      <c r="K93" s="55"/>
      <c r="L93" s="110"/>
      <c r="M93" s="112"/>
      <c r="N93" s="112"/>
      <c r="O93" s="112"/>
      <c r="P93" s="112"/>
      <c r="Q93" s="112"/>
      <c r="R93" s="112"/>
      <c r="S93" s="112"/>
      <c r="T93" s="113"/>
      <c r="U93" s="114"/>
      <c r="V93" s="113"/>
      <c r="W93" s="115"/>
      <c r="X93" s="115"/>
      <c r="Y93" s="115"/>
      <c r="AA93" s="117"/>
      <c r="AB93" s="117"/>
      <c r="AC93" s="117"/>
      <c r="AD93" s="118"/>
      <c r="AE93" s="117"/>
      <c r="AF93" s="117"/>
      <c r="AG93" s="117"/>
      <c r="AH93" s="117"/>
      <c r="AI93" s="117"/>
      <c r="AJ93" s="117"/>
      <c r="AK93" s="117"/>
      <c r="AM93" s="119"/>
    </row>
    <row r="94" spans="1:39" s="116" customFormat="1" ht="13.2" x14ac:dyDescent="0.25">
      <c r="A94" s="111" t="s">
        <v>410</v>
      </c>
      <c r="B94" s="110">
        <v>10781</v>
      </c>
      <c r="C94" s="110">
        <v>16236</v>
      </c>
      <c r="D94" s="110">
        <v>-807</v>
      </c>
      <c r="E94" s="110">
        <v>308</v>
      </c>
      <c r="F94" s="110">
        <v>0</v>
      </c>
      <c r="G94" s="110">
        <v>3055.3265526466898</v>
      </c>
      <c r="H94" s="110"/>
      <c r="I94" s="110">
        <v>18792.3265526467</v>
      </c>
      <c r="J94" s="110">
        <v>202600073</v>
      </c>
      <c r="K94" s="55"/>
      <c r="L94" s="110"/>
      <c r="M94" s="112"/>
      <c r="N94" s="112"/>
      <c r="O94" s="112"/>
      <c r="P94" s="112"/>
      <c r="Q94" s="112"/>
      <c r="R94" s="112"/>
      <c r="S94" s="112"/>
      <c r="T94" s="113"/>
      <c r="U94" s="114"/>
      <c r="V94" s="113"/>
      <c r="W94" s="115"/>
      <c r="X94" s="115"/>
      <c r="Y94" s="115"/>
      <c r="AA94" s="117"/>
      <c r="AB94" s="117"/>
      <c r="AC94" s="117"/>
      <c r="AD94" s="118"/>
      <c r="AE94" s="117"/>
      <c r="AF94" s="117"/>
      <c r="AG94" s="117"/>
      <c r="AH94" s="117"/>
      <c r="AI94" s="117"/>
      <c r="AJ94" s="117"/>
      <c r="AK94" s="117"/>
      <c r="AM94" s="119"/>
    </row>
    <row r="95" spans="1:39" s="116" customFormat="1" ht="13.2" x14ac:dyDescent="0.25">
      <c r="A95" s="111" t="s">
        <v>411</v>
      </c>
      <c r="B95" s="110">
        <v>9100</v>
      </c>
      <c r="C95" s="110">
        <v>16129</v>
      </c>
      <c r="D95" s="110">
        <v>3723</v>
      </c>
      <c r="E95" s="110">
        <v>0</v>
      </c>
      <c r="F95" s="110">
        <v>0</v>
      </c>
      <c r="G95" s="110">
        <v>3055.3265526466898</v>
      </c>
      <c r="H95" s="110"/>
      <c r="I95" s="110">
        <v>22907.3265526467</v>
      </c>
      <c r="J95" s="110">
        <v>208456672</v>
      </c>
      <c r="K95" s="55"/>
      <c r="L95" s="110"/>
      <c r="M95" s="112"/>
      <c r="N95" s="112"/>
      <c r="O95" s="112"/>
      <c r="P95" s="112"/>
      <c r="Q95" s="112"/>
      <c r="R95" s="112"/>
      <c r="S95" s="112"/>
      <c r="T95" s="113"/>
      <c r="U95" s="114"/>
      <c r="V95" s="113"/>
      <c r="W95" s="115"/>
      <c r="X95" s="115"/>
      <c r="Y95" s="115"/>
      <c r="AA95" s="117"/>
      <c r="AB95" s="117"/>
      <c r="AC95" s="117"/>
      <c r="AD95" s="118"/>
      <c r="AE95" s="117"/>
      <c r="AF95" s="117"/>
      <c r="AG95" s="117"/>
      <c r="AH95" s="117"/>
      <c r="AI95" s="117"/>
      <c r="AJ95" s="117"/>
      <c r="AK95" s="117"/>
      <c r="AM95" s="119"/>
    </row>
    <row r="96" spans="1:39" s="116" customFormat="1" ht="13.2" x14ac:dyDescent="0.25">
      <c r="A96" s="111" t="s">
        <v>412</v>
      </c>
      <c r="B96" s="110">
        <v>13902</v>
      </c>
      <c r="C96" s="110">
        <v>19834</v>
      </c>
      <c r="D96" s="110">
        <v>5335</v>
      </c>
      <c r="E96" s="110">
        <v>0</v>
      </c>
      <c r="F96" s="110">
        <v>0</v>
      </c>
      <c r="G96" s="110">
        <v>3055.3265526466898</v>
      </c>
      <c r="H96" s="110"/>
      <c r="I96" s="110">
        <v>28224.3265526467</v>
      </c>
      <c r="J96" s="110">
        <v>392374588</v>
      </c>
      <c r="K96" s="55"/>
      <c r="L96" s="110"/>
      <c r="M96" s="112"/>
      <c r="N96" s="112"/>
      <c r="O96" s="112"/>
      <c r="P96" s="112"/>
      <c r="Q96" s="112"/>
      <c r="R96" s="112"/>
      <c r="S96" s="112"/>
      <c r="T96" s="113"/>
      <c r="U96" s="114"/>
      <c r="V96" s="113"/>
      <c r="W96" s="115"/>
      <c r="X96" s="115"/>
      <c r="Y96" s="115"/>
      <c r="AA96" s="117"/>
      <c r="AB96" s="117"/>
      <c r="AC96" s="117"/>
      <c r="AD96" s="118"/>
      <c r="AE96" s="117"/>
      <c r="AF96" s="117"/>
      <c r="AG96" s="117"/>
      <c r="AH96" s="117"/>
      <c r="AI96" s="117"/>
      <c r="AJ96" s="117"/>
      <c r="AK96" s="117"/>
      <c r="AM96" s="119"/>
    </row>
    <row r="97" spans="1:39" s="116" customFormat="1" ht="13.2" x14ac:dyDescent="0.25">
      <c r="A97" s="111" t="s">
        <v>413</v>
      </c>
      <c r="B97" s="110">
        <v>5469</v>
      </c>
      <c r="C97" s="110">
        <v>21104</v>
      </c>
      <c r="D97" s="110">
        <v>8378</v>
      </c>
      <c r="E97" s="110">
        <v>0</v>
      </c>
      <c r="F97" s="110">
        <v>0</v>
      </c>
      <c r="G97" s="110">
        <v>3055.3265526466898</v>
      </c>
      <c r="H97" s="110"/>
      <c r="I97" s="110">
        <v>32537.3265526467</v>
      </c>
      <c r="J97" s="110">
        <v>177946639</v>
      </c>
      <c r="K97" s="55"/>
      <c r="L97" s="110"/>
      <c r="M97" s="112"/>
      <c r="N97" s="112"/>
      <c r="O97" s="112"/>
      <c r="P97" s="112"/>
      <c r="Q97" s="112"/>
      <c r="R97" s="112"/>
      <c r="S97" s="112"/>
      <c r="T97" s="113"/>
      <c r="U97" s="114"/>
      <c r="V97" s="113"/>
      <c r="W97" s="115"/>
      <c r="X97" s="115"/>
      <c r="Y97" s="115"/>
      <c r="AA97" s="117"/>
      <c r="AB97" s="117"/>
      <c r="AC97" s="117"/>
      <c r="AD97" s="118"/>
      <c r="AE97" s="117"/>
      <c r="AF97" s="117"/>
      <c r="AG97" s="117"/>
      <c r="AH97" s="117"/>
      <c r="AI97" s="117"/>
      <c r="AJ97" s="117"/>
      <c r="AK97" s="117"/>
      <c r="AM97" s="119"/>
    </row>
    <row r="98" spans="1:39" s="116" customFormat="1" ht="13.2" x14ac:dyDescent="0.25">
      <c r="A98" s="111" t="s">
        <v>409</v>
      </c>
      <c r="B98" s="110">
        <v>72374</v>
      </c>
      <c r="C98" s="110">
        <v>12025</v>
      </c>
      <c r="D98" s="110">
        <v>-3047</v>
      </c>
      <c r="E98" s="110">
        <v>0</v>
      </c>
      <c r="F98" s="110">
        <v>0</v>
      </c>
      <c r="G98" s="110">
        <v>3055.3265526466898</v>
      </c>
      <c r="H98" s="110"/>
      <c r="I98" s="110">
        <v>12033.3265526467</v>
      </c>
      <c r="J98" s="110">
        <v>870899976</v>
      </c>
      <c r="K98" s="55"/>
      <c r="L98" s="110"/>
      <c r="M98" s="112"/>
      <c r="N98" s="112"/>
      <c r="O98" s="112"/>
      <c r="P98" s="112"/>
      <c r="Q98" s="112"/>
      <c r="R98" s="112"/>
      <c r="S98" s="112"/>
      <c r="T98" s="113"/>
      <c r="U98" s="114"/>
      <c r="V98" s="113"/>
      <c r="W98" s="115"/>
      <c r="X98" s="115"/>
      <c r="Y98" s="115"/>
      <c r="AA98" s="117"/>
      <c r="AB98" s="117"/>
      <c r="AC98" s="117"/>
      <c r="AD98" s="118"/>
      <c r="AE98" s="117"/>
      <c r="AF98" s="117"/>
      <c r="AG98" s="117"/>
      <c r="AH98" s="117"/>
      <c r="AI98" s="117"/>
      <c r="AJ98" s="117"/>
      <c r="AK98" s="117"/>
      <c r="AM98" s="119"/>
    </row>
    <row r="99" spans="1:39" s="116" customFormat="1" ht="13.2" x14ac:dyDescent="0.25">
      <c r="A99" s="111" t="s">
        <v>414</v>
      </c>
      <c r="B99" s="110">
        <v>13164</v>
      </c>
      <c r="C99" s="110">
        <v>14469</v>
      </c>
      <c r="D99" s="110">
        <v>1212</v>
      </c>
      <c r="E99" s="110">
        <v>0</v>
      </c>
      <c r="F99" s="110">
        <v>0</v>
      </c>
      <c r="G99" s="110">
        <v>3055.3265526466898</v>
      </c>
      <c r="H99" s="110"/>
      <c r="I99" s="110">
        <v>18736.3265526467</v>
      </c>
      <c r="J99" s="110">
        <v>246645003</v>
      </c>
      <c r="K99" s="55"/>
      <c r="L99" s="110"/>
      <c r="M99" s="112"/>
      <c r="N99" s="112"/>
      <c r="O99" s="112"/>
      <c r="P99" s="112"/>
      <c r="Q99" s="112"/>
      <c r="R99" s="112"/>
      <c r="S99" s="112"/>
      <c r="T99" s="113"/>
      <c r="U99" s="114"/>
      <c r="V99" s="113"/>
      <c r="W99" s="115"/>
      <c r="X99" s="115"/>
      <c r="Y99" s="115"/>
      <c r="AA99" s="117"/>
      <c r="AB99" s="117"/>
      <c r="AC99" s="117"/>
      <c r="AD99" s="118"/>
      <c r="AE99" s="117"/>
      <c r="AF99" s="117"/>
      <c r="AG99" s="117"/>
      <c r="AH99" s="117"/>
      <c r="AI99" s="117"/>
      <c r="AJ99" s="117"/>
      <c r="AK99" s="117"/>
      <c r="AM99" s="119"/>
    </row>
    <row r="100" spans="1:39" s="116" customFormat="1" ht="13.2" x14ac:dyDescent="0.25">
      <c r="A100" s="111" t="s">
        <v>415</v>
      </c>
      <c r="B100" s="110">
        <v>16119</v>
      </c>
      <c r="C100" s="110">
        <v>14484</v>
      </c>
      <c r="D100" s="110">
        <v>-710</v>
      </c>
      <c r="E100" s="110">
        <v>0</v>
      </c>
      <c r="F100" s="110">
        <v>0</v>
      </c>
      <c r="G100" s="110">
        <v>3055.3265526466898</v>
      </c>
      <c r="H100" s="110"/>
      <c r="I100" s="110">
        <v>16829.3265526467</v>
      </c>
      <c r="J100" s="110">
        <v>271271915</v>
      </c>
      <c r="K100" s="55"/>
      <c r="L100" s="110"/>
      <c r="M100" s="112"/>
      <c r="N100" s="112"/>
      <c r="O100" s="112"/>
      <c r="P100" s="112"/>
      <c r="Q100" s="112"/>
      <c r="R100" s="112"/>
      <c r="S100" s="112"/>
      <c r="T100" s="113"/>
      <c r="U100" s="114"/>
      <c r="V100" s="113"/>
      <c r="W100" s="115"/>
      <c r="X100" s="115"/>
      <c r="Y100" s="115"/>
      <c r="AA100" s="117"/>
      <c r="AB100" s="117"/>
      <c r="AC100" s="117"/>
      <c r="AD100" s="118"/>
      <c r="AE100" s="117"/>
      <c r="AF100" s="117"/>
      <c r="AG100" s="117"/>
      <c r="AH100" s="117"/>
      <c r="AI100" s="117"/>
      <c r="AJ100" s="117"/>
      <c r="AK100" s="117"/>
      <c r="AM100" s="119"/>
    </row>
    <row r="101" spans="1:39" s="116" customFormat="1" ht="13.2" x14ac:dyDescent="0.25">
      <c r="A101" s="111" t="s">
        <v>416</v>
      </c>
      <c r="B101" s="110">
        <v>20196</v>
      </c>
      <c r="C101" s="110">
        <v>18695</v>
      </c>
      <c r="D101" s="110">
        <v>3127</v>
      </c>
      <c r="E101" s="110">
        <v>0</v>
      </c>
      <c r="F101" s="110">
        <v>0</v>
      </c>
      <c r="G101" s="110">
        <v>3055.3265526466898</v>
      </c>
      <c r="H101" s="110"/>
      <c r="I101" s="110">
        <v>24877.3265526467</v>
      </c>
      <c r="J101" s="110">
        <v>502422487</v>
      </c>
      <c r="K101" s="55"/>
      <c r="L101" s="110"/>
      <c r="M101" s="112"/>
      <c r="N101" s="112"/>
      <c r="O101" s="112"/>
      <c r="P101" s="112"/>
      <c r="Q101" s="112"/>
      <c r="R101" s="112"/>
      <c r="S101" s="112"/>
      <c r="T101" s="113"/>
      <c r="U101" s="114"/>
      <c r="V101" s="113"/>
      <c r="W101" s="115"/>
      <c r="X101" s="115"/>
      <c r="Y101" s="115"/>
      <c r="AA101" s="117"/>
      <c r="AB101" s="117"/>
      <c r="AC101" s="117"/>
      <c r="AD101" s="118"/>
      <c r="AE101" s="117"/>
      <c r="AF101" s="117"/>
      <c r="AG101" s="117"/>
      <c r="AH101" s="117"/>
      <c r="AI101" s="117"/>
      <c r="AJ101" s="117"/>
      <c r="AK101" s="117"/>
      <c r="AM101" s="119"/>
    </row>
    <row r="102" spans="1:39" s="116" customFormat="1" ht="13.2" x14ac:dyDescent="0.25">
      <c r="A102" s="111" t="s">
        <v>417</v>
      </c>
      <c r="B102" s="110">
        <v>26959</v>
      </c>
      <c r="C102" s="110">
        <v>10890</v>
      </c>
      <c r="D102" s="110">
        <v>-405</v>
      </c>
      <c r="E102" s="110">
        <v>0</v>
      </c>
      <c r="F102" s="110">
        <v>0</v>
      </c>
      <c r="G102" s="110">
        <v>3055.3265526466898</v>
      </c>
      <c r="H102" s="110"/>
      <c r="I102" s="110">
        <v>13540.3265526467</v>
      </c>
      <c r="J102" s="110">
        <v>365033664</v>
      </c>
      <c r="K102" s="55"/>
      <c r="L102" s="110"/>
      <c r="M102" s="112"/>
      <c r="N102" s="112"/>
      <c r="O102" s="112"/>
      <c r="P102" s="112"/>
      <c r="Q102" s="112"/>
      <c r="R102" s="112"/>
      <c r="S102" s="112"/>
      <c r="T102" s="113"/>
      <c r="U102" s="114"/>
      <c r="V102" s="113"/>
      <c r="W102" s="115"/>
      <c r="X102" s="115"/>
      <c r="Y102" s="115"/>
      <c r="AA102" s="117"/>
      <c r="AB102" s="117"/>
      <c r="AC102" s="117"/>
      <c r="AD102" s="118"/>
      <c r="AE102" s="117"/>
      <c r="AF102" s="117"/>
      <c r="AG102" s="117"/>
      <c r="AH102" s="117"/>
      <c r="AI102" s="117"/>
      <c r="AJ102" s="117"/>
      <c r="AK102" s="117"/>
      <c r="AM102" s="119"/>
    </row>
    <row r="103" spans="1:39" s="116" customFormat="1" ht="13.2" x14ac:dyDescent="0.25">
      <c r="A103" s="111" t="s">
        <v>418</v>
      </c>
      <c r="B103" s="110">
        <v>7027</v>
      </c>
      <c r="C103" s="110">
        <v>17770</v>
      </c>
      <c r="D103" s="110">
        <v>375</v>
      </c>
      <c r="E103" s="110">
        <v>0</v>
      </c>
      <c r="F103" s="110">
        <v>0</v>
      </c>
      <c r="G103" s="110">
        <v>3055.3265526466898</v>
      </c>
      <c r="H103" s="110"/>
      <c r="I103" s="110">
        <v>21200.3265526467</v>
      </c>
      <c r="J103" s="110">
        <v>148974695</v>
      </c>
      <c r="K103" s="55"/>
      <c r="L103" s="110"/>
      <c r="M103" s="112"/>
      <c r="N103" s="112"/>
      <c r="O103" s="112"/>
      <c r="P103" s="112"/>
      <c r="Q103" s="112"/>
      <c r="R103" s="112"/>
      <c r="S103" s="112"/>
      <c r="T103" s="113"/>
      <c r="U103" s="114"/>
      <c r="V103" s="113"/>
      <c r="W103" s="115"/>
      <c r="X103" s="115"/>
      <c r="Y103" s="115"/>
      <c r="AA103" s="117"/>
      <c r="AB103" s="117"/>
      <c r="AC103" s="117"/>
      <c r="AD103" s="118"/>
      <c r="AE103" s="117"/>
      <c r="AF103" s="117"/>
      <c r="AG103" s="117"/>
      <c r="AH103" s="117"/>
      <c r="AI103" s="117"/>
      <c r="AJ103" s="117"/>
      <c r="AK103" s="117"/>
      <c r="AM103" s="119"/>
    </row>
    <row r="104" spans="1:39" s="116" customFormat="1" ht="13.2" x14ac:dyDescent="0.25">
      <c r="A104" s="111" t="s">
        <v>419</v>
      </c>
      <c r="B104" s="110">
        <v>15496</v>
      </c>
      <c r="C104" s="110">
        <v>14749</v>
      </c>
      <c r="D104" s="110">
        <v>182</v>
      </c>
      <c r="E104" s="110">
        <v>0</v>
      </c>
      <c r="F104" s="110">
        <v>0</v>
      </c>
      <c r="G104" s="110">
        <v>3055.3265526466898</v>
      </c>
      <c r="H104" s="110"/>
      <c r="I104" s="110">
        <v>17986.3265526467</v>
      </c>
      <c r="J104" s="110">
        <v>278716116</v>
      </c>
      <c r="K104" s="55"/>
      <c r="L104" s="110"/>
      <c r="M104" s="112"/>
      <c r="N104" s="112"/>
      <c r="O104" s="112"/>
      <c r="P104" s="112"/>
      <c r="Q104" s="112"/>
      <c r="R104" s="112"/>
      <c r="S104" s="112"/>
      <c r="T104" s="113"/>
      <c r="U104" s="114"/>
      <c r="V104" s="113"/>
      <c r="W104" s="115"/>
      <c r="X104" s="115"/>
      <c r="Y104" s="115"/>
      <c r="AA104" s="117"/>
      <c r="AB104" s="117"/>
      <c r="AC104" s="117"/>
      <c r="AD104" s="118"/>
      <c r="AE104" s="117"/>
      <c r="AF104" s="117"/>
      <c r="AG104" s="117"/>
      <c r="AH104" s="117"/>
      <c r="AI104" s="117"/>
      <c r="AJ104" s="117"/>
      <c r="AK104" s="117"/>
      <c r="AM104" s="119"/>
    </row>
    <row r="105" spans="1:39" s="116" customFormat="1" ht="13.2" x14ac:dyDescent="0.25">
      <c r="A105" s="111" t="s">
        <v>420</v>
      </c>
      <c r="B105" s="110">
        <v>36476</v>
      </c>
      <c r="C105" s="110">
        <v>14891</v>
      </c>
      <c r="D105" s="110">
        <v>872</v>
      </c>
      <c r="E105" s="110">
        <v>0</v>
      </c>
      <c r="F105" s="110">
        <v>0</v>
      </c>
      <c r="G105" s="110">
        <v>3055.3265526466898</v>
      </c>
      <c r="H105" s="110"/>
      <c r="I105" s="110">
        <v>18818.3265526467</v>
      </c>
      <c r="J105" s="110">
        <v>686417279</v>
      </c>
      <c r="K105" s="55"/>
      <c r="L105" s="110"/>
      <c r="M105" s="112"/>
      <c r="N105" s="112"/>
      <c r="O105" s="112"/>
      <c r="P105" s="112"/>
      <c r="Q105" s="112"/>
      <c r="R105" s="112"/>
      <c r="S105" s="112"/>
      <c r="T105" s="113"/>
      <c r="U105" s="114"/>
      <c r="V105" s="113"/>
      <c r="W105" s="115"/>
      <c r="X105" s="115"/>
      <c r="Y105" s="115"/>
      <c r="AA105" s="117"/>
      <c r="AB105" s="117"/>
      <c r="AC105" s="117"/>
      <c r="AD105" s="118"/>
      <c r="AE105" s="117"/>
      <c r="AF105" s="117"/>
      <c r="AG105" s="117"/>
      <c r="AH105" s="117"/>
      <c r="AI105" s="117"/>
      <c r="AJ105" s="117"/>
      <c r="AK105" s="117"/>
      <c r="AM105" s="119"/>
    </row>
    <row r="106" spans="1:39" s="116" customFormat="1" ht="18.75" customHeight="1" x14ac:dyDescent="0.25">
      <c r="A106" s="17" t="s">
        <v>421</v>
      </c>
      <c r="B106" s="18"/>
      <c r="C106" s="18"/>
      <c r="D106" s="18"/>
      <c r="E106" s="18"/>
      <c r="F106" s="18"/>
      <c r="G106" s="18"/>
      <c r="H106" s="18"/>
      <c r="I106" s="110"/>
      <c r="J106" s="110"/>
      <c r="K106" s="55"/>
      <c r="L106" s="110"/>
      <c r="M106" s="112"/>
      <c r="N106" s="112"/>
      <c r="O106" s="112"/>
      <c r="P106" s="112"/>
      <c r="Q106" s="112"/>
      <c r="R106" s="112"/>
      <c r="S106" s="112"/>
      <c r="T106" s="113"/>
      <c r="U106" s="114"/>
      <c r="V106" s="113"/>
      <c r="W106" s="115"/>
      <c r="X106" s="115"/>
      <c r="Y106" s="115"/>
      <c r="AA106" s="117"/>
      <c r="AB106" s="117"/>
      <c r="AC106" s="117"/>
      <c r="AD106" s="118"/>
      <c r="AE106" s="117"/>
      <c r="AF106" s="117"/>
      <c r="AG106" s="117"/>
      <c r="AH106" s="117"/>
      <c r="AI106" s="117"/>
      <c r="AJ106" s="117"/>
      <c r="AK106" s="117"/>
      <c r="AM106" s="119"/>
    </row>
    <row r="107" spans="1:39" s="116" customFormat="1" ht="13.2" x14ac:dyDescent="0.25">
      <c r="A107" s="111" t="s">
        <v>421</v>
      </c>
      <c r="B107" s="110">
        <v>61093</v>
      </c>
      <c r="C107" s="110">
        <v>15084</v>
      </c>
      <c r="D107" s="110">
        <v>-2706</v>
      </c>
      <c r="E107" s="110">
        <v>1316</v>
      </c>
      <c r="F107" s="110">
        <v>0</v>
      </c>
      <c r="G107" s="110">
        <v>3055.3265526466898</v>
      </c>
      <c r="H107" s="110"/>
      <c r="I107" s="110">
        <v>16749.3265526467</v>
      </c>
      <c r="J107" s="110">
        <v>1023266607</v>
      </c>
      <c r="K107" s="55"/>
      <c r="L107" s="110"/>
      <c r="M107" s="112"/>
      <c r="N107" s="112"/>
      <c r="O107" s="112"/>
      <c r="P107" s="112"/>
      <c r="Q107" s="112"/>
      <c r="R107" s="112"/>
      <c r="S107" s="112"/>
      <c r="T107" s="113"/>
      <c r="U107" s="114"/>
      <c r="V107" s="113"/>
      <c r="W107" s="115"/>
      <c r="X107" s="115"/>
      <c r="Y107" s="115"/>
      <c r="AA107" s="117"/>
      <c r="AB107" s="117"/>
      <c r="AC107" s="117"/>
      <c r="AD107" s="118"/>
      <c r="AE107" s="117"/>
      <c r="AF107" s="117"/>
      <c r="AG107" s="117"/>
      <c r="AH107" s="117"/>
      <c r="AI107" s="117"/>
      <c r="AJ107" s="117"/>
      <c r="AK107" s="117"/>
      <c r="AM107" s="119"/>
    </row>
    <row r="108" spans="1:39" s="116" customFormat="1" ht="18.75" customHeight="1" x14ac:dyDescent="0.25">
      <c r="A108" s="17" t="s">
        <v>422</v>
      </c>
      <c r="B108" s="18"/>
      <c r="C108" s="18"/>
      <c r="D108" s="18"/>
      <c r="E108" s="18"/>
      <c r="F108" s="18"/>
      <c r="G108" s="18"/>
      <c r="H108" s="18"/>
      <c r="I108" s="110"/>
      <c r="J108" s="110"/>
      <c r="K108" s="55"/>
      <c r="L108" s="110"/>
      <c r="M108" s="112"/>
      <c r="N108" s="112"/>
      <c r="O108" s="112"/>
      <c r="P108" s="112"/>
      <c r="Q108" s="112"/>
      <c r="R108" s="112"/>
      <c r="S108" s="112"/>
      <c r="T108" s="113"/>
      <c r="U108" s="114"/>
      <c r="V108" s="113"/>
      <c r="W108" s="115"/>
      <c r="X108" s="115"/>
      <c r="Y108" s="115"/>
      <c r="AA108" s="117"/>
      <c r="AB108" s="117"/>
      <c r="AC108" s="117"/>
      <c r="AD108" s="118"/>
      <c r="AE108" s="117"/>
      <c r="AF108" s="117"/>
      <c r="AG108" s="117"/>
      <c r="AH108" s="117"/>
      <c r="AI108" s="117"/>
      <c r="AJ108" s="117"/>
      <c r="AK108" s="117"/>
      <c r="AM108" s="119"/>
    </row>
    <row r="109" spans="1:39" s="116" customFormat="1" ht="13.2" x14ac:dyDescent="0.25">
      <c r="A109" s="111" t="s">
        <v>423</v>
      </c>
      <c r="B109" s="110">
        <v>32023</v>
      </c>
      <c r="C109" s="110">
        <v>12517</v>
      </c>
      <c r="D109" s="110">
        <v>-499</v>
      </c>
      <c r="E109" s="110">
        <v>0</v>
      </c>
      <c r="F109" s="110">
        <v>0</v>
      </c>
      <c r="G109" s="110">
        <v>3055.3265526466898</v>
      </c>
      <c r="H109" s="110"/>
      <c r="I109" s="110">
        <v>15073.3265526467</v>
      </c>
      <c r="J109" s="110">
        <v>482693136</v>
      </c>
      <c r="K109" s="55"/>
      <c r="L109" s="110"/>
      <c r="M109" s="112"/>
      <c r="N109" s="112"/>
      <c r="O109" s="112"/>
      <c r="P109" s="112"/>
      <c r="Q109" s="112"/>
      <c r="R109" s="112"/>
      <c r="S109" s="112"/>
      <c r="T109" s="113"/>
      <c r="U109" s="114"/>
      <c r="V109" s="113"/>
      <c r="W109" s="115"/>
      <c r="X109" s="115"/>
      <c r="Y109" s="115"/>
      <c r="AA109" s="117"/>
      <c r="AB109" s="117"/>
      <c r="AC109" s="117"/>
      <c r="AD109" s="118"/>
      <c r="AE109" s="117"/>
      <c r="AF109" s="117"/>
      <c r="AG109" s="117"/>
      <c r="AH109" s="117"/>
      <c r="AI109" s="117"/>
      <c r="AJ109" s="117"/>
      <c r="AK109" s="117"/>
      <c r="AM109" s="119"/>
    </row>
    <row r="110" spans="1:39" s="116" customFormat="1" ht="13.2" x14ac:dyDescent="0.25">
      <c r="A110" s="111" t="s">
        <v>424</v>
      </c>
      <c r="B110" s="110">
        <v>66576</v>
      </c>
      <c r="C110" s="110">
        <v>10579</v>
      </c>
      <c r="D110" s="110">
        <v>-2177</v>
      </c>
      <c r="E110" s="110">
        <v>0</v>
      </c>
      <c r="F110" s="110">
        <v>0</v>
      </c>
      <c r="G110" s="110">
        <v>3055.3265526466898</v>
      </c>
      <c r="H110" s="110"/>
      <c r="I110" s="110">
        <v>11457.3265526467</v>
      </c>
      <c r="J110" s="110">
        <v>762782973</v>
      </c>
      <c r="K110" s="55"/>
      <c r="L110" s="110"/>
      <c r="M110" s="112"/>
      <c r="N110" s="112"/>
      <c r="O110" s="112"/>
      <c r="P110" s="112"/>
      <c r="Q110" s="112"/>
      <c r="R110" s="112"/>
      <c r="S110" s="112"/>
      <c r="T110" s="113"/>
      <c r="U110" s="114"/>
      <c r="V110" s="113"/>
      <c r="W110" s="115"/>
      <c r="X110" s="115"/>
      <c r="Y110" s="115"/>
      <c r="AA110" s="117"/>
      <c r="AB110" s="117"/>
      <c r="AC110" s="117"/>
      <c r="AD110" s="118"/>
      <c r="AE110" s="117"/>
      <c r="AF110" s="117"/>
      <c r="AG110" s="117"/>
      <c r="AH110" s="117"/>
      <c r="AI110" s="117"/>
      <c r="AJ110" s="117"/>
      <c r="AK110" s="117"/>
      <c r="AM110" s="119"/>
    </row>
    <row r="111" spans="1:39" s="116" customFormat="1" ht="13.2" x14ac:dyDescent="0.25">
      <c r="A111" s="111" t="s">
        <v>425</v>
      </c>
      <c r="B111" s="110">
        <v>13091</v>
      </c>
      <c r="C111" s="110">
        <v>13890</v>
      </c>
      <c r="D111" s="110">
        <v>1359</v>
      </c>
      <c r="E111" s="110">
        <v>0</v>
      </c>
      <c r="F111" s="110">
        <v>0</v>
      </c>
      <c r="G111" s="110">
        <v>3055.3265526466898</v>
      </c>
      <c r="H111" s="110"/>
      <c r="I111" s="110">
        <v>18304.3265526467</v>
      </c>
      <c r="J111" s="110">
        <v>239621939</v>
      </c>
      <c r="K111" s="55"/>
      <c r="L111" s="110"/>
      <c r="M111" s="112"/>
      <c r="N111" s="112"/>
      <c r="O111" s="112"/>
      <c r="P111" s="112"/>
      <c r="Q111" s="112"/>
      <c r="R111" s="112"/>
      <c r="S111" s="112"/>
      <c r="T111" s="113"/>
      <c r="U111" s="114"/>
      <c r="V111" s="113"/>
      <c r="W111" s="115"/>
      <c r="X111" s="115"/>
      <c r="Y111" s="115"/>
      <c r="AA111" s="117"/>
      <c r="AB111" s="117"/>
      <c r="AC111" s="117"/>
      <c r="AD111" s="118"/>
      <c r="AE111" s="117"/>
      <c r="AF111" s="117"/>
      <c r="AG111" s="117"/>
      <c r="AH111" s="117"/>
      <c r="AI111" s="117"/>
      <c r="AJ111" s="117"/>
      <c r="AK111" s="117"/>
      <c r="AM111" s="119"/>
    </row>
    <row r="112" spans="1:39" s="116" customFormat="1" ht="13.2" x14ac:dyDescent="0.25">
      <c r="A112" s="111" t="s">
        <v>426</v>
      </c>
      <c r="B112" s="110">
        <v>29072</v>
      </c>
      <c r="C112" s="110">
        <v>16781</v>
      </c>
      <c r="D112" s="110">
        <v>4296</v>
      </c>
      <c r="E112" s="110">
        <v>0</v>
      </c>
      <c r="F112" s="110">
        <v>0</v>
      </c>
      <c r="G112" s="110">
        <v>3055.3265526466898</v>
      </c>
      <c r="H112" s="110"/>
      <c r="I112" s="110">
        <v>24132.3265526467</v>
      </c>
      <c r="J112" s="110">
        <v>701574998</v>
      </c>
      <c r="K112" s="55"/>
      <c r="L112" s="110"/>
      <c r="M112" s="112"/>
      <c r="N112" s="112"/>
      <c r="O112" s="112"/>
      <c r="P112" s="112"/>
      <c r="Q112" s="112"/>
      <c r="R112" s="112"/>
      <c r="S112" s="112"/>
      <c r="T112" s="113"/>
      <c r="U112" s="114"/>
      <c r="V112" s="113"/>
      <c r="W112" s="115"/>
      <c r="X112" s="115"/>
      <c r="Y112" s="115"/>
      <c r="AA112" s="117"/>
      <c r="AB112" s="117"/>
      <c r="AC112" s="117"/>
      <c r="AD112" s="118"/>
      <c r="AE112" s="117"/>
      <c r="AF112" s="117"/>
      <c r="AG112" s="117"/>
      <c r="AH112" s="117"/>
      <c r="AI112" s="117"/>
      <c r="AJ112" s="117"/>
      <c r="AK112" s="117"/>
      <c r="AM112" s="119"/>
    </row>
    <row r="113" spans="1:39" s="116" customFormat="1" ht="13.2" x14ac:dyDescent="0.25">
      <c r="A113" s="111" t="s">
        <v>427</v>
      </c>
      <c r="B113" s="110">
        <v>17464</v>
      </c>
      <c r="C113" s="110">
        <v>11620</v>
      </c>
      <c r="D113" s="110">
        <v>-2120</v>
      </c>
      <c r="E113" s="110">
        <v>0</v>
      </c>
      <c r="F113" s="110">
        <v>0</v>
      </c>
      <c r="G113" s="110">
        <v>3055.3265526466898</v>
      </c>
      <c r="H113" s="110"/>
      <c r="I113" s="110">
        <v>12555.3265526467</v>
      </c>
      <c r="J113" s="110">
        <v>219266223</v>
      </c>
      <c r="K113" s="55"/>
      <c r="L113" s="110"/>
      <c r="M113" s="112"/>
      <c r="N113" s="112"/>
      <c r="O113" s="112"/>
      <c r="P113" s="112"/>
      <c r="Q113" s="112"/>
      <c r="R113" s="112"/>
      <c r="S113" s="112"/>
      <c r="T113" s="113"/>
      <c r="U113" s="114"/>
      <c r="V113" s="113"/>
      <c r="W113" s="115"/>
      <c r="X113" s="115"/>
      <c r="Y113" s="115"/>
      <c r="AA113" s="117"/>
      <c r="AB113" s="117"/>
      <c r="AC113" s="117"/>
      <c r="AD113" s="118"/>
      <c r="AE113" s="117"/>
      <c r="AF113" s="117"/>
      <c r="AG113" s="117"/>
      <c r="AH113" s="117"/>
      <c r="AI113" s="117"/>
      <c r="AJ113" s="117"/>
      <c r="AK113" s="117"/>
      <c r="AM113" s="119"/>
    </row>
    <row r="114" spans="1:39" s="116" customFormat="1" ht="18.75" customHeight="1" x14ac:dyDescent="0.25">
      <c r="A114" s="17" t="s">
        <v>428</v>
      </c>
      <c r="B114" s="18"/>
      <c r="C114" s="18"/>
      <c r="D114" s="18"/>
      <c r="E114" s="18"/>
      <c r="F114" s="18"/>
      <c r="G114" s="18"/>
      <c r="H114" s="18"/>
      <c r="I114" s="110"/>
      <c r="J114" s="110"/>
      <c r="K114" s="55"/>
      <c r="L114" s="110"/>
      <c r="M114" s="112"/>
      <c r="N114" s="112"/>
      <c r="O114" s="112"/>
      <c r="P114" s="112"/>
      <c r="Q114" s="112"/>
      <c r="R114" s="112"/>
      <c r="S114" s="112"/>
      <c r="T114" s="113"/>
      <c r="U114" s="114"/>
      <c r="V114" s="113"/>
      <c r="W114" s="115"/>
      <c r="X114" s="115"/>
      <c r="Y114" s="115"/>
      <c r="AA114" s="117"/>
      <c r="AB114" s="117"/>
      <c r="AC114" s="117"/>
      <c r="AD114" s="118"/>
      <c r="AE114" s="117"/>
      <c r="AF114" s="117"/>
      <c r="AG114" s="117"/>
      <c r="AH114" s="117"/>
      <c r="AI114" s="117"/>
      <c r="AJ114" s="117"/>
      <c r="AK114" s="117"/>
      <c r="AM114" s="119"/>
    </row>
    <row r="115" spans="1:39" s="116" customFormat="1" ht="13.2" x14ac:dyDescent="0.25">
      <c r="A115" s="111" t="s">
        <v>429</v>
      </c>
      <c r="B115" s="110">
        <v>15983</v>
      </c>
      <c r="C115" s="110">
        <v>18326</v>
      </c>
      <c r="D115" s="110">
        <v>1475</v>
      </c>
      <c r="E115" s="110">
        <v>0</v>
      </c>
      <c r="F115" s="110">
        <v>0</v>
      </c>
      <c r="G115" s="110">
        <v>3055.3265526466898</v>
      </c>
      <c r="H115" s="110"/>
      <c r="I115" s="110">
        <v>22856.3265526467</v>
      </c>
      <c r="J115" s="110">
        <v>365312667</v>
      </c>
      <c r="K115" s="55"/>
      <c r="L115" s="110"/>
      <c r="M115" s="112"/>
      <c r="N115" s="112"/>
      <c r="O115" s="112"/>
      <c r="P115" s="112"/>
      <c r="Q115" s="112"/>
      <c r="R115" s="112"/>
      <c r="S115" s="112"/>
      <c r="T115" s="113"/>
      <c r="U115" s="114"/>
      <c r="V115" s="113"/>
      <c r="W115" s="115"/>
      <c r="X115" s="115"/>
      <c r="Y115" s="115"/>
      <c r="AA115" s="117"/>
      <c r="AB115" s="117"/>
      <c r="AC115" s="117"/>
      <c r="AD115" s="118"/>
      <c r="AE115" s="117"/>
      <c r="AF115" s="117"/>
      <c r="AG115" s="117"/>
      <c r="AH115" s="117"/>
      <c r="AI115" s="117"/>
      <c r="AJ115" s="117"/>
      <c r="AK115" s="117"/>
      <c r="AM115" s="119"/>
    </row>
    <row r="116" spans="1:39" s="116" customFormat="1" ht="13.2" x14ac:dyDescent="0.25">
      <c r="A116" s="111" t="s">
        <v>430</v>
      </c>
      <c r="B116" s="110">
        <v>12536</v>
      </c>
      <c r="C116" s="110">
        <v>15160</v>
      </c>
      <c r="D116" s="110">
        <v>1066</v>
      </c>
      <c r="E116" s="110">
        <v>0</v>
      </c>
      <c r="F116" s="110">
        <v>0</v>
      </c>
      <c r="G116" s="110">
        <v>3055.3265526466898</v>
      </c>
      <c r="H116" s="110"/>
      <c r="I116" s="110">
        <v>19281.3265526467</v>
      </c>
      <c r="J116" s="110">
        <v>241710710</v>
      </c>
      <c r="K116" s="55"/>
      <c r="L116" s="110"/>
      <c r="M116" s="112"/>
      <c r="N116" s="112"/>
      <c r="O116" s="112"/>
      <c r="P116" s="112"/>
      <c r="Q116" s="112"/>
      <c r="R116" s="112"/>
      <c r="S116" s="112"/>
      <c r="T116" s="113"/>
      <c r="U116" s="114"/>
      <c r="V116" s="113"/>
      <c r="W116" s="115"/>
      <c r="X116" s="115"/>
      <c r="Y116" s="115"/>
      <c r="AA116" s="117"/>
      <c r="AB116" s="117"/>
      <c r="AC116" s="117"/>
      <c r="AD116" s="118"/>
      <c r="AE116" s="117"/>
      <c r="AF116" s="117"/>
      <c r="AG116" s="117"/>
      <c r="AH116" s="117"/>
      <c r="AI116" s="117"/>
      <c r="AJ116" s="117"/>
      <c r="AK116" s="117"/>
      <c r="AM116" s="119"/>
    </row>
    <row r="117" spans="1:39" s="116" customFormat="1" ht="13.2" x14ac:dyDescent="0.25">
      <c r="A117" s="111" t="s">
        <v>431</v>
      </c>
      <c r="B117" s="110">
        <v>19853</v>
      </c>
      <c r="C117" s="110">
        <v>16201</v>
      </c>
      <c r="D117" s="110">
        <v>2591</v>
      </c>
      <c r="E117" s="110">
        <v>0</v>
      </c>
      <c r="F117" s="110">
        <v>0</v>
      </c>
      <c r="G117" s="110">
        <v>3055.3265526466898</v>
      </c>
      <c r="H117" s="110"/>
      <c r="I117" s="110">
        <v>21847.3265526467</v>
      </c>
      <c r="J117" s="110">
        <v>433734974</v>
      </c>
      <c r="K117" s="55"/>
      <c r="L117" s="110"/>
      <c r="M117" s="112"/>
      <c r="N117" s="112"/>
      <c r="O117" s="112"/>
      <c r="P117" s="112"/>
      <c r="Q117" s="112"/>
      <c r="R117" s="112"/>
      <c r="S117" s="112"/>
      <c r="T117" s="113"/>
      <c r="U117" s="114"/>
      <c r="V117" s="113"/>
      <c r="W117" s="115"/>
      <c r="X117" s="115"/>
      <c r="Y117" s="115"/>
      <c r="AA117" s="117"/>
      <c r="AB117" s="117"/>
      <c r="AC117" s="117"/>
      <c r="AD117" s="118"/>
      <c r="AE117" s="117"/>
      <c r="AF117" s="117"/>
      <c r="AG117" s="117"/>
      <c r="AH117" s="117"/>
      <c r="AI117" s="117"/>
      <c r="AJ117" s="117"/>
      <c r="AK117" s="117"/>
      <c r="AM117" s="119"/>
    </row>
    <row r="118" spans="1:39" s="116" customFormat="1" ht="13.2" x14ac:dyDescent="0.25">
      <c r="A118" s="111" t="s">
        <v>432</v>
      </c>
      <c r="B118" s="110">
        <v>15870</v>
      </c>
      <c r="C118" s="110">
        <v>7514</v>
      </c>
      <c r="D118" s="110">
        <v>200</v>
      </c>
      <c r="E118" s="110">
        <v>0</v>
      </c>
      <c r="F118" s="110">
        <v>0</v>
      </c>
      <c r="G118" s="110">
        <v>3055.3265526466898</v>
      </c>
      <c r="H118" s="110"/>
      <c r="I118" s="110">
        <v>10769.3265526467</v>
      </c>
      <c r="J118" s="110">
        <v>170909212</v>
      </c>
      <c r="K118" s="55"/>
      <c r="L118" s="110"/>
      <c r="M118" s="112"/>
      <c r="N118" s="112"/>
      <c r="O118" s="112"/>
      <c r="P118" s="112"/>
      <c r="Q118" s="112"/>
      <c r="R118" s="112"/>
      <c r="S118" s="112"/>
      <c r="T118" s="113"/>
      <c r="U118" s="114"/>
      <c r="V118" s="113"/>
      <c r="W118" s="115"/>
      <c r="X118" s="115"/>
      <c r="Y118" s="115"/>
      <c r="AA118" s="117"/>
      <c r="AB118" s="117"/>
      <c r="AC118" s="117"/>
      <c r="AD118" s="118"/>
      <c r="AE118" s="117"/>
      <c r="AF118" s="117"/>
      <c r="AG118" s="117"/>
      <c r="AH118" s="117"/>
      <c r="AI118" s="117"/>
      <c r="AJ118" s="117"/>
      <c r="AK118" s="117"/>
      <c r="AM118" s="119"/>
    </row>
    <row r="119" spans="1:39" s="116" customFormat="1" ht="13.2" x14ac:dyDescent="0.25">
      <c r="A119" s="111" t="s">
        <v>433</v>
      </c>
      <c r="B119" s="110">
        <v>34750</v>
      </c>
      <c r="C119" s="110">
        <v>13220</v>
      </c>
      <c r="D119" s="110">
        <v>1140</v>
      </c>
      <c r="E119" s="110">
        <v>0</v>
      </c>
      <c r="F119" s="110">
        <v>0</v>
      </c>
      <c r="G119" s="110">
        <v>3055.3265526466898</v>
      </c>
      <c r="H119" s="110"/>
      <c r="I119" s="110">
        <v>17415.3265526467</v>
      </c>
      <c r="J119" s="110">
        <v>605182598</v>
      </c>
      <c r="K119" s="55"/>
      <c r="L119" s="110"/>
      <c r="M119" s="112"/>
      <c r="N119" s="112"/>
      <c r="O119" s="112"/>
      <c r="P119" s="112"/>
      <c r="Q119" s="112"/>
      <c r="R119" s="112"/>
      <c r="S119" s="112"/>
      <c r="T119" s="113"/>
      <c r="U119" s="114"/>
      <c r="V119" s="113"/>
      <c r="W119" s="115"/>
      <c r="X119" s="115"/>
      <c r="Y119" s="115"/>
      <c r="AA119" s="117"/>
      <c r="AB119" s="117"/>
      <c r="AC119" s="117"/>
      <c r="AD119" s="118"/>
      <c r="AE119" s="117"/>
      <c r="AF119" s="117"/>
      <c r="AG119" s="117"/>
      <c r="AH119" s="117"/>
      <c r="AI119" s="117"/>
      <c r="AJ119" s="117"/>
      <c r="AK119" s="117"/>
      <c r="AM119" s="119"/>
    </row>
    <row r="120" spans="1:39" s="116" customFormat="1" ht="13.2" x14ac:dyDescent="0.25">
      <c r="A120" s="111" t="s">
        <v>434</v>
      </c>
      <c r="B120" s="110">
        <v>151403</v>
      </c>
      <c r="C120" s="110">
        <v>10130</v>
      </c>
      <c r="D120" s="110">
        <v>637</v>
      </c>
      <c r="E120" s="110">
        <v>0</v>
      </c>
      <c r="F120" s="110">
        <v>0</v>
      </c>
      <c r="G120" s="110">
        <v>3055.3265526466898</v>
      </c>
      <c r="H120" s="110"/>
      <c r="I120" s="110">
        <v>13822.3265526467</v>
      </c>
      <c r="J120" s="110">
        <v>2092741707</v>
      </c>
      <c r="K120" s="55"/>
      <c r="L120" s="110"/>
      <c r="M120" s="112"/>
      <c r="N120" s="112"/>
      <c r="O120" s="112"/>
      <c r="P120" s="112"/>
      <c r="Q120" s="112"/>
      <c r="R120" s="112"/>
      <c r="S120" s="112"/>
      <c r="T120" s="113"/>
      <c r="U120" s="114"/>
      <c r="V120" s="113"/>
      <c r="W120" s="115"/>
      <c r="X120" s="115"/>
      <c r="Y120" s="115"/>
      <c r="AA120" s="117"/>
      <c r="AB120" s="117"/>
      <c r="AC120" s="117"/>
      <c r="AD120" s="118"/>
      <c r="AE120" s="117"/>
      <c r="AF120" s="117"/>
      <c r="AG120" s="117"/>
      <c r="AH120" s="117"/>
      <c r="AI120" s="117"/>
      <c r="AJ120" s="117"/>
      <c r="AK120" s="117"/>
      <c r="AM120" s="119"/>
    </row>
    <row r="121" spans="1:39" s="116" customFormat="1" ht="13.2" x14ac:dyDescent="0.25">
      <c r="A121" s="111" t="s">
        <v>435</v>
      </c>
      <c r="B121" s="110">
        <v>52245</v>
      </c>
      <c r="C121" s="110">
        <v>15650</v>
      </c>
      <c r="D121" s="110">
        <v>1465</v>
      </c>
      <c r="E121" s="110">
        <v>0</v>
      </c>
      <c r="F121" s="110">
        <v>0</v>
      </c>
      <c r="G121" s="110">
        <v>3055.3265526466898</v>
      </c>
      <c r="H121" s="110"/>
      <c r="I121" s="110">
        <v>20170.3265526467</v>
      </c>
      <c r="J121" s="110">
        <v>1053798711</v>
      </c>
      <c r="K121" s="55"/>
      <c r="L121" s="110"/>
      <c r="M121" s="112"/>
      <c r="N121" s="112"/>
      <c r="O121" s="112"/>
      <c r="P121" s="112"/>
      <c r="Q121" s="112"/>
      <c r="R121" s="112"/>
      <c r="S121" s="112"/>
      <c r="T121" s="113"/>
      <c r="U121" s="114"/>
      <c r="V121" s="113"/>
      <c r="W121" s="115"/>
      <c r="X121" s="115"/>
      <c r="Y121" s="115"/>
      <c r="AA121" s="117"/>
      <c r="AB121" s="117"/>
      <c r="AC121" s="117"/>
      <c r="AD121" s="118"/>
      <c r="AE121" s="117"/>
      <c r="AF121" s="117"/>
      <c r="AG121" s="117"/>
      <c r="AH121" s="117"/>
      <c r="AI121" s="117"/>
      <c r="AJ121" s="117"/>
      <c r="AK121" s="117"/>
      <c r="AM121" s="119"/>
    </row>
    <row r="122" spans="1:39" s="116" customFormat="1" ht="13.2" x14ac:dyDescent="0.25">
      <c r="A122" s="111" t="s">
        <v>436</v>
      </c>
      <c r="B122" s="110">
        <v>28209</v>
      </c>
      <c r="C122" s="110">
        <v>7951</v>
      </c>
      <c r="D122" s="110">
        <v>-551</v>
      </c>
      <c r="E122" s="110">
        <v>0</v>
      </c>
      <c r="F122" s="110">
        <v>0</v>
      </c>
      <c r="G122" s="110">
        <v>3055.3265526466898</v>
      </c>
      <c r="H122" s="110"/>
      <c r="I122" s="110">
        <v>10455.3265526467</v>
      </c>
      <c r="J122" s="110">
        <v>294934307</v>
      </c>
      <c r="K122" s="55"/>
      <c r="L122" s="110"/>
      <c r="M122" s="112"/>
      <c r="N122" s="112"/>
      <c r="O122" s="112"/>
      <c r="P122" s="112"/>
      <c r="Q122" s="112"/>
      <c r="R122" s="112"/>
      <c r="S122" s="112"/>
      <c r="T122" s="113"/>
      <c r="U122" s="114"/>
      <c r="V122" s="113"/>
      <c r="W122" s="115"/>
      <c r="X122" s="115"/>
      <c r="Y122" s="115"/>
      <c r="AA122" s="117"/>
      <c r="AB122" s="117"/>
      <c r="AC122" s="117"/>
      <c r="AD122" s="118"/>
      <c r="AE122" s="117"/>
      <c r="AF122" s="117"/>
      <c r="AG122" s="117"/>
      <c r="AH122" s="117"/>
      <c r="AI122" s="117"/>
      <c r="AJ122" s="117"/>
      <c r="AK122" s="117"/>
      <c r="AM122" s="119"/>
    </row>
    <row r="123" spans="1:39" s="116" customFormat="1" ht="13.2" x14ac:dyDescent="0.25">
      <c r="A123" s="111" t="s">
        <v>437</v>
      </c>
      <c r="B123" s="110">
        <v>15618</v>
      </c>
      <c r="C123" s="110">
        <v>13766</v>
      </c>
      <c r="D123" s="110">
        <v>-33</v>
      </c>
      <c r="E123" s="110">
        <v>0</v>
      </c>
      <c r="F123" s="110">
        <v>0</v>
      </c>
      <c r="G123" s="110">
        <v>3055.3265526466898</v>
      </c>
      <c r="H123" s="110"/>
      <c r="I123" s="110">
        <v>16788.3265526467</v>
      </c>
      <c r="J123" s="110">
        <v>262200084</v>
      </c>
      <c r="K123" s="55"/>
      <c r="L123" s="110"/>
      <c r="M123" s="112"/>
      <c r="N123" s="112"/>
      <c r="O123" s="112"/>
      <c r="P123" s="112"/>
      <c r="Q123" s="112"/>
      <c r="R123" s="112"/>
      <c r="S123" s="112"/>
      <c r="T123" s="113"/>
      <c r="U123" s="114"/>
      <c r="V123" s="113"/>
      <c r="W123" s="115"/>
      <c r="X123" s="115"/>
      <c r="Y123" s="115"/>
      <c r="AA123" s="117"/>
      <c r="AB123" s="117"/>
      <c r="AC123" s="117"/>
      <c r="AD123" s="118"/>
      <c r="AE123" s="117"/>
      <c r="AF123" s="117"/>
      <c r="AG123" s="117"/>
      <c r="AH123" s="117"/>
      <c r="AI123" s="117"/>
      <c r="AJ123" s="117"/>
      <c r="AK123" s="117"/>
      <c r="AM123" s="119"/>
    </row>
    <row r="124" spans="1:39" s="116" customFormat="1" ht="13.2" x14ac:dyDescent="0.25">
      <c r="A124" s="111" t="s">
        <v>438</v>
      </c>
      <c r="B124" s="110">
        <v>17325</v>
      </c>
      <c r="C124" s="110">
        <v>13003</v>
      </c>
      <c r="D124" s="110">
        <v>-4</v>
      </c>
      <c r="E124" s="110">
        <v>0</v>
      </c>
      <c r="F124" s="110">
        <v>0</v>
      </c>
      <c r="G124" s="110">
        <v>3055.3265526466898</v>
      </c>
      <c r="H124" s="110"/>
      <c r="I124" s="110">
        <v>16054.3265526467</v>
      </c>
      <c r="J124" s="110">
        <v>278141208</v>
      </c>
      <c r="K124" s="55"/>
      <c r="L124" s="110"/>
      <c r="M124" s="112"/>
      <c r="N124" s="112"/>
      <c r="O124" s="112"/>
      <c r="P124" s="112"/>
      <c r="Q124" s="112"/>
      <c r="R124" s="112"/>
      <c r="S124" s="112"/>
      <c r="T124" s="113"/>
      <c r="U124" s="114"/>
      <c r="V124" s="113"/>
      <c r="W124" s="115"/>
      <c r="X124" s="115"/>
      <c r="Y124" s="115"/>
      <c r="AA124" s="117"/>
      <c r="AB124" s="117"/>
      <c r="AC124" s="117"/>
      <c r="AD124" s="118"/>
      <c r="AE124" s="117"/>
      <c r="AF124" s="117"/>
      <c r="AG124" s="117"/>
      <c r="AH124" s="117"/>
      <c r="AI124" s="117"/>
      <c r="AJ124" s="117"/>
      <c r="AK124" s="117"/>
      <c r="AM124" s="119"/>
    </row>
    <row r="125" spans="1:39" s="116" customFormat="1" ht="13.2" x14ac:dyDescent="0.25">
      <c r="A125" s="111" t="s">
        <v>439</v>
      </c>
      <c r="B125" s="110">
        <v>17743</v>
      </c>
      <c r="C125" s="110">
        <v>16796</v>
      </c>
      <c r="D125" s="110">
        <v>154</v>
      </c>
      <c r="E125" s="110">
        <v>0</v>
      </c>
      <c r="F125" s="110">
        <v>0</v>
      </c>
      <c r="G125" s="110">
        <v>3055.3265526466898</v>
      </c>
      <c r="H125" s="110"/>
      <c r="I125" s="110">
        <v>20005.3265526467</v>
      </c>
      <c r="J125" s="110">
        <v>354954509</v>
      </c>
      <c r="K125" s="55"/>
      <c r="L125" s="110"/>
      <c r="M125" s="112"/>
      <c r="N125" s="112"/>
      <c r="O125" s="112"/>
      <c r="P125" s="112"/>
      <c r="Q125" s="112"/>
      <c r="R125" s="112"/>
      <c r="S125" s="112"/>
      <c r="T125" s="113"/>
      <c r="U125" s="114"/>
      <c r="V125" s="113"/>
      <c r="W125" s="115"/>
      <c r="X125" s="115"/>
      <c r="Y125" s="115"/>
      <c r="AA125" s="117"/>
      <c r="AB125" s="117"/>
      <c r="AC125" s="117"/>
      <c r="AD125" s="118"/>
      <c r="AE125" s="117"/>
      <c r="AF125" s="117"/>
      <c r="AG125" s="117"/>
      <c r="AH125" s="117"/>
      <c r="AI125" s="117"/>
      <c r="AJ125" s="117"/>
      <c r="AK125" s="117"/>
      <c r="AM125" s="119"/>
    </row>
    <row r="126" spans="1:39" s="116" customFormat="1" ht="13.2" x14ac:dyDescent="0.25">
      <c r="A126" s="111" t="s">
        <v>440</v>
      </c>
      <c r="B126" s="110">
        <v>86616</v>
      </c>
      <c r="C126" s="110">
        <v>13739</v>
      </c>
      <c r="D126" s="110">
        <v>1849</v>
      </c>
      <c r="E126" s="110">
        <v>0</v>
      </c>
      <c r="F126" s="110">
        <v>0</v>
      </c>
      <c r="G126" s="110">
        <v>3055.3265526466898</v>
      </c>
      <c r="H126" s="110"/>
      <c r="I126" s="110">
        <v>18643.3265526467</v>
      </c>
      <c r="J126" s="110">
        <v>1614810373</v>
      </c>
      <c r="K126" s="55"/>
      <c r="L126" s="110"/>
      <c r="M126" s="112"/>
      <c r="N126" s="112"/>
      <c r="O126" s="112"/>
      <c r="P126" s="112"/>
      <c r="Q126" s="112"/>
      <c r="R126" s="112"/>
      <c r="S126" s="112"/>
      <c r="T126" s="113"/>
      <c r="U126" s="114"/>
      <c r="V126" s="113"/>
      <c r="W126" s="115"/>
      <c r="X126" s="115"/>
      <c r="Y126" s="115"/>
      <c r="AA126" s="117"/>
      <c r="AB126" s="117"/>
      <c r="AC126" s="117"/>
      <c r="AD126" s="118"/>
      <c r="AE126" s="117"/>
      <c r="AF126" s="117"/>
      <c r="AG126" s="117"/>
      <c r="AH126" s="117"/>
      <c r="AI126" s="117"/>
      <c r="AJ126" s="117"/>
      <c r="AK126" s="117"/>
      <c r="AM126" s="119"/>
    </row>
    <row r="127" spans="1:39" s="116" customFormat="1" ht="13.2" x14ac:dyDescent="0.25">
      <c r="A127" s="111" t="s">
        <v>441</v>
      </c>
      <c r="B127" s="110">
        <v>32447</v>
      </c>
      <c r="C127" s="110">
        <v>3988</v>
      </c>
      <c r="D127" s="110">
        <v>750</v>
      </c>
      <c r="E127" s="110">
        <v>0</v>
      </c>
      <c r="F127" s="110">
        <v>0</v>
      </c>
      <c r="G127" s="110">
        <v>3055.3265526466898</v>
      </c>
      <c r="H127" s="110"/>
      <c r="I127" s="110">
        <v>7793.3265526466903</v>
      </c>
      <c r="J127" s="110">
        <v>252870067</v>
      </c>
      <c r="K127" s="55"/>
      <c r="L127" s="110"/>
      <c r="M127" s="112"/>
      <c r="N127" s="112"/>
      <c r="O127" s="112"/>
      <c r="P127" s="112"/>
      <c r="Q127" s="112"/>
      <c r="R127" s="112"/>
      <c r="S127" s="112"/>
      <c r="T127" s="113"/>
      <c r="U127" s="114"/>
      <c r="V127" s="113"/>
      <c r="W127" s="115"/>
      <c r="X127" s="115"/>
      <c r="Y127" s="115"/>
      <c r="AA127" s="117"/>
      <c r="AB127" s="117"/>
      <c r="AC127" s="117"/>
      <c r="AD127" s="118"/>
      <c r="AE127" s="117"/>
      <c r="AF127" s="117"/>
      <c r="AG127" s="117"/>
      <c r="AH127" s="117"/>
      <c r="AI127" s="117"/>
      <c r="AJ127" s="117"/>
      <c r="AK127" s="117"/>
      <c r="AM127" s="119"/>
    </row>
    <row r="128" spans="1:39" s="116" customFormat="1" ht="13.2" x14ac:dyDescent="0.25">
      <c r="A128" s="111" t="s">
        <v>442</v>
      </c>
      <c r="B128" s="110">
        <v>47167</v>
      </c>
      <c r="C128" s="110">
        <v>15992</v>
      </c>
      <c r="D128" s="110">
        <v>1252</v>
      </c>
      <c r="E128" s="110">
        <v>0</v>
      </c>
      <c r="F128" s="110">
        <v>0</v>
      </c>
      <c r="G128" s="110">
        <v>3055.3265526466898</v>
      </c>
      <c r="H128" s="110"/>
      <c r="I128" s="110">
        <v>20299.3265526467</v>
      </c>
      <c r="J128" s="110">
        <v>957458336</v>
      </c>
      <c r="K128" s="55"/>
      <c r="L128" s="110"/>
      <c r="M128" s="112"/>
      <c r="N128" s="112"/>
      <c r="O128" s="112"/>
      <c r="P128" s="112"/>
      <c r="Q128" s="112"/>
      <c r="R128" s="112"/>
      <c r="S128" s="112"/>
      <c r="T128" s="113"/>
      <c r="U128" s="114"/>
      <c r="V128" s="113"/>
      <c r="W128" s="115"/>
      <c r="X128" s="115"/>
      <c r="Y128" s="115"/>
      <c r="AA128" s="117"/>
      <c r="AB128" s="117"/>
      <c r="AC128" s="117"/>
      <c r="AD128" s="118"/>
      <c r="AE128" s="117"/>
      <c r="AF128" s="117"/>
      <c r="AG128" s="117"/>
      <c r="AH128" s="117"/>
      <c r="AI128" s="117"/>
      <c r="AJ128" s="117"/>
      <c r="AK128" s="117"/>
      <c r="AM128" s="119"/>
    </row>
    <row r="129" spans="1:39" s="116" customFormat="1" ht="13.2" x14ac:dyDescent="0.25">
      <c r="A129" s="111" t="s">
        <v>443</v>
      </c>
      <c r="B129" s="110">
        <v>24703</v>
      </c>
      <c r="C129" s="110">
        <v>-7369</v>
      </c>
      <c r="D129" s="110">
        <v>4450</v>
      </c>
      <c r="E129" s="110">
        <v>342</v>
      </c>
      <c r="F129" s="110">
        <v>0</v>
      </c>
      <c r="G129" s="110">
        <v>3055.3265526466898</v>
      </c>
      <c r="H129" s="110"/>
      <c r="I129" s="110">
        <v>478.32655264668898</v>
      </c>
      <c r="J129" s="110">
        <v>11816101</v>
      </c>
      <c r="K129" s="55"/>
      <c r="L129" s="110"/>
      <c r="M129" s="112"/>
      <c r="N129" s="112"/>
      <c r="O129" s="112"/>
      <c r="P129" s="112"/>
      <c r="Q129" s="112"/>
      <c r="R129" s="112"/>
      <c r="S129" s="112"/>
      <c r="T129" s="113"/>
      <c r="U129" s="114"/>
      <c r="V129" s="113"/>
      <c r="W129" s="115"/>
      <c r="X129" s="115"/>
      <c r="Y129" s="115"/>
      <c r="AA129" s="117"/>
      <c r="AB129" s="117"/>
      <c r="AC129" s="117"/>
      <c r="AD129" s="118"/>
      <c r="AE129" s="117"/>
      <c r="AF129" s="117"/>
      <c r="AG129" s="117"/>
      <c r="AH129" s="117"/>
      <c r="AI129" s="117"/>
      <c r="AJ129" s="117"/>
      <c r="AK129" s="117"/>
      <c r="AM129" s="119"/>
    </row>
    <row r="130" spans="1:39" s="116" customFormat="1" ht="13.2" x14ac:dyDescent="0.25">
      <c r="A130" s="111" t="s">
        <v>444</v>
      </c>
      <c r="B130" s="110">
        <v>130506</v>
      </c>
      <c r="C130" s="110">
        <v>9555</v>
      </c>
      <c r="D130" s="110">
        <v>-5205</v>
      </c>
      <c r="E130" s="110">
        <v>0</v>
      </c>
      <c r="F130" s="110">
        <v>0</v>
      </c>
      <c r="G130" s="110">
        <v>3055.3265526466898</v>
      </c>
      <c r="H130" s="110"/>
      <c r="I130" s="110">
        <v>7405.3265526466903</v>
      </c>
      <c r="J130" s="110">
        <v>966439547</v>
      </c>
      <c r="K130" s="55"/>
      <c r="L130" s="110"/>
      <c r="M130" s="112"/>
      <c r="N130" s="112"/>
      <c r="O130" s="112"/>
      <c r="P130" s="112"/>
      <c r="Q130" s="112"/>
      <c r="R130" s="112"/>
      <c r="S130" s="112"/>
      <c r="T130" s="113"/>
      <c r="U130" s="114"/>
      <c r="V130" s="113"/>
      <c r="W130" s="115"/>
      <c r="X130" s="115"/>
      <c r="Y130" s="115"/>
      <c r="AA130" s="117"/>
      <c r="AB130" s="117"/>
      <c r="AC130" s="117"/>
      <c r="AD130" s="118"/>
      <c r="AE130" s="117"/>
      <c r="AF130" s="117"/>
      <c r="AG130" s="117"/>
      <c r="AH130" s="117"/>
      <c r="AI130" s="117"/>
      <c r="AJ130" s="117"/>
      <c r="AK130" s="117"/>
      <c r="AM130" s="119"/>
    </row>
    <row r="131" spans="1:39" s="116" customFormat="1" ht="13.2" x14ac:dyDescent="0.25">
      <c r="A131" s="111" t="s">
        <v>445</v>
      </c>
      <c r="B131" s="110">
        <v>361974</v>
      </c>
      <c r="C131" s="110">
        <v>15016</v>
      </c>
      <c r="D131" s="110">
        <v>840</v>
      </c>
      <c r="E131" s="110">
        <v>32</v>
      </c>
      <c r="F131" s="110">
        <v>0</v>
      </c>
      <c r="G131" s="110">
        <v>3055.3265526466898</v>
      </c>
      <c r="H131" s="110"/>
      <c r="I131" s="110">
        <v>18943.3265526467</v>
      </c>
      <c r="J131" s="110">
        <v>6856991686</v>
      </c>
      <c r="K131" s="55"/>
      <c r="L131" s="110"/>
      <c r="M131" s="112"/>
      <c r="N131" s="112"/>
      <c r="O131" s="112"/>
      <c r="P131" s="112"/>
      <c r="Q131" s="112"/>
      <c r="R131" s="112"/>
      <c r="S131" s="112"/>
      <c r="T131" s="113"/>
      <c r="U131" s="114"/>
      <c r="V131" s="113"/>
      <c r="W131" s="115"/>
      <c r="X131" s="115"/>
      <c r="Y131" s="115"/>
      <c r="AA131" s="117"/>
      <c r="AB131" s="117"/>
      <c r="AC131" s="117"/>
      <c r="AD131" s="118"/>
      <c r="AE131" s="117"/>
      <c r="AF131" s="117"/>
      <c r="AG131" s="117"/>
      <c r="AH131" s="117"/>
      <c r="AI131" s="117"/>
      <c r="AJ131" s="117"/>
      <c r="AK131" s="117"/>
      <c r="AM131" s="119"/>
    </row>
    <row r="132" spans="1:39" s="116" customFormat="1" ht="13.2" x14ac:dyDescent="0.25">
      <c r="A132" s="111" t="s">
        <v>446</v>
      </c>
      <c r="B132" s="110">
        <v>13128</v>
      </c>
      <c r="C132" s="110">
        <v>15373</v>
      </c>
      <c r="D132" s="110">
        <v>3499</v>
      </c>
      <c r="E132" s="110">
        <v>0</v>
      </c>
      <c r="F132" s="110">
        <v>0</v>
      </c>
      <c r="G132" s="110">
        <v>3055.3265526466898</v>
      </c>
      <c r="H132" s="110"/>
      <c r="I132" s="110">
        <v>21927.3265526467</v>
      </c>
      <c r="J132" s="110">
        <v>287861943</v>
      </c>
      <c r="K132" s="55"/>
      <c r="L132" s="110"/>
      <c r="M132" s="112"/>
      <c r="N132" s="112"/>
      <c r="O132" s="112"/>
      <c r="P132" s="112"/>
      <c r="Q132" s="112"/>
      <c r="R132" s="112"/>
      <c r="S132" s="112"/>
      <c r="T132" s="113"/>
      <c r="U132" s="114"/>
      <c r="V132" s="113"/>
      <c r="W132" s="115"/>
      <c r="X132" s="115"/>
      <c r="Y132" s="115"/>
      <c r="AA132" s="117"/>
      <c r="AB132" s="117"/>
      <c r="AC132" s="117"/>
      <c r="AD132" s="118"/>
      <c r="AE132" s="117"/>
      <c r="AF132" s="117"/>
      <c r="AG132" s="117"/>
      <c r="AH132" s="117"/>
      <c r="AI132" s="117"/>
      <c r="AJ132" s="117"/>
      <c r="AK132" s="117"/>
      <c r="AM132" s="119"/>
    </row>
    <row r="133" spans="1:39" s="116" customFormat="1" ht="13.2" x14ac:dyDescent="0.25">
      <c r="A133" s="111" t="s">
        <v>447</v>
      </c>
      <c r="B133" s="110">
        <v>7361</v>
      </c>
      <c r="C133" s="110">
        <v>20093</v>
      </c>
      <c r="D133" s="110">
        <v>7867</v>
      </c>
      <c r="E133" s="110">
        <v>0</v>
      </c>
      <c r="F133" s="110">
        <v>0</v>
      </c>
      <c r="G133" s="110">
        <v>3055.3265526466898</v>
      </c>
      <c r="H133" s="110"/>
      <c r="I133" s="110">
        <v>31015.3265526467</v>
      </c>
      <c r="J133" s="110">
        <v>228303819</v>
      </c>
      <c r="K133" s="55"/>
      <c r="L133" s="110"/>
      <c r="M133" s="112"/>
      <c r="N133" s="112"/>
      <c r="O133" s="112"/>
      <c r="P133" s="112"/>
      <c r="Q133" s="112"/>
      <c r="R133" s="112"/>
      <c r="S133" s="112"/>
      <c r="T133" s="113"/>
      <c r="U133" s="114"/>
      <c r="V133" s="113"/>
      <c r="W133" s="115"/>
      <c r="X133" s="115"/>
      <c r="Y133" s="115"/>
      <c r="AA133" s="117"/>
      <c r="AB133" s="117"/>
      <c r="AC133" s="117"/>
      <c r="AD133" s="118"/>
      <c r="AE133" s="117"/>
      <c r="AF133" s="117"/>
      <c r="AG133" s="117"/>
      <c r="AH133" s="117"/>
      <c r="AI133" s="117"/>
      <c r="AJ133" s="117"/>
      <c r="AK133" s="117"/>
      <c r="AM133" s="119"/>
    </row>
    <row r="134" spans="1:39" s="116" customFormat="1" ht="13.2" x14ac:dyDescent="0.25">
      <c r="A134" s="111" t="s">
        <v>448</v>
      </c>
      <c r="B134" s="110">
        <v>18999</v>
      </c>
      <c r="C134" s="110">
        <v>13020</v>
      </c>
      <c r="D134" s="110">
        <v>434</v>
      </c>
      <c r="E134" s="110">
        <v>0</v>
      </c>
      <c r="F134" s="110">
        <v>0</v>
      </c>
      <c r="G134" s="110">
        <v>3055.3265526466898</v>
      </c>
      <c r="H134" s="110"/>
      <c r="I134" s="110">
        <v>16509.3265526467</v>
      </c>
      <c r="J134" s="110">
        <v>313660695</v>
      </c>
      <c r="K134" s="55"/>
      <c r="L134" s="110"/>
      <c r="M134" s="112"/>
      <c r="N134" s="112"/>
      <c r="O134" s="112"/>
      <c r="P134" s="112"/>
      <c r="Q134" s="112"/>
      <c r="R134" s="112"/>
      <c r="S134" s="112"/>
      <c r="T134" s="113"/>
      <c r="U134" s="114"/>
      <c r="V134" s="113"/>
      <c r="W134" s="115"/>
      <c r="X134" s="115"/>
      <c r="Y134" s="115"/>
      <c r="AA134" s="117"/>
      <c r="AB134" s="117"/>
      <c r="AC134" s="117"/>
      <c r="AD134" s="118"/>
      <c r="AE134" s="117"/>
      <c r="AF134" s="117"/>
      <c r="AG134" s="117"/>
      <c r="AH134" s="117"/>
      <c r="AI134" s="117"/>
      <c r="AJ134" s="117"/>
      <c r="AK134" s="117"/>
      <c r="AM134" s="119"/>
    </row>
    <row r="135" spans="1:39" s="116" customFormat="1" ht="13.2" x14ac:dyDescent="0.25">
      <c r="A135" s="111" t="s">
        <v>449</v>
      </c>
      <c r="B135" s="110">
        <v>19464</v>
      </c>
      <c r="C135" s="110">
        <v>13488</v>
      </c>
      <c r="D135" s="110">
        <v>-1471</v>
      </c>
      <c r="E135" s="110">
        <v>0</v>
      </c>
      <c r="F135" s="110">
        <v>0</v>
      </c>
      <c r="G135" s="110">
        <v>3055.3265526466898</v>
      </c>
      <c r="H135" s="110"/>
      <c r="I135" s="110">
        <v>15072.3265526467</v>
      </c>
      <c r="J135" s="110">
        <v>293367764</v>
      </c>
      <c r="K135" s="55"/>
      <c r="L135" s="110"/>
      <c r="M135" s="112"/>
      <c r="N135" s="112"/>
      <c r="O135" s="112"/>
      <c r="P135" s="112"/>
      <c r="Q135" s="112"/>
      <c r="R135" s="112"/>
      <c r="S135" s="112"/>
      <c r="T135" s="113"/>
      <c r="U135" s="114"/>
      <c r="V135" s="113"/>
      <c r="W135" s="115"/>
      <c r="X135" s="115"/>
      <c r="Y135" s="115"/>
      <c r="AA135" s="117"/>
      <c r="AB135" s="117"/>
      <c r="AC135" s="117"/>
      <c r="AD135" s="118"/>
      <c r="AE135" s="117"/>
      <c r="AF135" s="117"/>
      <c r="AG135" s="117"/>
      <c r="AH135" s="117"/>
      <c r="AI135" s="117"/>
      <c r="AJ135" s="117"/>
      <c r="AK135" s="117"/>
      <c r="AM135" s="119"/>
    </row>
    <row r="136" spans="1:39" s="116" customFormat="1" ht="13.2" x14ac:dyDescent="0.25">
      <c r="A136" s="111" t="s">
        <v>450</v>
      </c>
      <c r="B136" s="110">
        <v>16829</v>
      </c>
      <c r="C136" s="110">
        <v>13868</v>
      </c>
      <c r="D136" s="110">
        <v>-1609</v>
      </c>
      <c r="E136" s="110">
        <v>0</v>
      </c>
      <c r="F136" s="110">
        <v>0</v>
      </c>
      <c r="G136" s="110">
        <v>3055.3265526466898</v>
      </c>
      <c r="H136" s="110"/>
      <c r="I136" s="110">
        <v>15314.3265526467</v>
      </c>
      <c r="J136" s="110">
        <v>257724802</v>
      </c>
      <c r="K136" s="55"/>
      <c r="L136" s="110"/>
      <c r="M136" s="112"/>
      <c r="N136" s="112"/>
      <c r="O136" s="112"/>
      <c r="P136" s="112"/>
      <c r="Q136" s="112"/>
      <c r="R136" s="112"/>
      <c r="S136" s="112"/>
      <c r="T136" s="113"/>
      <c r="U136" s="114"/>
      <c r="V136" s="113"/>
      <c r="W136" s="115"/>
      <c r="X136" s="115"/>
      <c r="Y136" s="115"/>
      <c r="AA136" s="117"/>
      <c r="AB136" s="117"/>
      <c r="AC136" s="117"/>
      <c r="AD136" s="118"/>
      <c r="AE136" s="117"/>
      <c r="AF136" s="117"/>
      <c r="AG136" s="117"/>
      <c r="AH136" s="117"/>
      <c r="AI136" s="117"/>
      <c r="AJ136" s="117"/>
      <c r="AK136" s="117"/>
      <c r="AM136" s="119"/>
    </row>
    <row r="137" spans="1:39" s="116" customFormat="1" ht="13.2" x14ac:dyDescent="0.25">
      <c r="A137" s="111" t="s">
        <v>451</v>
      </c>
      <c r="B137" s="110">
        <v>27076</v>
      </c>
      <c r="C137" s="110">
        <v>7242</v>
      </c>
      <c r="D137" s="110">
        <v>3542</v>
      </c>
      <c r="E137" s="110">
        <v>0</v>
      </c>
      <c r="F137" s="110">
        <v>0</v>
      </c>
      <c r="G137" s="110">
        <v>3055.3265526466898</v>
      </c>
      <c r="H137" s="110"/>
      <c r="I137" s="110">
        <v>13839.3265526467</v>
      </c>
      <c r="J137" s="110">
        <v>374713606</v>
      </c>
      <c r="K137" s="55"/>
      <c r="L137" s="110"/>
      <c r="M137" s="112"/>
      <c r="N137" s="112"/>
      <c r="O137" s="112"/>
      <c r="P137" s="112"/>
      <c r="Q137" s="112"/>
      <c r="R137" s="112"/>
      <c r="S137" s="112"/>
      <c r="T137" s="113"/>
      <c r="U137" s="114"/>
      <c r="V137" s="113"/>
      <c r="W137" s="115"/>
      <c r="X137" s="115"/>
      <c r="Y137" s="115"/>
      <c r="AA137" s="117"/>
      <c r="AB137" s="117"/>
      <c r="AC137" s="117"/>
      <c r="AD137" s="118"/>
      <c r="AE137" s="117"/>
      <c r="AF137" s="117"/>
      <c r="AG137" s="117"/>
      <c r="AH137" s="117"/>
      <c r="AI137" s="117"/>
      <c r="AJ137" s="117"/>
      <c r="AK137" s="117"/>
      <c r="AM137" s="119"/>
    </row>
    <row r="138" spans="1:39" s="116" customFormat="1" ht="13.2" x14ac:dyDescent="0.25">
      <c r="A138" s="111" t="s">
        <v>452</v>
      </c>
      <c r="B138" s="110">
        <v>14523</v>
      </c>
      <c r="C138" s="110">
        <v>14527</v>
      </c>
      <c r="D138" s="110">
        <v>223</v>
      </c>
      <c r="E138" s="110">
        <v>0</v>
      </c>
      <c r="F138" s="110">
        <v>0</v>
      </c>
      <c r="G138" s="110">
        <v>3055.3265526466898</v>
      </c>
      <c r="H138" s="110"/>
      <c r="I138" s="110">
        <v>17805.3265526467</v>
      </c>
      <c r="J138" s="110">
        <v>258586758</v>
      </c>
      <c r="K138" s="55"/>
      <c r="L138" s="110"/>
      <c r="M138" s="112"/>
      <c r="N138" s="112"/>
      <c r="O138" s="112"/>
      <c r="P138" s="112"/>
      <c r="Q138" s="112"/>
      <c r="R138" s="112"/>
      <c r="S138" s="112"/>
      <c r="T138" s="113"/>
      <c r="U138" s="114"/>
      <c r="V138" s="113"/>
      <c r="W138" s="115"/>
      <c r="X138" s="115"/>
      <c r="Y138" s="115"/>
      <c r="AA138" s="117"/>
      <c r="AB138" s="117"/>
      <c r="AC138" s="117"/>
      <c r="AD138" s="118"/>
      <c r="AE138" s="117"/>
      <c r="AF138" s="117"/>
      <c r="AG138" s="117"/>
      <c r="AH138" s="117"/>
      <c r="AI138" s="117"/>
      <c r="AJ138" s="117"/>
      <c r="AK138" s="117"/>
      <c r="AM138" s="119"/>
    </row>
    <row r="139" spans="1:39" s="116" customFormat="1" ht="13.2" x14ac:dyDescent="0.25">
      <c r="A139" s="111" t="s">
        <v>453</v>
      </c>
      <c r="B139" s="110">
        <v>23528</v>
      </c>
      <c r="C139" s="110">
        <v>10365</v>
      </c>
      <c r="D139" s="110">
        <v>2591</v>
      </c>
      <c r="E139" s="110">
        <v>0</v>
      </c>
      <c r="F139" s="110">
        <v>0</v>
      </c>
      <c r="G139" s="110">
        <v>3055.3265526466898</v>
      </c>
      <c r="H139" s="110"/>
      <c r="I139" s="110">
        <v>16011.3265526467</v>
      </c>
      <c r="J139" s="110">
        <v>376714491</v>
      </c>
      <c r="K139" s="55"/>
      <c r="L139" s="110"/>
      <c r="M139" s="112"/>
      <c r="N139" s="112"/>
      <c r="O139" s="112"/>
      <c r="P139" s="112"/>
      <c r="Q139" s="112"/>
      <c r="R139" s="112"/>
      <c r="S139" s="112"/>
      <c r="T139" s="113"/>
      <c r="U139" s="114"/>
      <c r="V139" s="113"/>
      <c r="W139" s="115"/>
      <c r="X139" s="115"/>
      <c r="Y139" s="115"/>
      <c r="AA139" s="117"/>
      <c r="AB139" s="117"/>
      <c r="AC139" s="117"/>
      <c r="AD139" s="118"/>
      <c r="AE139" s="117"/>
      <c r="AF139" s="117"/>
      <c r="AG139" s="117"/>
      <c r="AH139" s="117"/>
      <c r="AI139" s="117"/>
      <c r="AJ139" s="117"/>
      <c r="AK139" s="117"/>
      <c r="AM139" s="119"/>
    </row>
    <row r="140" spans="1:39" s="116" customFormat="1" ht="13.2" x14ac:dyDescent="0.25">
      <c r="A140" s="111" t="s">
        <v>454</v>
      </c>
      <c r="B140" s="110">
        <v>13686</v>
      </c>
      <c r="C140" s="110">
        <v>17348</v>
      </c>
      <c r="D140" s="110">
        <v>1616</v>
      </c>
      <c r="E140" s="110">
        <v>0</v>
      </c>
      <c r="F140" s="110">
        <v>0</v>
      </c>
      <c r="G140" s="110">
        <v>3055.3265526466898</v>
      </c>
      <c r="H140" s="110"/>
      <c r="I140" s="110">
        <v>22019.3265526467</v>
      </c>
      <c r="J140" s="110">
        <v>301356503</v>
      </c>
      <c r="K140" s="55"/>
      <c r="L140" s="110"/>
      <c r="M140" s="112"/>
      <c r="N140" s="112"/>
      <c r="O140" s="112"/>
      <c r="P140" s="112"/>
      <c r="Q140" s="112"/>
      <c r="R140" s="112"/>
      <c r="S140" s="112"/>
      <c r="T140" s="113"/>
      <c r="U140" s="114"/>
      <c r="V140" s="113"/>
      <c r="W140" s="115"/>
      <c r="X140" s="115"/>
      <c r="Y140" s="115"/>
      <c r="AA140" s="117"/>
      <c r="AB140" s="117"/>
      <c r="AC140" s="117"/>
      <c r="AD140" s="118"/>
      <c r="AE140" s="117"/>
      <c r="AF140" s="117"/>
      <c r="AG140" s="117"/>
      <c r="AH140" s="117"/>
      <c r="AI140" s="117"/>
      <c r="AJ140" s="117"/>
      <c r="AK140" s="117"/>
      <c r="AM140" s="119"/>
    </row>
    <row r="141" spans="1:39" s="116" customFormat="1" ht="13.2" x14ac:dyDescent="0.25">
      <c r="A141" s="111" t="s">
        <v>455</v>
      </c>
      <c r="B141" s="110">
        <v>46928</v>
      </c>
      <c r="C141" s="110">
        <v>13249</v>
      </c>
      <c r="D141" s="110">
        <v>-52</v>
      </c>
      <c r="E141" s="110">
        <v>0</v>
      </c>
      <c r="F141" s="110">
        <v>0</v>
      </c>
      <c r="G141" s="110">
        <v>3055.3265526466898</v>
      </c>
      <c r="H141" s="110"/>
      <c r="I141" s="110">
        <v>16252.3265526467</v>
      </c>
      <c r="J141" s="110">
        <v>762689180</v>
      </c>
      <c r="K141" s="55"/>
      <c r="L141" s="110"/>
      <c r="M141" s="112"/>
      <c r="N141" s="112"/>
      <c r="O141" s="112"/>
      <c r="P141" s="112"/>
      <c r="Q141" s="112"/>
      <c r="R141" s="112"/>
      <c r="S141" s="112"/>
      <c r="T141" s="113"/>
      <c r="U141" s="114"/>
      <c r="V141" s="113"/>
      <c r="W141" s="115"/>
      <c r="X141" s="115"/>
      <c r="Y141" s="115"/>
      <c r="AA141" s="117"/>
      <c r="AB141" s="117"/>
      <c r="AC141" s="117"/>
      <c r="AD141" s="118"/>
      <c r="AE141" s="117"/>
      <c r="AF141" s="117"/>
      <c r="AG141" s="117"/>
      <c r="AH141" s="117"/>
      <c r="AI141" s="117"/>
      <c r="AJ141" s="117"/>
      <c r="AK141" s="117"/>
      <c r="AM141" s="119"/>
    </row>
    <row r="142" spans="1:39" s="116" customFormat="1" ht="13.2" x14ac:dyDescent="0.25">
      <c r="A142" s="111" t="s">
        <v>456</v>
      </c>
      <c r="B142" s="110">
        <v>37809</v>
      </c>
      <c r="C142" s="110">
        <v>-4522</v>
      </c>
      <c r="D142" s="110">
        <v>823</v>
      </c>
      <c r="E142" s="110">
        <v>0</v>
      </c>
      <c r="F142" s="110">
        <v>0</v>
      </c>
      <c r="G142" s="110">
        <v>3055.3265526466898</v>
      </c>
      <c r="H142" s="110"/>
      <c r="I142" s="110">
        <v>-643.67344735331096</v>
      </c>
      <c r="J142" s="110">
        <v>-24336649</v>
      </c>
      <c r="K142" s="55"/>
      <c r="L142" s="110"/>
      <c r="M142" s="112"/>
      <c r="N142" s="112"/>
      <c r="O142" s="112"/>
      <c r="P142" s="112"/>
      <c r="Q142" s="112"/>
      <c r="R142" s="112"/>
      <c r="S142" s="112"/>
      <c r="T142" s="113"/>
      <c r="U142" s="114"/>
      <c r="V142" s="113"/>
      <c r="W142" s="115"/>
      <c r="X142" s="115"/>
      <c r="Y142" s="115"/>
      <c r="AA142" s="117"/>
      <c r="AB142" s="117"/>
      <c r="AC142" s="117"/>
      <c r="AD142" s="118"/>
      <c r="AE142" s="117"/>
      <c r="AF142" s="117"/>
      <c r="AG142" s="117"/>
      <c r="AH142" s="117"/>
      <c r="AI142" s="117"/>
      <c r="AJ142" s="117"/>
      <c r="AK142" s="117"/>
      <c r="AM142" s="119"/>
    </row>
    <row r="143" spans="1:39" s="116" customFormat="1" ht="13.2" x14ac:dyDescent="0.25">
      <c r="A143" s="111" t="s">
        <v>457</v>
      </c>
      <c r="B143" s="110">
        <v>31944</v>
      </c>
      <c r="C143" s="110">
        <v>10322</v>
      </c>
      <c r="D143" s="110">
        <v>-1830</v>
      </c>
      <c r="E143" s="110">
        <v>0</v>
      </c>
      <c r="F143" s="110">
        <v>0</v>
      </c>
      <c r="G143" s="110">
        <v>3055.3265526466898</v>
      </c>
      <c r="H143" s="110"/>
      <c r="I143" s="110">
        <v>11547.3265526467</v>
      </c>
      <c r="J143" s="110">
        <v>368867799</v>
      </c>
      <c r="K143" s="55"/>
      <c r="L143" s="110"/>
      <c r="M143" s="112"/>
      <c r="N143" s="112"/>
      <c r="O143" s="112"/>
      <c r="P143" s="112"/>
      <c r="Q143" s="112"/>
      <c r="R143" s="112"/>
      <c r="S143" s="112"/>
      <c r="T143" s="113"/>
      <c r="U143" s="114"/>
      <c r="V143" s="113"/>
      <c r="W143" s="115"/>
      <c r="X143" s="115"/>
      <c r="Y143" s="115"/>
      <c r="AA143" s="117"/>
      <c r="AB143" s="117"/>
      <c r="AC143" s="117"/>
      <c r="AD143" s="118"/>
      <c r="AE143" s="117"/>
      <c r="AF143" s="117"/>
      <c r="AG143" s="117"/>
      <c r="AH143" s="117"/>
      <c r="AI143" s="117"/>
      <c r="AJ143" s="117"/>
      <c r="AK143" s="117"/>
      <c r="AM143" s="119"/>
    </row>
    <row r="144" spans="1:39" s="116" customFormat="1" ht="13.2" x14ac:dyDescent="0.25">
      <c r="A144" s="111" t="s">
        <v>458</v>
      </c>
      <c r="B144" s="110">
        <v>16482</v>
      </c>
      <c r="C144" s="110">
        <v>18674</v>
      </c>
      <c r="D144" s="110">
        <v>3353</v>
      </c>
      <c r="E144" s="110">
        <v>0</v>
      </c>
      <c r="F144" s="110">
        <v>0</v>
      </c>
      <c r="G144" s="110">
        <v>3055.3265526466898</v>
      </c>
      <c r="H144" s="110"/>
      <c r="I144" s="110">
        <v>25082.3265526467</v>
      </c>
      <c r="J144" s="110">
        <v>413406906</v>
      </c>
      <c r="K144" s="55"/>
      <c r="L144" s="110"/>
      <c r="M144" s="112"/>
      <c r="N144" s="112"/>
      <c r="O144" s="112"/>
      <c r="P144" s="112"/>
      <c r="Q144" s="112"/>
      <c r="R144" s="112"/>
      <c r="S144" s="112"/>
      <c r="T144" s="113"/>
      <c r="U144" s="114"/>
      <c r="V144" s="113"/>
      <c r="W144" s="115"/>
      <c r="X144" s="115"/>
      <c r="Y144" s="115"/>
      <c r="AA144" s="117"/>
      <c r="AB144" s="117"/>
      <c r="AC144" s="117"/>
      <c r="AD144" s="118"/>
      <c r="AE144" s="117"/>
      <c r="AF144" s="117"/>
      <c r="AG144" s="117"/>
      <c r="AH144" s="117"/>
      <c r="AI144" s="117"/>
      <c r="AJ144" s="117"/>
      <c r="AK144" s="117"/>
      <c r="AM144" s="119"/>
    </row>
    <row r="145" spans="1:39" s="116" customFormat="1" ht="13.2" x14ac:dyDescent="0.25">
      <c r="A145" s="111" t="s">
        <v>459</v>
      </c>
      <c r="B145" s="110">
        <v>44770</v>
      </c>
      <c r="C145" s="110">
        <v>9857</v>
      </c>
      <c r="D145" s="110">
        <v>-251</v>
      </c>
      <c r="E145" s="110">
        <v>0</v>
      </c>
      <c r="F145" s="110">
        <v>0</v>
      </c>
      <c r="G145" s="110">
        <v>3055.3265526466898</v>
      </c>
      <c r="H145" s="110"/>
      <c r="I145" s="110">
        <v>12661.3265526467</v>
      </c>
      <c r="J145" s="110">
        <v>566847590</v>
      </c>
      <c r="K145" s="55"/>
      <c r="L145" s="110"/>
      <c r="M145" s="112"/>
      <c r="N145" s="112"/>
      <c r="O145" s="112"/>
      <c r="P145" s="112"/>
      <c r="Q145" s="112"/>
      <c r="R145" s="112"/>
      <c r="S145" s="112"/>
      <c r="T145" s="113"/>
      <c r="U145" s="114"/>
      <c r="V145" s="113"/>
      <c r="W145" s="115"/>
      <c r="X145" s="115"/>
      <c r="Y145" s="115"/>
      <c r="AA145" s="117"/>
      <c r="AB145" s="117"/>
      <c r="AC145" s="117"/>
      <c r="AD145" s="118"/>
      <c r="AE145" s="117"/>
      <c r="AF145" s="117"/>
      <c r="AG145" s="117"/>
      <c r="AH145" s="117"/>
      <c r="AI145" s="117"/>
      <c r="AJ145" s="117"/>
      <c r="AK145" s="117"/>
      <c r="AM145" s="119"/>
    </row>
    <row r="146" spans="1:39" s="116" customFormat="1" ht="13.2" x14ac:dyDescent="0.25">
      <c r="A146" s="111" t="s">
        <v>460</v>
      </c>
      <c r="B146" s="110">
        <v>10441</v>
      </c>
      <c r="C146" s="110">
        <v>17152</v>
      </c>
      <c r="D146" s="110">
        <v>1645</v>
      </c>
      <c r="E146" s="110">
        <v>0</v>
      </c>
      <c r="F146" s="110">
        <v>0</v>
      </c>
      <c r="G146" s="110">
        <v>3055.3265526466898</v>
      </c>
      <c r="H146" s="110"/>
      <c r="I146" s="110">
        <v>21852.3265526467</v>
      </c>
      <c r="J146" s="110">
        <v>228160142</v>
      </c>
      <c r="K146" s="55"/>
      <c r="L146" s="110"/>
      <c r="M146" s="112"/>
      <c r="N146" s="112"/>
      <c r="O146" s="112"/>
      <c r="P146" s="112"/>
      <c r="Q146" s="112"/>
      <c r="R146" s="112"/>
      <c r="S146" s="112"/>
      <c r="T146" s="113"/>
      <c r="U146" s="114"/>
      <c r="V146" s="113"/>
      <c r="W146" s="115"/>
      <c r="X146" s="115"/>
      <c r="Y146" s="115"/>
      <c r="AA146" s="117"/>
      <c r="AB146" s="117"/>
      <c r="AC146" s="117"/>
      <c r="AD146" s="118"/>
      <c r="AE146" s="117"/>
      <c r="AF146" s="117"/>
      <c r="AG146" s="117"/>
      <c r="AH146" s="117"/>
      <c r="AI146" s="117"/>
      <c r="AJ146" s="117"/>
      <c r="AK146" s="117"/>
      <c r="AM146" s="119"/>
    </row>
    <row r="147" spans="1:39" s="116" customFormat="1" ht="13.2" x14ac:dyDescent="0.25">
      <c r="A147" s="111" t="s">
        <v>461</v>
      </c>
      <c r="B147" s="110">
        <v>14372</v>
      </c>
      <c r="C147" s="110">
        <v>18248</v>
      </c>
      <c r="D147" s="110">
        <v>5365</v>
      </c>
      <c r="E147" s="110">
        <v>0</v>
      </c>
      <c r="F147" s="110">
        <v>0</v>
      </c>
      <c r="G147" s="110">
        <v>3055.3265526466898</v>
      </c>
      <c r="H147" s="110"/>
      <c r="I147" s="110">
        <v>26668.3265526467</v>
      </c>
      <c r="J147" s="110">
        <v>383277189</v>
      </c>
      <c r="K147" s="55"/>
      <c r="L147" s="110"/>
      <c r="M147" s="112"/>
      <c r="N147" s="112"/>
      <c r="O147" s="112"/>
      <c r="P147" s="112"/>
      <c r="Q147" s="112"/>
      <c r="R147" s="112"/>
      <c r="S147" s="112"/>
      <c r="T147" s="113"/>
      <c r="U147" s="114"/>
      <c r="V147" s="113"/>
      <c r="W147" s="115"/>
      <c r="X147" s="115"/>
      <c r="Y147" s="115"/>
      <c r="AA147" s="117"/>
      <c r="AB147" s="117"/>
      <c r="AC147" s="117"/>
      <c r="AD147" s="118"/>
      <c r="AE147" s="117"/>
      <c r="AF147" s="117"/>
      <c r="AG147" s="117"/>
      <c r="AH147" s="117"/>
      <c r="AI147" s="117"/>
      <c r="AJ147" s="117"/>
      <c r="AK147" s="117"/>
      <c r="AM147" s="119"/>
    </row>
    <row r="148" spans="1:39" s="116" customFormat="1" ht="18.75" customHeight="1" x14ac:dyDescent="0.25">
      <c r="A148" s="17" t="s">
        <v>462</v>
      </c>
      <c r="B148" s="18"/>
      <c r="C148" s="18"/>
      <c r="D148" s="18"/>
      <c r="E148" s="18"/>
      <c r="F148" s="18"/>
      <c r="G148" s="18"/>
      <c r="H148" s="18"/>
      <c r="I148" s="110"/>
      <c r="J148" s="110"/>
      <c r="K148" s="55"/>
      <c r="L148" s="110"/>
      <c r="M148" s="112"/>
      <c r="N148" s="112"/>
      <c r="O148" s="112"/>
      <c r="P148" s="112"/>
      <c r="Q148" s="112"/>
      <c r="R148" s="112"/>
      <c r="S148" s="112"/>
      <c r="T148" s="113"/>
      <c r="U148" s="114"/>
      <c r="V148" s="113"/>
      <c r="W148" s="115"/>
      <c r="X148" s="115"/>
      <c r="Y148" s="115"/>
      <c r="AA148" s="117"/>
      <c r="AB148" s="117"/>
      <c r="AC148" s="117"/>
      <c r="AD148" s="118"/>
      <c r="AE148" s="117"/>
      <c r="AF148" s="117"/>
      <c r="AG148" s="117"/>
      <c r="AH148" s="117"/>
      <c r="AI148" s="117"/>
      <c r="AJ148" s="117"/>
      <c r="AK148" s="117"/>
      <c r="AM148" s="119"/>
    </row>
    <row r="149" spans="1:39" s="116" customFormat="1" ht="13.2" x14ac:dyDescent="0.25">
      <c r="A149" s="111" t="s">
        <v>463</v>
      </c>
      <c r="B149" s="110">
        <v>47158</v>
      </c>
      <c r="C149" s="110">
        <v>13674</v>
      </c>
      <c r="D149" s="110">
        <v>-253</v>
      </c>
      <c r="E149" s="110">
        <v>0</v>
      </c>
      <c r="F149" s="110">
        <v>0</v>
      </c>
      <c r="G149" s="110">
        <v>3055.3265526466898</v>
      </c>
      <c r="H149" s="110"/>
      <c r="I149" s="110">
        <v>16476.3265526467</v>
      </c>
      <c r="J149" s="110">
        <v>776990608</v>
      </c>
      <c r="K149" s="55"/>
      <c r="L149" s="110"/>
      <c r="M149" s="112"/>
      <c r="N149" s="112"/>
      <c r="O149" s="112"/>
      <c r="P149" s="112"/>
      <c r="Q149" s="112"/>
      <c r="R149" s="112"/>
      <c r="S149" s="112"/>
      <c r="T149" s="113"/>
      <c r="U149" s="114"/>
      <c r="V149" s="113"/>
      <c r="W149" s="115"/>
      <c r="X149" s="115"/>
      <c r="Y149" s="115"/>
      <c r="AA149" s="117"/>
      <c r="AB149" s="117"/>
      <c r="AC149" s="117"/>
      <c r="AD149" s="118"/>
      <c r="AE149" s="117"/>
      <c r="AF149" s="117"/>
      <c r="AG149" s="117"/>
      <c r="AH149" s="117"/>
      <c r="AI149" s="117"/>
      <c r="AJ149" s="117"/>
      <c r="AK149" s="117"/>
      <c r="AM149" s="119"/>
    </row>
    <row r="150" spans="1:39" s="116" customFormat="1" ht="13.2" x14ac:dyDescent="0.25">
      <c r="A150" s="111" t="s">
        <v>464</v>
      </c>
      <c r="B150" s="110">
        <v>105838</v>
      </c>
      <c r="C150" s="110">
        <v>11742</v>
      </c>
      <c r="D150" s="110">
        <v>-1494</v>
      </c>
      <c r="E150" s="110">
        <v>0</v>
      </c>
      <c r="F150" s="110">
        <v>0</v>
      </c>
      <c r="G150" s="110">
        <v>3055.3265526466898</v>
      </c>
      <c r="H150" s="110"/>
      <c r="I150" s="110">
        <v>13303.3265526467</v>
      </c>
      <c r="J150" s="110">
        <v>1407997476</v>
      </c>
      <c r="K150" s="55"/>
      <c r="L150" s="110"/>
      <c r="M150" s="112"/>
      <c r="N150" s="112"/>
      <c r="O150" s="112"/>
      <c r="P150" s="112"/>
      <c r="Q150" s="112"/>
      <c r="R150" s="112"/>
      <c r="S150" s="112"/>
      <c r="T150" s="113"/>
      <c r="U150" s="114"/>
      <c r="V150" s="113"/>
      <c r="W150" s="115"/>
      <c r="X150" s="115"/>
      <c r="Y150" s="115"/>
      <c r="AA150" s="117"/>
      <c r="AB150" s="117"/>
      <c r="AC150" s="117"/>
      <c r="AD150" s="118"/>
      <c r="AE150" s="117"/>
      <c r="AF150" s="117"/>
      <c r="AG150" s="117"/>
      <c r="AH150" s="117"/>
      <c r="AI150" s="117"/>
      <c r="AJ150" s="117"/>
      <c r="AK150" s="117"/>
      <c r="AM150" s="119"/>
    </row>
    <row r="151" spans="1:39" s="116" customFormat="1" ht="13.2" x14ac:dyDescent="0.25">
      <c r="A151" s="111" t="s">
        <v>465</v>
      </c>
      <c r="B151" s="110">
        <v>10333</v>
      </c>
      <c r="C151" s="110">
        <v>17122</v>
      </c>
      <c r="D151" s="110">
        <v>5762</v>
      </c>
      <c r="E151" s="110">
        <v>0</v>
      </c>
      <c r="F151" s="110">
        <v>0</v>
      </c>
      <c r="G151" s="110">
        <v>3055.3265526466898</v>
      </c>
      <c r="H151" s="110"/>
      <c r="I151" s="110">
        <v>25939.3265526467</v>
      </c>
      <c r="J151" s="110">
        <v>268031061</v>
      </c>
      <c r="K151" s="55"/>
      <c r="L151" s="110"/>
      <c r="M151" s="112"/>
      <c r="N151" s="112"/>
      <c r="O151" s="112"/>
      <c r="P151" s="112"/>
      <c r="Q151" s="112"/>
      <c r="R151" s="112"/>
      <c r="S151" s="112"/>
      <c r="T151" s="113"/>
      <c r="U151" s="114"/>
      <c r="V151" s="113"/>
      <c r="W151" s="115"/>
      <c r="X151" s="115"/>
      <c r="Y151" s="115"/>
      <c r="AA151" s="117"/>
      <c r="AB151" s="117"/>
      <c r="AC151" s="117"/>
      <c r="AD151" s="118"/>
      <c r="AE151" s="117"/>
      <c r="AF151" s="117"/>
      <c r="AG151" s="117"/>
      <c r="AH151" s="117"/>
      <c r="AI151" s="117"/>
      <c r="AJ151" s="117"/>
      <c r="AK151" s="117"/>
      <c r="AM151" s="119"/>
    </row>
    <row r="152" spans="1:39" s="116" customFormat="1" ht="13.2" x14ac:dyDescent="0.25">
      <c r="A152" s="111" t="s">
        <v>466</v>
      </c>
      <c r="B152" s="110">
        <v>85723</v>
      </c>
      <c r="C152" s="110">
        <v>-1449</v>
      </c>
      <c r="D152" s="110">
        <v>15</v>
      </c>
      <c r="E152" s="110">
        <v>0</v>
      </c>
      <c r="F152" s="110">
        <v>0</v>
      </c>
      <c r="G152" s="110">
        <v>3055.3265526466898</v>
      </c>
      <c r="H152" s="110"/>
      <c r="I152" s="110">
        <v>1621.3265526466901</v>
      </c>
      <c r="J152" s="110">
        <v>138984976</v>
      </c>
      <c r="K152" s="55"/>
      <c r="L152" s="110"/>
      <c r="M152" s="112"/>
      <c r="N152" s="112"/>
      <c r="O152" s="112"/>
      <c r="P152" s="112"/>
      <c r="Q152" s="112"/>
      <c r="R152" s="112"/>
      <c r="S152" s="112"/>
      <c r="T152" s="113"/>
      <c r="U152" s="114"/>
      <c r="V152" s="113"/>
      <c r="W152" s="115"/>
      <c r="X152" s="115"/>
      <c r="Y152" s="115"/>
      <c r="AA152" s="117"/>
      <c r="AB152" s="117"/>
      <c r="AC152" s="117"/>
      <c r="AD152" s="118"/>
      <c r="AE152" s="117"/>
      <c r="AF152" s="117"/>
      <c r="AG152" s="117"/>
      <c r="AH152" s="117"/>
      <c r="AI152" s="117"/>
      <c r="AJ152" s="117"/>
      <c r="AK152" s="117"/>
      <c r="AM152" s="119"/>
    </row>
    <row r="153" spans="1:39" s="116" customFormat="1" ht="13.2" x14ac:dyDescent="0.25">
      <c r="A153" s="111" t="s">
        <v>467</v>
      </c>
      <c r="B153" s="110">
        <v>26618</v>
      </c>
      <c r="C153" s="110">
        <v>14507</v>
      </c>
      <c r="D153" s="110">
        <v>-924</v>
      </c>
      <c r="E153" s="110">
        <v>0</v>
      </c>
      <c r="F153" s="110">
        <v>0</v>
      </c>
      <c r="G153" s="110">
        <v>3055.3265526466898</v>
      </c>
      <c r="H153" s="110"/>
      <c r="I153" s="110">
        <v>16638.3265526467</v>
      </c>
      <c r="J153" s="110">
        <v>442878976</v>
      </c>
      <c r="K153" s="55"/>
      <c r="L153" s="110"/>
      <c r="M153" s="112"/>
      <c r="N153" s="112"/>
      <c r="O153" s="112"/>
      <c r="P153" s="112"/>
      <c r="Q153" s="112"/>
      <c r="R153" s="112"/>
      <c r="S153" s="112"/>
      <c r="T153" s="113"/>
      <c r="U153" s="114"/>
      <c r="V153" s="113"/>
      <c r="W153" s="115"/>
      <c r="X153" s="115"/>
      <c r="Y153" s="115"/>
      <c r="AA153" s="117"/>
      <c r="AB153" s="117"/>
      <c r="AC153" s="117"/>
      <c r="AD153" s="118"/>
      <c r="AE153" s="117"/>
      <c r="AF153" s="117"/>
      <c r="AG153" s="117"/>
      <c r="AH153" s="117"/>
      <c r="AI153" s="117"/>
      <c r="AJ153" s="117"/>
      <c r="AK153" s="117"/>
      <c r="AM153" s="119"/>
    </row>
    <row r="154" spans="1:39" s="116" customFormat="1" ht="13.2" x14ac:dyDescent="0.25">
      <c r="A154" s="111" t="s">
        <v>468</v>
      </c>
      <c r="B154" s="110">
        <v>68319</v>
      </c>
      <c r="C154" s="110">
        <v>9639</v>
      </c>
      <c r="D154" s="110">
        <v>-2315</v>
      </c>
      <c r="E154" s="110">
        <v>0</v>
      </c>
      <c r="F154" s="110">
        <v>0</v>
      </c>
      <c r="G154" s="110">
        <v>3055.3265526466898</v>
      </c>
      <c r="H154" s="110"/>
      <c r="I154" s="110">
        <v>10379.3265526467</v>
      </c>
      <c r="J154" s="110">
        <v>709105211</v>
      </c>
      <c r="K154" s="55"/>
      <c r="L154" s="110"/>
      <c r="M154" s="112"/>
      <c r="N154" s="112"/>
      <c r="O154" s="112"/>
      <c r="P154" s="112"/>
      <c r="Q154" s="112"/>
      <c r="R154" s="112"/>
      <c r="S154" s="112"/>
      <c r="T154" s="113"/>
      <c r="U154" s="114"/>
      <c r="V154" s="113"/>
      <c r="W154" s="115"/>
      <c r="X154" s="115"/>
      <c r="Y154" s="115"/>
      <c r="AA154" s="117"/>
      <c r="AB154" s="117"/>
      <c r="AC154" s="117"/>
      <c r="AD154" s="118"/>
      <c r="AE154" s="117"/>
      <c r="AF154" s="117"/>
      <c r="AG154" s="117"/>
      <c r="AH154" s="117"/>
      <c r="AI154" s="117"/>
      <c r="AJ154" s="117"/>
      <c r="AK154" s="117"/>
      <c r="AM154" s="119"/>
    </row>
    <row r="155" spans="1:39" s="116" customFormat="1" ht="18.75" customHeight="1" x14ac:dyDescent="0.25">
      <c r="A155" s="17" t="s">
        <v>469</v>
      </c>
      <c r="B155" s="18"/>
      <c r="C155" s="18"/>
      <c r="D155" s="18"/>
      <c r="E155" s="18"/>
      <c r="F155" s="18"/>
      <c r="G155" s="18"/>
      <c r="H155" s="18"/>
      <c r="I155" s="110"/>
      <c r="J155" s="110"/>
      <c r="K155" s="55"/>
      <c r="L155" s="110"/>
      <c r="M155" s="112"/>
      <c r="N155" s="112"/>
      <c r="O155" s="112"/>
      <c r="P155" s="112"/>
      <c r="Q155" s="112"/>
      <c r="R155" s="112"/>
      <c r="S155" s="112"/>
      <c r="T155" s="113"/>
      <c r="U155" s="114"/>
      <c r="V155" s="113"/>
      <c r="W155" s="115"/>
      <c r="X155" s="115"/>
      <c r="Y155" s="115"/>
      <c r="AA155" s="117"/>
      <c r="AB155" s="117"/>
      <c r="AC155" s="117"/>
      <c r="AD155" s="118"/>
      <c r="AE155" s="117"/>
      <c r="AF155" s="117"/>
      <c r="AG155" s="117"/>
      <c r="AH155" s="117"/>
      <c r="AI155" s="117"/>
      <c r="AJ155" s="117"/>
      <c r="AK155" s="117"/>
      <c r="AM155" s="119"/>
    </row>
    <row r="156" spans="1:39" s="116" customFormat="1" ht="13.2" x14ac:dyDescent="0.25">
      <c r="A156" s="111" t="s">
        <v>470</v>
      </c>
      <c r="B156" s="110">
        <v>32454</v>
      </c>
      <c r="C156" s="110">
        <v>8919</v>
      </c>
      <c r="D156" s="110">
        <v>942</v>
      </c>
      <c r="E156" s="110">
        <v>0</v>
      </c>
      <c r="F156" s="110">
        <v>0</v>
      </c>
      <c r="G156" s="110">
        <v>3055.3265526466898</v>
      </c>
      <c r="H156" s="110"/>
      <c r="I156" s="110">
        <v>12916.3265526467</v>
      </c>
      <c r="J156" s="110">
        <v>419186462</v>
      </c>
      <c r="K156" s="55"/>
      <c r="L156" s="110"/>
      <c r="M156" s="112"/>
      <c r="N156" s="112"/>
      <c r="O156" s="112"/>
      <c r="P156" s="112"/>
      <c r="Q156" s="112"/>
      <c r="R156" s="112"/>
      <c r="S156" s="112"/>
      <c r="T156" s="113"/>
      <c r="U156" s="114"/>
      <c r="V156" s="113"/>
      <c r="W156" s="115"/>
      <c r="X156" s="115"/>
      <c r="Y156" s="115"/>
      <c r="AA156" s="117"/>
      <c r="AB156" s="117"/>
      <c r="AC156" s="117"/>
      <c r="AD156" s="118"/>
      <c r="AE156" s="117"/>
      <c r="AF156" s="117"/>
      <c r="AG156" s="117"/>
      <c r="AH156" s="117"/>
      <c r="AI156" s="117"/>
      <c r="AJ156" s="117"/>
      <c r="AK156" s="117"/>
      <c r="AM156" s="119"/>
    </row>
    <row r="157" spans="1:39" s="116" customFormat="1" ht="13.2" x14ac:dyDescent="0.25">
      <c r="A157" s="111" t="s">
        <v>471</v>
      </c>
      <c r="B157" s="110">
        <v>42408</v>
      </c>
      <c r="C157" s="110">
        <v>9765</v>
      </c>
      <c r="D157" s="110">
        <v>514</v>
      </c>
      <c r="E157" s="110">
        <v>0</v>
      </c>
      <c r="F157" s="110">
        <v>0</v>
      </c>
      <c r="G157" s="110">
        <v>3055.3265526466898</v>
      </c>
      <c r="H157" s="110"/>
      <c r="I157" s="110">
        <v>13334.3265526467</v>
      </c>
      <c r="J157" s="110">
        <v>565482120</v>
      </c>
      <c r="K157" s="55"/>
      <c r="L157" s="110"/>
      <c r="M157" s="112"/>
      <c r="N157" s="112"/>
      <c r="O157" s="112"/>
      <c r="P157" s="112"/>
      <c r="Q157" s="112"/>
      <c r="R157" s="112"/>
      <c r="S157" s="112"/>
      <c r="T157" s="113"/>
      <c r="U157" s="114"/>
      <c r="V157" s="113"/>
      <c r="W157" s="115"/>
      <c r="X157" s="115"/>
      <c r="Y157" s="115"/>
      <c r="AA157" s="117"/>
      <c r="AB157" s="117"/>
      <c r="AC157" s="117"/>
      <c r="AD157" s="118"/>
      <c r="AE157" s="117"/>
      <c r="AF157" s="117"/>
      <c r="AG157" s="117"/>
      <c r="AH157" s="117"/>
      <c r="AI157" s="117"/>
      <c r="AJ157" s="117"/>
      <c r="AK157" s="117"/>
      <c r="AM157" s="119"/>
    </row>
    <row r="158" spans="1:39" s="116" customFormat="1" ht="13.2" x14ac:dyDescent="0.25">
      <c r="A158" s="111" t="s">
        <v>472</v>
      </c>
      <c r="B158" s="110">
        <v>9167</v>
      </c>
      <c r="C158" s="110">
        <v>17608</v>
      </c>
      <c r="D158" s="110">
        <v>4633</v>
      </c>
      <c r="E158" s="110">
        <v>0</v>
      </c>
      <c r="F158" s="110">
        <v>0</v>
      </c>
      <c r="G158" s="110">
        <v>3055.3265526466898</v>
      </c>
      <c r="H158" s="110"/>
      <c r="I158" s="110">
        <v>25296.3265526467</v>
      </c>
      <c r="J158" s="110">
        <v>231891426</v>
      </c>
      <c r="K158" s="55"/>
      <c r="L158" s="110"/>
      <c r="M158" s="112"/>
      <c r="N158" s="112"/>
      <c r="O158" s="112"/>
      <c r="P158" s="112"/>
      <c r="Q158" s="112"/>
      <c r="R158" s="112"/>
      <c r="S158" s="112"/>
      <c r="T158" s="113"/>
      <c r="U158" s="114"/>
      <c r="V158" s="113"/>
      <c r="W158" s="115"/>
      <c r="X158" s="115"/>
      <c r="Y158" s="115"/>
      <c r="AA158" s="117"/>
      <c r="AB158" s="117"/>
      <c r="AC158" s="117"/>
      <c r="AD158" s="118"/>
      <c r="AE158" s="117"/>
      <c r="AF158" s="117"/>
      <c r="AG158" s="117"/>
      <c r="AH158" s="117"/>
      <c r="AI158" s="117"/>
      <c r="AJ158" s="117"/>
      <c r="AK158" s="117"/>
      <c r="AM158" s="119"/>
    </row>
    <row r="159" spans="1:39" s="116" customFormat="1" ht="13.2" x14ac:dyDescent="0.25">
      <c r="A159" s="111" t="s">
        <v>473</v>
      </c>
      <c r="B159" s="110">
        <v>9742</v>
      </c>
      <c r="C159" s="110">
        <v>8268</v>
      </c>
      <c r="D159" s="110">
        <v>-257</v>
      </c>
      <c r="E159" s="110">
        <v>0</v>
      </c>
      <c r="F159" s="110">
        <v>0</v>
      </c>
      <c r="G159" s="110">
        <v>3055.3265526466898</v>
      </c>
      <c r="H159" s="110"/>
      <c r="I159" s="110">
        <v>11066.3265526467</v>
      </c>
      <c r="J159" s="110">
        <v>107808153</v>
      </c>
      <c r="K159" s="55"/>
      <c r="L159" s="110"/>
      <c r="M159" s="112"/>
      <c r="N159" s="112"/>
      <c r="O159" s="112"/>
      <c r="P159" s="112"/>
      <c r="Q159" s="112"/>
      <c r="R159" s="112"/>
      <c r="S159" s="112"/>
      <c r="T159" s="113"/>
      <c r="U159" s="114"/>
      <c r="V159" s="113"/>
      <c r="W159" s="115"/>
      <c r="X159" s="115"/>
      <c r="Y159" s="115"/>
      <c r="AA159" s="117"/>
      <c r="AB159" s="117"/>
      <c r="AC159" s="117"/>
      <c r="AD159" s="118"/>
      <c r="AE159" s="117"/>
      <c r="AF159" s="117"/>
      <c r="AG159" s="117"/>
      <c r="AH159" s="117"/>
      <c r="AI159" s="117"/>
      <c r="AJ159" s="117"/>
      <c r="AK159" s="117"/>
      <c r="AM159" s="119"/>
    </row>
    <row r="160" spans="1:39" s="116" customFormat="1" ht="13.2" x14ac:dyDescent="0.25">
      <c r="A160" s="111" t="s">
        <v>474</v>
      </c>
      <c r="B160" s="110">
        <v>114747</v>
      </c>
      <c r="C160" s="110">
        <v>11468</v>
      </c>
      <c r="D160" s="110">
        <v>297</v>
      </c>
      <c r="E160" s="110">
        <v>0</v>
      </c>
      <c r="F160" s="110">
        <v>0</v>
      </c>
      <c r="G160" s="110">
        <v>3055.3265526466898</v>
      </c>
      <c r="H160" s="110"/>
      <c r="I160" s="110">
        <v>14820.3265526467</v>
      </c>
      <c r="J160" s="110">
        <v>1700588011</v>
      </c>
      <c r="K160" s="55"/>
      <c r="L160" s="110"/>
      <c r="M160" s="112"/>
      <c r="N160" s="112"/>
      <c r="O160" s="112"/>
      <c r="P160" s="112"/>
      <c r="Q160" s="112"/>
      <c r="R160" s="112"/>
      <c r="S160" s="112"/>
      <c r="T160" s="113"/>
      <c r="U160" s="114"/>
      <c r="V160" s="113"/>
      <c r="W160" s="115"/>
      <c r="X160" s="115"/>
      <c r="Y160" s="115"/>
      <c r="AA160" s="117"/>
      <c r="AB160" s="117"/>
      <c r="AC160" s="117"/>
      <c r="AD160" s="118"/>
      <c r="AE160" s="117"/>
      <c r="AF160" s="117"/>
      <c r="AG160" s="117"/>
      <c r="AH160" s="117"/>
      <c r="AI160" s="117"/>
      <c r="AJ160" s="117"/>
      <c r="AK160" s="117"/>
      <c r="AM160" s="119"/>
    </row>
    <row r="161" spans="1:39" s="116" customFormat="1" ht="13.2" x14ac:dyDescent="0.25">
      <c r="A161" s="111" t="s">
        <v>475</v>
      </c>
      <c r="B161" s="110">
        <v>4617</v>
      </c>
      <c r="C161" s="110">
        <v>17689</v>
      </c>
      <c r="D161" s="110">
        <v>4911</v>
      </c>
      <c r="E161" s="110">
        <v>0</v>
      </c>
      <c r="F161" s="110">
        <v>0</v>
      </c>
      <c r="G161" s="110">
        <v>3055.3265526466898</v>
      </c>
      <c r="H161" s="110"/>
      <c r="I161" s="110">
        <v>25655.3265526467</v>
      </c>
      <c r="J161" s="110">
        <v>118450643</v>
      </c>
      <c r="K161" s="55"/>
      <c r="L161" s="110"/>
      <c r="M161" s="112"/>
      <c r="N161" s="112"/>
      <c r="O161" s="112"/>
      <c r="P161" s="112"/>
      <c r="Q161" s="112"/>
      <c r="R161" s="112"/>
      <c r="S161" s="112"/>
      <c r="T161" s="113"/>
      <c r="U161" s="114"/>
      <c r="V161" s="113"/>
      <c r="W161" s="115"/>
      <c r="X161" s="115"/>
      <c r="Y161" s="115"/>
      <c r="AA161" s="117"/>
      <c r="AB161" s="117"/>
      <c r="AC161" s="117"/>
      <c r="AD161" s="118"/>
      <c r="AE161" s="117"/>
      <c r="AF161" s="117"/>
      <c r="AG161" s="117"/>
      <c r="AH161" s="117"/>
      <c r="AI161" s="117"/>
      <c r="AJ161" s="117"/>
      <c r="AK161" s="117"/>
      <c r="AM161" s="119"/>
    </row>
    <row r="162" spans="1:39" s="116" customFormat="1" ht="13.2" x14ac:dyDescent="0.25">
      <c r="A162" s="111" t="s">
        <v>476</v>
      </c>
      <c r="B162" s="110">
        <v>5669</v>
      </c>
      <c r="C162" s="110">
        <v>15812</v>
      </c>
      <c r="D162" s="110">
        <v>1749</v>
      </c>
      <c r="E162" s="110">
        <v>0</v>
      </c>
      <c r="F162" s="110">
        <v>0</v>
      </c>
      <c r="G162" s="110">
        <v>3055.3265526466898</v>
      </c>
      <c r="H162" s="110"/>
      <c r="I162" s="110">
        <v>20616.3265526467</v>
      </c>
      <c r="J162" s="110">
        <v>116873955</v>
      </c>
      <c r="K162" s="55"/>
      <c r="L162" s="110"/>
      <c r="M162" s="112"/>
      <c r="N162" s="112"/>
      <c r="O162" s="112"/>
      <c r="P162" s="112"/>
      <c r="Q162" s="112"/>
      <c r="R162" s="112"/>
      <c r="S162" s="112"/>
      <c r="T162" s="113"/>
      <c r="U162" s="114"/>
      <c r="V162" s="113"/>
      <c r="W162" s="115"/>
      <c r="X162" s="115"/>
      <c r="Y162" s="115"/>
      <c r="AA162" s="117"/>
      <c r="AB162" s="117"/>
      <c r="AC162" s="117"/>
      <c r="AD162" s="118"/>
      <c r="AE162" s="117"/>
      <c r="AF162" s="117"/>
      <c r="AG162" s="117"/>
      <c r="AH162" s="117"/>
      <c r="AI162" s="117"/>
      <c r="AJ162" s="117"/>
      <c r="AK162" s="117"/>
      <c r="AM162" s="119"/>
    </row>
    <row r="163" spans="1:39" s="116" customFormat="1" ht="13.2" x14ac:dyDescent="0.25">
      <c r="A163" s="111" t="s">
        <v>477</v>
      </c>
      <c r="B163" s="110">
        <v>33073</v>
      </c>
      <c r="C163" s="110">
        <v>15129</v>
      </c>
      <c r="D163" s="110">
        <v>3560</v>
      </c>
      <c r="E163" s="110">
        <v>0</v>
      </c>
      <c r="F163" s="110">
        <v>0</v>
      </c>
      <c r="G163" s="110">
        <v>3055.3265526466898</v>
      </c>
      <c r="H163" s="110"/>
      <c r="I163" s="110">
        <v>21744.3265526467</v>
      </c>
      <c r="J163" s="110">
        <v>719150112</v>
      </c>
      <c r="K163" s="55"/>
      <c r="L163" s="110"/>
      <c r="M163" s="112"/>
      <c r="N163" s="112"/>
      <c r="O163" s="112"/>
      <c r="P163" s="112"/>
      <c r="Q163" s="112"/>
      <c r="R163" s="112"/>
      <c r="S163" s="112"/>
      <c r="T163" s="113"/>
      <c r="U163" s="114"/>
      <c r="V163" s="113"/>
      <c r="W163" s="115"/>
      <c r="X163" s="115"/>
      <c r="Y163" s="115"/>
      <c r="AA163" s="117"/>
      <c r="AB163" s="117"/>
      <c r="AC163" s="117"/>
      <c r="AD163" s="118"/>
      <c r="AE163" s="117"/>
      <c r="AF163" s="117"/>
      <c r="AG163" s="117"/>
      <c r="AH163" s="117"/>
      <c r="AI163" s="117"/>
      <c r="AJ163" s="117"/>
      <c r="AK163" s="117"/>
      <c r="AM163" s="119"/>
    </row>
    <row r="164" spans="1:39" s="116" customFormat="1" ht="13.2" x14ac:dyDescent="0.25">
      <c r="A164" s="111" t="s">
        <v>478</v>
      </c>
      <c r="B164" s="110">
        <v>6442</v>
      </c>
      <c r="C164" s="110">
        <v>16860</v>
      </c>
      <c r="D164" s="110">
        <v>2957</v>
      </c>
      <c r="E164" s="110">
        <v>0</v>
      </c>
      <c r="F164" s="110">
        <v>0</v>
      </c>
      <c r="G164" s="110">
        <v>3055.3265526466898</v>
      </c>
      <c r="H164" s="110"/>
      <c r="I164" s="110">
        <v>22872.3265526467</v>
      </c>
      <c r="J164" s="110">
        <v>147343528</v>
      </c>
      <c r="K164" s="55"/>
      <c r="L164" s="110"/>
      <c r="M164" s="112"/>
      <c r="N164" s="112"/>
      <c r="O164" s="112"/>
      <c r="P164" s="112"/>
      <c r="Q164" s="112"/>
      <c r="R164" s="112"/>
      <c r="S164" s="112"/>
      <c r="T164" s="113"/>
      <c r="U164" s="114"/>
      <c r="V164" s="113"/>
      <c r="W164" s="115"/>
      <c r="X164" s="115"/>
      <c r="Y164" s="115"/>
      <c r="AA164" s="117"/>
      <c r="AB164" s="117"/>
      <c r="AC164" s="117"/>
      <c r="AD164" s="118"/>
      <c r="AE164" s="117"/>
      <c r="AF164" s="117"/>
      <c r="AG164" s="117"/>
      <c r="AH164" s="117"/>
      <c r="AI164" s="117"/>
      <c r="AJ164" s="117"/>
      <c r="AK164" s="117"/>
      <c r="AM164" s="119"/>
    </row>
    <row r="165" spans="1:39" s="116" customFormat="1" ht="13.2" x14ac:dyDescent="0.25">
      <c r="A165" s="111" t="s">
        <v>479</v>
      </c>
      <c r="B165" s="110">
        <v>5551</v>
      </c>
      <c r="C165" s="110">
        <v>10862</v>
      </c>
      <c r="D165" s="110">
        <v>-904</v>
      </c>
      <c r="E165" s="110">
        <v>0</v>
      </c>
      <c r="F165" s="110">
        <v>0</v>
      </c>
      <c r="G165" s="110">
        <v>3055.3265526466898</v>
      </c>
      <c r="H165" s="110"/>
      <c r="I165" s="110">
        <v>13013.3265526467</v>
      </c>
      <c r="J165" s="110">
        <v>72236976</v>
      </c>
      <c r="K165" s="55"/>
      <c r="L165" s="110"/>
      <c r="M165" s="112"/>
      <c r="N165" s="112"/>
      <c r="O165" s="112"/>
      <c r="P165" s="112"/>
      <c r="Q165" s="112"/>
      <c r="R165" s="112"/>
      <c r="S165" s="112"/>
      <c r="T165" s="113"/>
      <c r="U165" s="114"/>
      <c r="V165" s="113"/>
      <c r="W165" s="115"/>
      <c r="X165" s="115"/>
      <c r="Y165" s="115"/>
      <c r="AA165" s="117"/>
      <c r="AB165" s="117"/>
      <c r="AC165" s="117"/>
      <c r="AD165" s="118"/>
      <c r="AE165" s="117"/>
      <c r="AF165" s="117"/>
      <c r="AG165" s="117"/>
      <c r="AH165" s="117"/>
      <c r="AI165" s="117"/>
      <c r="AJ165" s="117"/>
      <c r="AK165" s="117"/>
      <c r="AM165" s="119"/>
    </row>
    <row r="166" spans="1:39" s="116" customFormat="1" ht="13.2" x14ac:dyDescent="0.25">
      <c r="A166" s="111" t="s">
        <v>480</v>
      </c>
      <c r="B166" s="110">
        <v>5139</v>
      </c>
      <c r="C166" s="110">
        <v>18674</v>
      </c>
      <c r="D166" s="110">
        <v>3120</v>
      </c>
      <c r="E166" s="110">
        <v>0</v>
      </c>
      <c r="F166" s="110">
        <v>0</v>
      </c>
      <c r="G166" s="110">
        <v>3055.3265526466898</v>
      </c>
      <c r="H166" s="110"/>
      <c r="I166" s="110">
        <v>24849.3265526467</v>
      </c>
      <c r="J166" s="110">
        <v>127700689</v>
      </c>
      <c r="K166" s="55"/>
      <c r="L166" s="110"/>
      <c r="M166" s="112"/>
      <c r="N166" s="112"/>
      <c r="O166" s="112"/>
      <c r="P166" s="112"/>
      <c r="Q166" s="112"/>
      <c r="R166" s="112"/>
      <c r="S166" s="112"/>
      <c r="T166" s="113"/>
      <c r="U166" s="114"/>
      <c r="V166" s="113"/>
      <c r="W166" s="115"/>
      <c r="X166" s="115"/>
      <c r="Y166" s="115"/>
      <c r="AA166" s="117"/>
      <c r="AB166" s="117"/>
      <c r="AC166" s="117"/>
      <c r="AD166" s="118"/>
      <c r="AE166" s="117"/>
      <c r="AF166" s="117"/>
      <c r="AG166" s="117"/>
      <c r="AH166" s="117"/>
      <c r="AI166" s="117"/>
      <c r="AJ166" s="117"/>
      <c r="AK166" s="117"/>
      <c r="AM166" s="119"/>
    </row>
    <row r="167" spans="1:39" s="116" customFormat="1" ht="13.2" x14ac:dyDescent="0.25">
      <c r="A167" s="111" t="s">
        <v>481</v>
      </c>
      <c r="B167" s="110">
        <v>604325</v>
      </c>
      <c r="C167" s="110">
        <v>5498</v>
      </c>
      <c r="D167" s="110">
        <v>-2342</v>
      </c>
      <c r="E167" s="110">
        <v>0</v>
      </c>
      <c r="F167" s="110">
        <v>0</v>
      </c>
      <c r="G167" s="110">
        <v>3055.3265526466898</v>
      </c>
      <c r="H167" s="110"/>
      <c r="I167" s="110">
        <v>6211.3265526466903</v>
      </c>
      <c r="J167" s="110">
        <v>3753659919</v>
      </c>
      <c r="K167" s="55"/>
      <c r="L167" s="110"/>
      <c r="M167" s="112"/>
      <c r="N167" s="112"/>
      <c r="O167" s="112"/>
      <c r="P167" s="112"/>
      <c r="Q167" s="112"/>
      <c r="R167" s="112"/>
      <c r="S167" s="112"/>
      <c r="T167" s="113"/>
      <c r="U167" s="114"/>
      <c r="V167" s="113"/>
      <c r="W167" s="115"/>
      <c r="X167" s="115"/>
      <c r="Y167" s="115"/>
      <c r="AA167" s="117"/>
      <c r="AB167" s="117"/>
      <c r="AC167" s="117"/>
      <c r="AD167" s="118"/>
      <c r="AE167" s="117"/>
      <c r="AF167" s="117"/>
      <c r="AG167" s="117"/>
      <c r="AH167" s="117"/>
      <c r="AI167" s="117"/>
      <c r="AJ167" s="117"/>
      <c r="AK167" s="117"/>
      <c r="AM167" s="119"/>
    </row>
    <row r="168" spans="1:39" s="116" customFormat="1" ht="13.2" x14ac:dyDescent="0.25">
      <c r="A168" s="111" t="s">
        <v>482</v>
      </c>
      <c r="B168" s="110">
        <v>13221</v>
      </c>
      <c r="C168" s="110">
        <v>12807</v>
      </c>
      <c r="D168" s="110">
        <v>-1452</v>
      </c>
      <c r="E168" s="110">
        <v>0</v>
      </c>
      <c r="F168" s="110">
        <v>0</v>
      </c>
      <c r="G168" s="110">
        <v>3055.3265526466898</v>
      </c>
      <c r="H168" s="110"/>
      <c r="I168" s="110">
        <v>14410.3265526467</v>
      </c>
      <c r="J168" s="110">
        <v>190518927</v>
      </c>
      <c r="K168" s="55"/>
      <c r="L168" s="110"/>
      <c r="M168" s="112"/>
      <c r="N168" s="112"/>
      <c r="O168" s="112"/>
      <c r="P168" s="112"/>
      <c r="Q168" s="112"/>
      <c r="R168" s="112"/>
      <c r="S168" s="112"/>
      <c r="T168" s="113"/>
      <c r="U168" s="114"/>
      <c r="V168" s="113"/>
      <c r="W168" s="115"/>
      <c r="X168" s="115"/>
      <c r="Y168" s="115"/>
      <c r="AA168" s="117"/>
      <c r="AB168" s="117"/>
      <c r="AC168" s="117"/>
      <c r="AD168" s="118"/>
      <c r="AE168" s="117"/>
      <c r="AF168" s="117"/>
      <c r="AG168" s="117"/>
      <c r="AH168" s="117"/>
      <c r="AI168" s="117"/>
      <c r="AJ168" s="117"/>
      <c r="AK168" s="117"/>
      <c r="AM168" s="119"/>
    </row>
    <row r="169" spans="1:39" s="116" customFormat="1" ht="13.2" x14ac:dyDescent="0.25">
      <c r="A169" s="111" t="s">
        <v>483</v>
      </c>
      <c r="B169" s="110">
        <v>9470</v>
      </c>
      <c r="C169" s="110">
        <v>13576</v>
      </c>
      <c r="D169" s="110">
        <v>-161</v>
      </c>
      <c r="E169" s="110">
        <v>0</v>
      </c>
      <c r="F169" s="110">
        <v>0</v>
      </c>
      <c r="G169" s="110">
        <v>3055.3265526466898</v>
      </c>
      <c r="H169" s="110"/>
      <c r="I169" s="110">
        <v>16470.3265526467</v>
      </c>
      <c r="J169" s="110">
        <v>155973992</v>
      </c>
      <c r="K169" s="55"/>
      <c r="L169" s="110"/>
      <c r="M169" s="112"/>
      <c r="N169" s="112"/>
      <c r="O169" s="112"/>
      <c r="P169" s="112"/>
      <c r="Q169" s="112"/>
      <c r="R169" s="112"/>
      <c r="S169" s="112"/>
      <c r="T169" s="113"/>
      <c r="U169" s="114"/>
      <c r="V169" s="113"/>
      <c r="W169" s="115"/>
      <c r="X169" s="115"/>
      <c r="Y169" s="115"/>
      <c r="AA169" s="117"/>
      <c r="AB169" s="117"/>
      <c r="AC169" s="117"/>
      <c r="AD169" s="118"/>
      <c r="AE169" s="117"/>
      <c r="AF169" s="117"/>
      <c r="AG169" s="117"/>
      <c r="AH169" s="117"/>
      <c r="AI169" s="117"/>
      <c r="AJ169" s="117"/>
      <c r="AK169" s="117"/>
      <c r="AM169" s="119"/>
    </row>
    <row r="170" spans="1:39" s="116" customFormat="1" ht="13.2" x14ac:dyDescent="0.25">
      <c r="A170" s="111" t="s">
        <v>484</v>
      </c>
      <c r="B170" s="110">
        <v>9271</v>
      </c>
      <c r="C170" s="110">
        <v>13850</v>
      </c>
      <c r="D170" s="110">
        <v>-156</v>
      </c>
      <c r="E170" s="110">
        <v>0</v>
      </c>
      <c r="F170" s="110">
        <v>0</v>
      </c>
      <c r="G170" s="110">
        <v>3055.3265526466898</v>
      </c>
      <c r="H170" s="110"/>
      <c r="I170" s="110">
        <v>16749.3265526467</v>
      </c>
      <c r="J170" s="110">
        <v>155283006</v>
      </c>
      <c r="K170" s="55"/>
      <c r="L170" s="110"/>
      <c r="M170" s="112"/>
      <c r="N170" s="112"/>
      <c r="O170" s="112"/>
      <c r="P170" s="112"/>
      <c r="Q170" s="112"/>
      <c r="R170" s="112"/>
      <c r="S170" s="112"/>
      <c r="T170" s="113"/>
      <c r="U170" s="114"/>
      <c r="V170" s="113"/>
      <c r="W170" s="115"/>
      <c r="X170" s="115"/>
      <c r="Y170" s="115"/>
      <c r="AA170" s="117"/>
      <c r="AB170" s="117"/>
      <c r="AC170" s="117"/>
      <c r="AD170" s="118"/>
      <c r="AE170" s="117"/>
      <c r="AF170" s="117"/>
      <c r="AG170" s="117"/>
      <c r="AH170" s="117"/>
      <c r="AI170" s="117"/>
      <c r="AJ170" s="117"/>
      <c r="AK170" s="117"/>
      <c r="AM170" s="119"/>
    </row>
    <row r="171" spans="1:39" s="116" customFormat="1" ht="13.2" x14ac:dyDescent="0.25">
      <c r="A171" s="111" t="s">
        <v>485</v>
      </c>
      <c r="B171" s="110">
        <v>39878</v>
      </c>
      <c r="C171" s="110">
        <v>1483</v>
      </c>
      <c r="D171" s="110">
        <v>1242</v>
      </c>
      <c r="E171" s="110">
        <v>0</v>
      </c>
      <c r="F171" s="110">
        <v>0</v>
      </c>
      <c r="G171" s="110">
        <v>3055.3265526466898</v>
      </c>
      <c r="H171" s="110"/>
      <c r="I171" s="110">
        <v>5780.3265526466903</v>
      </c>
      <c r="J171" s="110">
        <v>230507862</v>
      </c>
      <c r="K171" s="55"/>
      <c r="L171" s="110"/>
      <c r="M171" s="112"/>
      <c r="N171" s="112"/>
      <c r="O171" s="112"/>
      <c r="P171" s="112"/>
      <c r="Q171" s="112"/>
      <c r="R171" s="112"/>
      <c r="S171" s="112"/>
      <c r="T171" s="113"/>
      <c r="U171" s="114"/>
      <c r="V171" s="113"/>
      <c r="W171" s="115"/>
      <c r="X171" s="115"/>
      <c r="Y171" s="115"/>
      <c r="AA171" s="117"/>
      <c r="AB171" s="117"/>
      <c r="AC171" s="117"/>
      <c r="AD171" s="118"/>
      <c r="AE171" s="117"/>
      <c r="AF171" s="117"/>
      <c r="AG171" s="117"/>
      <c r="AH171" s="117"/>
      <c r="AI171" s="117"/>
      <c r="AJ171" s="117"/>
      <c r="AK171" s="117"/>
      <c r="AM171" s="119"/>
    </row>
    <row r="172" spans="1:39" s="116" customFormat="1" ht="13.2" x14ac:dyDescent="0.25">
      <c r="A172" s="111" t="s">
        <v>486</v>
      </c>
      <c r="B172" s="110">
        <v>7087</v>
      </c>
      <c r="C172" s="110">
        <v>13459</v>
      </c>
      <c r="D172" s="110">
        <v>-861</v>
      </c>
      <c r="E172" s="110">
        <v>0</v>
      </c>
      <c r="F172" s="110">
        <v>0</v>
      </c>
      <c r="G172" s="110">
        <v>3055.3265526466898</v>
      </c>
      <c r="H172" s="110"/>
      <c r="I172" s="110">
        <v>15653.3265526467</v>
      </c>
      <c r="J172" s="110">
        <v>110935125</v>
      </c>
      <c r="K172" s="55"/>
      <c r="L172" s="110"/>
      <c r="M172" s="112"/>
      <c r="N172" s="112"/>
      <c r="O172" s="112"/>
      <c r="P172" s="112"/>
      <c r="Q172" s="112"/>
      <c r="R172" s="112"/>
      <c r="S172" s="112"/>
      <c r="T172" s="113"/>
      <c r="U172" s="114"/>
      <c r="V172" s="113"/>
      <c r="W172" s="115"/>
      <c r="X172" s="115"/>
      <c r="Y172" s="115"/>
      <c r="AA172" s="117"/>
      <c r="AB172" s="117"/>
      <c r="AC172" s="117"/>
      <c r="AD172" s="118"/>
      <c r="AE172" s="117"/>
      <c r="AF172" s="117"/>
      <c r="AG172" s="117"/>
      <c r="AH172" s="117"/>
      <c r="AI172" s="117"/>
      <c r="AJ172" s="117"/>
      <c r="AK172" s="117"/>
      <c r="AM172" s="119"/>
    </row>
    <row r="173" spans="1:39" s="116" customFormat="1" ht="13.2" x14ac:dyDescent="0.25">
      <c r="A173" s="111" t="s">
        <v>487</v>
      </c>
      <c r="B173" s="110">
        <v>49734</v>
      </c>
      <c r="C173" s="110">
        <v>5428</v>
      </c>
      <c r="D173" s="110">
        <v>-58</v>
      </c>
      <c r="E173" s="110">
        <v>0</v>
      </c>
      <c r="F173" s="110">
        <v>0</v>
      </c>
      <c r="G173" s="110">
        <v>3055.3265526466898</v>
      </c>
      <c r="H173" s="110"/>
      <c r="I173" s="110">
        <v>8425.3265526466894</v>
      </c>
      <c r="J173" s="110">
        <v>419025191</v>
      </c>
      <c r="K173" s="55"/>
      <c r="L173" s="110"/>
      <c r="M173" s="112"/>
      <c r="N173" s="112"/>
      <c r="O173" s="112"/>
      <c r="P173" s="112"/>
      <c r="Q173" s="112"/>
      <c r="R173" s="112"/>
      <c r="S173" s="112"/>
      <c r="T173" s="113"/>
      <c r="U173" s="114"/>
      <c r="V173" s="113"/>
      <c r="W173" s="115"/>
      <c r="X173" s="115"/>
      <c r="Y173" s="115"/>
      <c r="AA173" s="117"/>
      <c r="AB173" s="117"/>
      <c r="AC173" s="117"/>
      <c r="AD173" s="118"/>
      <c r="AE173" s="117"/>
      <c r="AF173" s="117"/>
      <c r="AG173" s="117"/>
      <c r="AH173" s="117"/>
      <c r="AI173" s="117"/>
      <c r="AJ173" s="117"/>
      <c r="AK173" s="117"/>
      <c r="AM173" s="119"/>
    </row>
    <row r="174" spans="1:39" s="116" customFormat="1" ht="13.2" x14ac:dyDescent="0.25">
      <c r="A174" s="111" t="s">
        <v>488</v>
      </c>
      <c r="B174" s="110">
        <v>43727</v>
      </c>
      <c r="C174" s="110">
        <v>3429</v>
      </c>
      <c r="D174" s="110">
        <v>2775</v>
      </c>
      <c r="E174" s="110">
        <v>0</v>
      </c>
      <c r="F174" s="110">
        <v>0</v>
      </c>
      <c r="G174" s="110">
        <v>3055.3265526466898</v>
      </c>
      <c r="H174" s="110"/>
      <c r="I174" s="110">
        <v>9259.3265526466894</v>
      </c>
      <c r="J174" s="110">
        <v>404882572</v>
      </c>
      <c r="K174" s="55"/>
      <c r="L174" s="110"/>
      <c r="M174" s="112"/>
      <c r="N174" s="112"/>
      <c r="O174" s="112"/>
      <c r="P174" s="112"/>
      <c r="Q174" s="112"/>
      <c r="R174" s="112"/>
      <c r="S174" s="112"/>
      <c r="T174" s="113"/>
      <c r="U174" s="114"/>
      <c r="V174" s="113"/>
      <c r="W174" s="115"/>
      <c r="X174" s="115"/>
      <c r="Y174" s="115"/>
      <c r="AA174" s="117"/>
      <c r="AB174" s="117"/>
      <c r="AC174" s="117"/>
      <c r="AD174" s="118"/>
      <c r="AE174" s="117"/>
      <c r="AF174" s="117"/>
      <c r="AG174" s="117"/>
      <c r="AH174" s="117"/>
      <c r="AI174" s="117"/>
      <c r="AJ174" s="117"/>
      <c r="AK174" s="117"/>
      <c r="AM174" s="119"/>
    </row>
    <row r="175" spans="1:39" s="116" customFormat="1" ht="13.2" x14ac:dyDescent="0.25">
      <c r="A175" s="111" t="s">
        <v>489</v>
      </c>
      <c r="B175" s="110">
        <v>40570</v>
      </c>
      <c r="C175" s="110">
        <v>10042</v>
      </c>
      <c r="D175" s="110">
        <v>-824</v>
      </c>
      <c r="E175" s="110">
        <v>0</v>
      </c>
      <c r="F175" s="110">
        <v>0</v>
      </c>
      <c r="G175" s="110">
        <v>3055.3265526466898</v>
      </c>
      <c r="H175" s="110"/>
      <c r="I175" s="110">
        <v>12273.3265526467</v>
      </c>
      <c r="J175" s="110">
        <v>497928858</v>
      </c>
      <c r="K175" s="55"/>
      <c r="L175" s="110"/>
      <c r="M175" s="112"/>
      <c r="N175" s="112"/>
      <c r="O175" s="112"/>
      <c r="P175" s="112"/>
      <c r="Q175" s="112"/>
      <c r="R175" s="112"/>
      <c r="S175" s="112"/>
      <c r="T175" s="113"/>
      <c r="U175" s="114"/>
      <c r="V175" s="113"/>
      <c r="W175" s="115"/>
      <c r="X175" s="115"/>
      <c r="Y175" s="115"/>
      <c r="AA175" s="117"/>
      <c r="AB175" s="117"/>
      <c r="AC175" s="117"/>
      <c r="AD175" s="118"/>
      <c r="AE175" s="117"/>
      <c r="AF175" s="117"/>
      <c r="AG175" s="117"/>
      <c r="AH175" s="117"/>
      <c r="AI175" s="117"/>
      <c r="AJ175" s="117"/>
      <c r="AK175" s="117"/>
      <c r="AM175" s="119"/>
    </row>
    <row r="176" spans="1:39" s="116" customFormat="1" ht="13.2" x14ac:dyDescent="0.25">
      <c r="A176" s="111" t="s">
        <v>490</v>
      </c>
      <c r="B176" s="110">
        <v>14414</v>
      </c>
      <c r="C176" s="110">
        <v>12280</v>
      </c>
      <c r="D176" s="110">
        <v>-166</v>
      </c>
      <c r="E176" s="110">
        <v>0</v>
      </c>
      <c r="F176" s="110">
        <v>0</v>
      </c>
      <c r="G176" s="110">
        <v>3055.3265526466898</v>
      </c>
      <c r="H176" s="110"/>
      <c r="I176" s="110">
        <v>15169.3265526467</v>
      </c>
      <c r="J176" s="110">
        <v>218650673</v>
      </c>
      <c r="K176" s="55"/>
      <c r="L176" s="110"/>
      <c r="M176" s="112"/>
      <c r="N176" s="112"/>
      <c r="O176" s="112"/>
      <c r="P176" s="112"/>
      <c r="Q176" s="112"/>
      <c r="R176" s="112"/>
      <c r="S176" s="112"/>
      <c r="T176" s="113"/>
      <c r="U176" s="114"/>
      <c r="V176" s="113"/>
      <c r="W176" s="115"/>
      <c r="X176" s="115"/>
      <c r="Y176" s="115"/>
      <c r="AA176" s="117"/>
      <c r="AB176" s="117"/>
      <c r="AC176" s="117"/>
      <c r="AD176" s="118"/>
      <c r="AE176" s="117"/>
      <c r="AF176" s="117"/>
      <c r="AG176" s="117"/>
      <c r="AH176" s="117"/>
      <c r="AI176" s="117"/>
      <c r="AJ176" s="117"/>
      <c r="AK176" s="117"/>
      <c r="AM176" s="119"/>
    </row>
    <row r="177" spans="1:39" s="116" customFormat="1" ht="13.2" x14ac:dyDescent="0.25">
      <c r="A177" s="111" t="s">
        <v>491</v>
      </c>
      <c r="B177" s="110">
        <v>14007</v>
      </c>
      <c r="C177" s="110">
        <v>9976</v>
      </c>
      <c r="D177" s="110">
        <v>1209</v>
      </c>
      <c r="E177" s="110">
        <v>0</v>
      </c>
      <c r="F177" s="110">
        <v>0</v>
      </c>
      <c r="G177" s="110">
        <v>3055.3265526466898</v>
      </c>
      <c r="H177" s="110"/>
      <c r="I177" s="110">
        <v>14240.3265526467</v>
      </c>
      <c r="J177" s="110">
        <v>199464254</v>
      </c>
      <c r="K177" s="55"/>
      <c r="L177" s="110"/>
      <c r="M177" s="112"/>
      <c r="N177" s="112"/>
      <c r="O177" s="112"/>
      <c r="P177" s="112"/>
      <c r="Q177" s="112"/>
      <c r="R177" s="112"/>
      <c r="S177" s="112"/>
      <c r="T177" s="113"/>
      <c r="U177" s="114"/>
      <c r="V177" s="113"/>
      <c r="W177" s="115"/>
      <c r="X177" s="115"/>
      <c r="Y177" s="115"/>
      <c r="AA177" s="117"/>
      <c r="AB177" s="117"/>
      <c r="AC177" s="117"/>
      <c r="AD177" s="118"/>
      <c r="AE177" s="117"/>
      <c r="AF177" s="117"/>
      <c r="AG177" s="117"/>
      <c r="AH177" s="117"/>
      <c r="AI177" s="117"/>
      <c r="AJ177" s="117"/>
      <c r="AK177" s="117"/>
      <c r="AM177" s="119"/>
    </row>
    <row r="178" spans="1:39" s="116" customFormat="1" ht="13.2" x14ac:dyDescent="0.25">
      <c r="A178" s="111" t="s">
        <v>492</v>
      </c>
      <c r="B178" s="110">
        <v>24677</v>
      </c>
      <c r="C178" s="110">
        <v>12963</v>
      </c>
      <c r="D178" s="110">
        <v>-868</v>
      </c>
      <c r="E178" s="110">
        <v>0</v>
      </c>
      <c r="F178" s="110">
        <v>0</v>
      </c>
      <c r="G178" s="110">
        <v>3055.3265526466898</v>
      </c>
      <c r="H178" s="110"/>
      <c r="I178" s="110">
        <v>15150.3265526467</v>
      </c>
      <c r="J178" s="110">
        <v>373864608</v>
      </c>
      <c r="K178" s="55"/>
      <c r="L178" s="110"/>
      <c r="M178" s="112"/>
      <c r="N178" s="112"/>
      <c r="O178" s="112"/>
      <c r="P178" s="112"/>
      <c r="Q178" s="112"/>
      <c r="R178" s="112"/>
      <c r="S178" s="112"/>
      <c r="T178" s="113"/>
      <c r="U178" s="114"/>
      <c r="V178" s="113"/>
      <c r="W178" s="115"/>
      <c r="X178" s="115"/>
      <c r="Y178" s="115"/>
      <c r="AA178" s="117"/>
      <c r="AB178" s="117"/>
      <c r="AC178" s="117"/>
      <c r="AD178" s="118"/>
      <c r="AE178" s="117"/>
      <c r="AF178" s="117"/>
      <c r="AG178" s="117"/>
      <c r="AH178" s="117"/>
      <c r="AI178" s="117"/>
      <c r="AJ178" s="117"/>
      <c r="AK178" s="117"/>
      <c r="AM178" s="119"/>
    </row>
    <row r="179" spans="1:39" s="116" customFormat="1" ht="13.2" x14ac:dyDescent="0.25">
      <c r="A179" s="111" t="s">
        <v>493</v>
      </c>
      <c r="B179" s="110">
        <v>35279</v>
      </c>
      <c r="C179" s="110">
        <v>13040</v>
      </c>
      <c r="D179" s="110">
        <v>799</v>
      </c>
      <c r="E179" s="110">
        <v>0</v>
      </c>
      <c r="F179" s="110">
        <v>0</v>
      </c>
      <c r="G179" s="110">
        <v>3055.3265526466898</v>
      </c>
      <c r="H179" s="110"/>
      <c r="I179" s="110">
        <v>16894.3265526467</v>
      </c>
      <c r="J179" s="110">
        <v>596014946</v>
      </c>
      <c r="K179" s="55"/>
      <c r="L179" s="110"/>
      <c r="M179" s="112"/>
      <c r="N179" s="112"/>
      <c r="O179" s="112"/>
      <c r="P179" s="112"/>
      <c r="Q179" s="112"/>
      <c r="R179" s="112"/>
      <c r="S179" s="112"/>
      <c r="T179" s="113"/>
      <c r="U179" s="114"/>
      <c r="V179" s="113"/>
      <c r="W179" s="115"/>
      <c r="X179" s="115"/>
      <c r="Y179" s="115"/>
      <c r="AA179" s="117"/>
      <c r="AB179" s="117"/>
      <c r="AC179" s="117"/>
      <c r="AD179" s="118"/>
      <c r="AE179" s="117"/>
      <c r="AF179" s="117"/>
      <c r="AG179" s="117"/>
      <c r="AH179" s="117"/>
      <c r="AI179" s="117"/>
      <c r="AJ179" s="117"/>
      <c r="AK179" s="117"/>
      <c r="AM179" s="119"/>
    </row>
    <row r="180" spans="1:39" s="116" customFormat="1" ht="13.2" x14ac:dyDescent="0.25">
      <c r="A180" s="111" t="s">
        <v>494</v>
      </c>
      <c r="B180" s="110">
        <v>9193</v>
      </c>
      <c r="C180" s="110">
        <v>18969</v>
      </c>
      <c r="D180" s="110">
        <v>3703</v>
      </c>
      <c r="E180" s="110">
        <v>0</v>
      </c>
      <c r="F180" s="110">
        <v>0</v>
      </c>
      <c r="G180" s="110">
        <v>3055.3265526466898</v>
      </c>
      <c r="H180" s="110"/>
      <c r="I180" s="110">
        <v>25727.3265526467</v>
      </c>
      <c r="J180" s="110">
        <v>236511313</v>
      </c>
      <c r="K180" s="55"/>
      <c r="L180" s="110"/>
      <c r="M180" s="112"/>
      <c r="N180" s="112"/>
      <c r="O180" s="112"/>
      <c r="P180" s="112"/>
      <c r="Q180" s="112"/>
      <c r="R180" s="112"/>
      <c r="S180" s="112"/>
      <c r="T180" s="113"/>
      <c r="U180" s="114"/>
      <c r="V180" s="113"/>
      <c r="W180" s="115"/>
      <c r="X180" s="115"/>
      <c r="Y180" s="115"/>
      <c r="AA180" s="117"/>
      <c r="AB180" s="117"/>
      <c r="AC180" s="117"/>
      <c r="AD180" s="118"/>
      <c r="AE180" s="117"/>
      <c r="AF180" s="117"/>
      <c r="AG180" s="117"/>
      <c r="AH180" s="117"/>
      <c r="AI180" s="117"/>
      <c r="AJ180" s="117"/>
      <c r="AK180" s="117"/>
      <c r="AM180" s="119"/>
    </row>
    <row r="181" spans="1:39" s="116" customFormat="1" ht="13.2" x14ac:dyDescent="0.25">
      <c r="A181" s="111" t="s">
        <v>495</v>
      </c>
      <c r="B181" s="110">
        <v>10523</v>
      </c>
      <c r="C181" s="110">
        <v>15975</v>
      </c>
      <c r="D181" s="110">
        <v>2438</v>
      </c>
      <c r="E181" s="110">
        <v>0</v>
      </c>
      <c r="F181" s="110">
        <v>0</v>
      </c>
      <c r="G181" s="110">
        <v>3055.3265526466898</v>
      </c>
      <c r="H181" s="110"/>
      <c r="I181" s="110">
        <v>21468.3265526467</v>
      </c>
      <c r="J181" s="110">
        <v>225911200</v>
      </c>
      <c r="K181" s="55"/>
      <c r="L181" s="110"/>
      <c r="M181" s="112"/>
      <c r="N181" s="112"/>
      <c r="O181" s="112"/>
      <c r="P181" s="112"/>
      <c r="Q181" s="112"/>
      <c r="R181" s="112"/>
      <c r="S181" s="112"/>
      <c r="T181" s="113"/>
      <c r="U181" s="114"/>
      <c r="V181" s="113"/>
      <c r="W181" s="115"/>
      <c r="X181" s="115"/>
      <c r="Y181" s="115"/>
      <c r="AA181" s="117"/>
      <c r="AB181" s="117"/>
      <c r="AC181" s="117"/>
      <c r="AD181" s="118"/>
      <c r="AE181" s="117"/>
      <c r="AF181" s="117"/>
      <c r="AG181" s="117"/>
      <c r="AH181" s="117"/>
      <c r="AI181" s="117"/>
      <c r="AJ181" s="117"/>
      <c r="AK181" s="117"/>
      <c r="AM181" s="119"/>
    </row>
    <row r="182" spans="1:39" s="116" customFormat="1" ht="13.2" x14ac:dyDescent="0.25">
      <c r="A182" s="111" t="s">
        <v>496</v>
      </c>
      <c r="B182" s="110">
        <v>70633</v>
      </c>
      <c r="C182" s="110">
        <v>-20</v>
      </c>
      <c r="D182" s="110">
        <v>-2729</v>
      </c>
      <c r="E182" s="110">
        <v>0</v>
      </c>
      <c r="F182" s="110">
        <v>0</v>
      </c>
      <c r="G182" s="110">
        <v>3055.3265526466898</v>
      </c>
      <c r="H182" s="110"/>
      <c r="I182" s="110">
        <v>306.32655264668898</v>
      </c>
      <c r="J182" s="110">
        <v>21636763</v>
      </c>
      <c r="K182" s="55"/>
      <c r="L182" s="110"/>
      <c r="M182" s="112"/>
      <c r="N182" s="112"/>
      <c r="O182" s="112"/>
      <c r="P182" s="112"/>
      <c r="Q182" s="112"/>
      <c r="R182" s="112"/>
      <c r="S182" s="112"/>
      <c r="T182" s="113"/>
      <c r="U182" s="114"/>
      <c r="V182" s="113"/>
      <c r="W182" s="115"/>
      <c r="X182" s="115"/>
      <c r="Y182" s="115"/>
      <c r="AA182" s="117"/>
      <c r="AB182" s="117"/>
      <c r="AC182" s="117"/>
      <c r="AD182" s="118"/>
      <c r="AE182" s="117"/>
      <c r="AF182" s="117"/>
      <c r="AG182" s="117"/>
      <c r="AH182" s="117"/>
      <c r="AI182" s="117"/>
      <c r="AJ182" s="117"/>
      <c r="AK182" s="117"/>
      <c r="AM182" s="119"/>
    </row>
    <row r="183" spans="1:39" s="116" customFormat="1" ht="13.2" x14ac:dyDescent="0.25">
      <c r="A183" s="111" t="s">
        <v>497</v>
      </c>
      <c r="B183" s="110">
        <v>15376</v>
      </c>
      <c r="C183" s="110">
        <v>10308</v>
      </c>
      <c r="D183" s="110">
        <v>-1770</v>
      </c>
      <c r="E183" s="110">
        <v>0</v>
      </c>
      <c r="F183" s="110">
        <v>0</v>
      </c>
      <c r="G183" s="110">
        <v>3055.3265526466898</v>
      </c>
      <c r="H183" s="110"/>
      <c r="I183" s="110">
        <v>11593.3265526467</v>
      </c>
      <c r="J183" s="110">
        <v>178258989</v>
      </c>
      <c r="K183" s="55"/>
      <c r="L183" s="110"/>
      <c r="M183" s="112"/>
      <c r="N183" s="112"/>
      <c r="O183" s="112"/>
      <c r="P183" s="112"/>
      <c r="Q183" s="112"/>
      <c r="R183" s="112"/>
      <c r="S183" s="112"/>
      <c r="T183" s="113"/>
      <c r="U183" s="114"/>
      <c r="V183" s="113"/>
      <c r="W183" s="115"/>
      <c r="X183" s="115"/>
      <c r="Y183" s="115"/>
      <c r="AA183" s="117"/>
      <c r="AB183" s="117"/>
      <c r="AC183" s="117"/>
      <c r="AD183" s="118"/>
      <c r="AE183" s="117"/>
      <c r="AF183" s="117"/>
      <c r="AG183" s="117"/>
      <c r="AH183" s="117"/>
      <c r="AI183" s="117"/>
      <c r="AJ183" s="117"/>
      <c r="AK183" s="117"/>
      <c r="AM183" s="119"/>
    </row>
    <row r="184" spans="1:39" s="116" customFormat="1" ht="13.2" x14ac:dyDescent="0.25">
      <c r="A184" s="111" t="s">
        <v>498</v>
      </c>
      <c r="B184" s="110">
        <v>40650</v>
      </c>
      <c r="C184" s="110">
        <v>3575</v>
      </c>
      <c r="D184" s="110">
        <v>1156</v>
      </c>
      <c r="E184" s="110">
        <v>0</v>
      </c>
      <c r="F184" s="110">
        <v>0</v>
      </c>
      <c r="G184" s="110">
        <v>3055.3265526466898</v>
      </c>
      <c r="H184" s="110"/>
      <c r="I184" s="110">
        <v>7786.3265526466903</v>
      </c>
      <c r="J184" s="110">
        <v>316514174</v>
      </c>
      <c r="K184" s="55"/>
      <c r="L184" s="110"/>
      <c r="M184" s="112"/>
      <c r="N184" s="112"/>
      <c r="O184" s="112"/>
      <c r="P184" s="112"/>
      <c r="Q184" s="112"/>
      <c r="R184" s="112"/>
      <c r="S184" s="112"/>
      <c r="T184" s="113"/>
      <c r="U184" s="114"/>
      <c r="V184" s="113"/>
      <c r="W184" s="115"/>
      <c r="X184" s="115"/>
      <c r="Y184" s="115"/>
      <c r="AA184" s="117"/>
      <c r="AB184" s="117"/>
      <c r="AC184" s="117"/>
      <c r="AD184" s="118"/>
      <c r="AE184" s="117"/>
      <c r="AF184" s="117"/>
      <c r="AG184" s="117"/>
      <c r="AH184" s="117"/>
      <c r="AI184" s="117"/>
      <c r="AJ184" s="117"/>
      <c r="AK184" s="117"/>
      <c r="AM184" s="119"/>
    </row>
    <row r="185" spans="1:39" s="116" customFormat="1" ht="13.2" x14ac:dyDescent="0.25">
      <c r="A185" s="111" t="s">
        <v>499</v>
      </c>
      <c r="B185" s="110">
        <v>18675</v>
      </c>
      <c r="C185" s="110">
        <v>11902</v>
      </c>
      <c r="D185" s="110">
        <v>531</v>
      </c>
      <c r="E185" s="110">
        <v>0</v>
      </c>
      <c r="F185" s="110">
        <v>0</v>
      </c>
      <c r="G185" s="110">
        <v>3055.3265526466898</v>
      </c>
      <c r="H185" s="110"/>
      <c r="I185" s="110">
        <v>15488.3265526467</v>
      </c>
      <c r="J185" s="110">
        <v>289244498</v>
      </c>
      <c r="K185" s="55"/>
      <c r="L185" s="110"/>
      <c r="M185" s="112"/>
      <c r="N185" s="112"/>
      <c r="O185" s="112"/>
      <c r="P185" s="112"/>
      <c r="Q185" s="112"/>
      <c r="R185" s="112"/>
      <c r="S185" s="112"/>
      <c r="T185" s="113"/>
      <c r="U185" s="114"/>
      <c r="V185" s="113"/>
      <c r="W185" s="115"/>
      <c r="X185" s="115"/>
      <c r="Y185" s="115"/>
      <c r="AA185" s="117"/>
      <c r="AB185" s="117"/>
      <c r="AC185" s="117"/>
      <c r="AD185" s="118"/>
      <c r="AE185" s="117"/>
      <c r="AF185" s="117"/>
      <c r="AG185" s="117"/>
      <c r="AH185" s="117"/>
      <c r="AI185" s="117"/>
      <c r="AJ185" s="117"/>
      <c r="AK185" s="117"/>
      <c r="AM185" s="119"/>
    </row>
    <row r="186" spans="1:39" s="116" customFormat="1" ht="13.2" x14ac:dyDescent="0.25">
      <c r="A186" s="111" t="s">
        <v>500</v>
      </c>
      <c r="B186" s="110">
        <v>57771</v>
      </c>
      <c r="C186" s="110">
        <v>9163</v>
      </c>
      <c r="D186" s="110">
        <v>-2926</v>
      </c>
      <c r="E186" s="110">
        <v>0</v>
      </c>
      <c r="F186" s="110">
        <v>0</v>
      </c>
      <c r="G186" s="110">
        <v>3055.3265526466898</v>
      </c>
      <c r="H186" s="110"/>
      <c r="I186" s="110">
        <v>9292.3265526466894</v>
      </c>
      <c r="J186" s="110">
        <v>536826997</v>
      </c>
      <c r="K186" s="55"/>
      <c r="L186" s="110"/>
      <c r="M186" s="112"/>
      <c r="N186" s="112"/>
      <c r="O186" s="112"/>
      <c r="P186" s="112"/>
      <c r="Q186" s="112"/>
      <c r="R186" s="112"/>
      <c r="S186" s="112"/>
      <c r="T186" s="113"/>
      <c r="U186" s="114"/>
      <c r="V186" s="113"/>
      <c r="W186" s="115"/>
      <c r="X186" s="115"/>
      <c r="Y186" s="115"/>
      <c r="AA186" s="117"/>
      <c r="AB186" s="117"/>
      <c r="AC186" s="117"/>
      <c r="AD186" s="118"/>
      <c r="AE186" s="117"/>
      <c r="AF186" s="117"/>
      <c r="AG186" s="117"/>
      <c r="AH186" s="117"/>
      <c r="AI186" s="117"/>
      <c r="AJ186" s="117"/>
      <c r="AK186" s="117"/>
      <c r="AM186" s="119"/>
    </row>
    <row r="187" spans="1:39" s="116" customFormat="1" ht="13.2" x14ac:dyDescent="0.25">
      <c r="A187" s="111" t="s">
        <v>501</v>
      </c>
      <c r="B187" s="110">
        <v>9082</v>
      </c>
      <c r="C187" s="110">
        <v>6471</v>
      </c>
      <c r="D187" s="110">
        <v>-4400</v>
      </c>
      <c r="E187" s="110">
        <v>0</v>
      </c>
      <c r="F187" s="110">
        <v>0</v>
      </c>
      <c r="G187" s="110">
        <v>3055.3265526466898</v>
      </c>
      <c r="H187" s="110"/>
      <c r="I187" s="110">
        <v>5126.3265526466903</v>
      </c>
      <c r="J187" s="110">
        <v>46557298</v>
      </c>
      <c r="K187" s="55"/>
      <c r="L187" s="110"/>
      <c r="M187" s="112"/>
      <c r="N187" s="112"/>
      <c r="O187" s="112"/>
      <c r="P187" s="112"/>
      <c r="Q187" s="112"/>
      <c r="R187" s="112"/>
      <c r="S187" s="112"/>
      <c r="T187" s="113"/>
      <c r="U187" s="114"/>
      <c r="V187" s="113"/>
      <c r="W187" s="115"/>
      <c r="X187" s="115"/>
      <c r="Y187" s="115"/>
      <c r="AA187" s="117"/>
      <c r="AB187" s="117"/>
      <c r="AC187" s="117"/>
      <c r="AD187" s="118"/>
      <c r="AE187" s="117"/>
      <c r="AF187" s="117"/>
      <c r="AG187" s="117"/>
      <c r="AH187" s="117"/>
      <c r="AI187" s="117"/>
      <c r="AJ187" s="117"/>
      <c r="AK187" s="117"/>
      <c r="AM187" s="119"/>
    </row>
    <row r="188" spans="1:39" s="116" customFormat="1" ht="13.2" x14ac:dyDescent="0.25">
      <c r="A188" s="111" t="s">
        <v>502</v>
      </c>
      <c r="B188" s="110">
        <v>27844</v>
      </c>
      <c r="C188" s="110">
        <v>3237</v>
      </c>
      <c r="D188" s="110">
        <v>-9</v>
      </c>
      <c r="E188" s="110">
        <v>0</v>
      </c>
      <c r="F188" s="110">
        <v>0</v>
      </c>
      <c r="G188" s="110">
        <v>3055.3265526466898</v>
      </c>
      <c r="H188" s="110"/>
      <c r="I188" s="110">
        <v>6283.3265526466903</v>
      </c>
      <c r="J188" s="110">
        <v>174952945</v>
      </c>
      <c r="K188" s="55"/>
      <c r="L188" s="110"/>
      <c r="M188" s="112"/>
      <c r="N188" s="112"/>
      <c r="O188" s="112"/>
      <c r="P188" s="112"/>
      <c r="Q188" s="112"/>
      <c r="R188" s="112"/>
      <c r="S188" s="112"/>
      <c r="T188" s="113"/>
      <c r="U188" s="114"/>
      <c r="V188" s="113"/>
      <c r="W188" s="115"/>
      <c r="X188" s="115"/>
      <c r="Y188" s="115"/>
      <c r="AA188" s="117"/>
      <c r="AB188" s="117"/>
      <c r="AC188" s="117"/>
      <c r="AD188" s="118"/>
      <c r="AE188" s="117"/>
      <c r="AF188" s="117"/>
      <c r="AG188" s="117"/>
      <c r="AH188" s="117"/>
      <c r="AI188" s="117"/>
      <c r="AJ188" s="117"/>
      <c r="AK188" s="117"/>
      <c r="AM188" s="119"/>
    </row>
    <row r="189" spans="1:39" s="116" customFormat="1" ht="13.2" x14ac:dyDescent="0.25">
      <c r="A189" s="111" t="s">
        <v>503</v>
      </c>
      <c r="B189" s="110">
        <v>13478</v>
      </c>
      <c r="C189" s="110">
        <v>18843</v>
      </c>
      <c r="D189" s="110">
        <v>1386</v>
      </c>
      <c r="E189" s="110">
        <v>783</v>
      </c>
      <c r="F189" s="110">
        <v>0</v>
      </c>
      <c r="G189" s="110">
        <v>3055.3265526466898</v>
      </c>
      <c r="H189" s="110"/>
      <c r="I189" s="110">
        <v>24067.3265526467</v>
      </c>
      <c r="J189" s="110">
        <v>324379427</v>
      </c>
      <c r="K189" s="55"/>
      <c r="L189" s="110"/>
      <c r="M189" s="112"/>
      <c r="N189" s="112"/>
      <c r="O189" s="112"/>
      <c r="P189" s="112"/>
      <c r="Q189" s="112"/>
      <c r="R189" s="112"/>
      <c r="S189" s="112"/>
      <c r="T189" s="113"/>
      <c r="U189" s="114"/>
      <c r="V189" s="113"/>
      <c r="W189" s="115"/>
      <c r="X189" s="115"/>
      <c r="Y189" s="115"/>
      <c r="AA189" s="117"/>
      <c r="AB189" s="117"/>
      <c r="AC189" s="117"/>
      <c r="AD189" s="118"/>
      <c r="AE189" s="117"/>
      <c r="AF189" s="117"/>
      <c r="AG189" s="117"/>
      <c r="AH189" s="117"/>
      <c r="AI189" s="117"/>
      <c r="AJ189" s="117"/>
      <c r="AK189" s="117"/>
      <c r="AM189" s="119"/>
    </row>
    <row r="190" spans="1:39" s="116" customFormat="1" ht="13.2" x14ac:dyDescent="0.25">
      <c r="A190" s="111" t="s">
        <v>504</v>
      </c>
      <c r="B190" s="110">
        <v>10760</v>
      </c>
      <c r="C190" s="110">
        <v>15705</v>
      </c>
      <c r="D190" s="110">
        <v>1923</v>
      </c>
      <c r="E190" s="110">
        <v>0</v>
      </c>
      <c r="F190" s="110">
        <v>0</v>
      </c>
      <c r="G190" s="110">
        <v>3055.3265526466898</v>
      </c>
      <c r="H190" s="110"/>
      <c r="I190" s="110">
        <v>20683.3265526467</v>
      </c>
      <c r="J190" s="110">
        <v>222552594</v>
      </c>
      <c r="K190" s="55"/>
      <c r="L190" s="110"/>
      <c r="M190" s="112"/>
      <c r="N190" s="112"/>
      <c r="O190" s="112"/>
      <c r="P190" s="112"/>
      <c r="Q190" s="112"/>
      <c r="R190" s="112"/>
      <c r="S190" s="112"/>
      <c r="T190" s="113"/>
      <c r="U190" s="114"/>
      <c r="V190" s="113"/>
      <c r="W190" s="115"/>
      <c r="X190" s="115"/>
      <c r="Y190" s="115"/>
      <c r="AA190" s="117"/>
      <c r="AB190" s="117"/>
      <c r="AC190" s="117"/>
      <c r="AD190" s="118"/>
      <c r="AE190" s="117"/>
      <c r="AF190" s="117"/>
      <c r="AG190" s="117"/>
      <c r="AH190" s="117"/>
      <c r="AI190" s="117"/>
      <c r="AJ190" s="117"/>
      <c r="AK190" s="117"/>
      <c r="AM190" s="119"/>
    </row>
    <row r="191" spans="1:39" s="116" customFormat="1" ht="13.2" x14ac:dyDescent="0.25">
      <c r="A191" s="111" t="s">
        <v>505</v>
      </c>
      <c r="B191" s="110">
        <v>12870</v>
      </c>
      <c r="C191" s="110">
        <v>13294</v>
      </c>
      <c r="D191" s="110">
        <v>365</v>
      </c>
      <c r="E191" s="110">
        <v>0</v>
      </c>
      <c r="F191" s="110">
        <v>0</v>
      </c>
      <c r="G191" s="110">
        <v>3055.3265526466898</v>
      </c>
      <c r="H191" s="110"/>
      <c r="I191" s="110">
        <v>16714.3265526467</v>
      </c>
      <c r="J191" s="110">
        <v>215113383</v>
      </c>
      <c r="K191" s="55"/>
      <c r="L191" s="110"/>
      <c r="M191" s="112"/>
      <c r="N191" s="112"/>
      <c r="O191" s="112"/>
      <c r="P191" s="112"/>
      <c r="Q191" s="112"/>
      <c r="R191" s="112"/>
      <c r="S191" s="112"/>
      <c r="T191" s="113"/>
      <c r="U191" s="114"/>
      <c r="V191" s="113"/>
      <c r="W191" s="115"/>
      <c r="X191" s="115"/>
      <c r="Y191" s="115"/>
      <c r="AA191" s="117"/>
      <c r="AB191" s="117"/>
      <c r="AC191" s="117"/>
      <c r="AD191" s="118"/>
      <c r="AE191" s="117"/>
      <c r="AF191" s="117"/>
      <c r="AG191" s="117"/>
      <c r="AH191" s="117"/>
      <c r="AI191" s="117"/>
      <c r="AJ191" s="117"/>
      <c r="AK191" s="117"/>
      <c r="AM191" s="119"/>
    </row>
    <row r="192" spans="1:39" s="116" customFormat="1" ht="13.2" x14ac:dyDescent="0.25">
      <c r="A192" s="111" t="s">
        <v>506</v>
      </c>
      <c r="B192" s="110">
        <v>11345</v>
      </c>
      <c r="C192" s="110">
        <v>16587</v>
      </c>
      <c r="D192" s="110">
        <v>1528</v>
      </c>
      <c r="E192" s="110">
        <v>0</v>
      </c>
      <c r="F192" s="110">
        <v>0</v>
      </c>
      <c r="G192" s="110">
        <v>3055.3265526466898</v>
      </c>
      <c r="H192" s="110"/>
      <c r="I192" s="110">
        <v>21170.3265526467</v>
      </c>
      <c r="J192" s="110">
        <v>240177355</v>
      </c>
      <c r="K192" s="55"/>
      <c r="L192" s="110"/>
      <c r="M192" s="112"/>
      <c r="N192" s="112"/>
      <c r="O192" s="112"/>
      <c r="P192" s="112"/>
      <c r="Q192" s="112"/>
      <c r="R192" s="112"/>
      <c r="S192" s="112"/>
      <c r="T192" s="113"/>
      <c r="U192" s="114"/>
      <c r="V192" s="113"/>
      <c r="W192" s="115"/>
      <c r="X192" s="115"/>
      <c r="Y192" s="115"/>
      <c r="AA192" s="117"/>
      <c r="AB192" s="117"/>
      <c r="AC192" s="117"/>
      <c r="AD192" s="118"/>
      <c r="AE192" s="117"/>
      <c r="AF192" s="117"/>
      <c r="AG192" s="117"/>
      <c r="AH192" s="117"/>
      <c r="AI192" s="117"/>
      <c r="AJ192" s="117"/>
      <c r="AK192" s="117"/>
      <c r="AM192" s="119"/>
    </row>
    <row r="193" spans="1:39" s="116" customFormat="1" ht="13.2" x14ac:dyDescent="0.25">
      <c r="A193" s="111" t="s">
        <v>507</v>
      </c>
      <c r="B193" s="110">
        <v>12840</v>
      </c>
      <c r="C193" s="110">
        <v>14531</v>
      </c>
      <c r="D193" s="110">
        <v>347</v>
      </c>
      <c r="E193" s="110">
        <v>0</v>
      </c>
      <c r="F193" s="110">
        <v>0</v>
      </c>
      <c r="G193" s="110">
        <v>3055.3265526466898</v>
      </c>
      <c r="H193" s="110"/>
      <c r="I193" s="110">
        <v>17933.3265526467</v>
      </c>
      <c r="J193" s="110">
        <v>230263913</v>
      </c>
      <c r="K193" s="55"/>
      <c r="L193" s="110"/>
      <c r="M193" s="112"/>
      <c r="N193" s="112"/>
      <c r="O193" s="112"/>
      <c r="P193" s="112"/>
      <c r="Q193" s="112"/>
      <c r="R193" s="112"/>
      <c r="S193" s="112"/>
      <c r="T193" s="113"/>
      <c r="U193" s="114"/>
      <c r="V193" s="113"/>
      <c r="W193" s="115"/>
      <c r="X193" s="115"/>
      <c r="Y193" s="115"/>
      <c r="AA193" s="117"/>
      <c r="AB193" s="117"/>
      <c r="AC193" s="117"/>
      <c r="AD193" s="118"/>
      <c r="AE193" s="117"/>
      <c r="AF193" s="117"/>
      <c r="AG193" s="117"/>
      <c r="AH193" s="117"/>
      <c r="AI193" s="117"/>
      <c r="AJ193" s="117"/>
      <c r="AK193" s="117"/>
      <c r="AM193" s="119"/>
    </row>
    <row r="194" spans="1:39" s="116" customFormat="1" ht="13.2" x14ac:dyDescent="0.25">
      <c r="A194" s="111" t="s">
        <v>508</v>
      </c>
      <c r="B194" s="110">
        <v>16163</v>
      </c>
      <c r="C194" s="110">
        <v>3045</v>
      </c>
      <c r="D194" s="110">
        <v>-1723</v>
      </c>
      <c r="E194" s="110">
        <v>0</v>
      </c>
      <c r="F194" s="110">
        <v>0</v>
      </c>
      <c r="G194" s="110">
        <v>3055.3265526466898</v>
      </c>
      <c r="H194" s="110"/>
      <c r="I194" s="110">
        <v>4377.3265526466903</v>
      </c>
      <c r="J194" s="110">
        <v>70750729</v>
      </c>
      <c r="K194" s="55"/>
      <c r="L194" s="110"/>
      <c r="M194" s="112"/>
      <c r="N194" s="112"/>
      <c r="O194" s="112"/>
      <c r="P194" s="112"/>
      <c r="Q194" s="112"/>
      <c r="R194" s="112"/>
      <c r="S194" s="112"/>
      <c r="T194" s="113"/>
      <c r="U194" s="114"/>
      <c r="V194" s="113"/>
      <c r="W194" s="115"/>
      <c r="X194" s="115"/>
      <c r="Y194" s="115"/>
      <c r="AA194" s="117"/>
      <c r="AB194" s="117"/>
      <c r="AC194" s="117"/>
      <c r="AD194" s="118"/>
      <c r="AE194" s="117"/>
      <c r="AF194" s="117"/>
      <c r="AG194" s="117"/>
      <c r="AH194" s="117"/>
      <c r="AI194" s="117"/>
      <c r="AJ194" s="117"/>
      <c r="AK194" s="117"/>
      <c r="AM194" s="119"/>
    </row>
    <row r="195" spans="1:39" s="116" customFormat="1" ht="13.2" x14ac:dyDescent="0.25">
      <c r="A195" s="111" t="s">
        <v>509</v>
      </c>
      <c r="B195" s="110">
        <v>11897</v>
      </c>
      <c r="C195" s="110">
        <v>12413</v>
      </c>
      <c r="D195" s="110">
        <v>857</v>
      </c>
      <c r="E195" s="110">
        <v>0</v>
      </c>
      <c r="F195" s="110">
        <v>0</v>
      </c>
      <c r="G195" s="110">
        <v>3055.3265526466898</v>
      </c>
      <c r="H195" s="110"/>
      <c r="I195" s="110">
        <v>16325.3265526467</v>
      </c>
      <c r="J195" s="110">
        <v>194222410</v>
      </c>
      <c r="K195" s="55"/>
      <c r="L195" s="110"/>
      <c r="M195" s="112"/>
      <c r="N195" s="112"/>
      <c r="O195" s="112"/>
      <c r="P195" s="112"/>
      <c r="Q195" s="112"/>
      <c r="R195" s="112"/>
      <c r="S195" s="112"/>
      <c r="T195" s="113"/>
      <c r="U195" s="114"/>
      <c r="V195" s="113"/>
      <c r="W195" s="115"/>
      <c r="X195" s="115"/>
      <c r="Y195" s="115"/>
      <c r="AA195" s="117"/>
      <c r="AB195" s="117"/>
      <c r="AC195" s="117"/>
      <c r="AD195" s="118"/>
      <c r="AE195" s="117"/>
      <c r="AF195" s="117"/>
      <c r="AG195" s="117"/>
      <c r="AH195" s="117"/>
      <c r="AI195" s="117"/>
      <c r="AJ195" s="117"/>
      <c r="AK195" s="117"/>
      <c r="AM195" s="119"/>
    </row>
    <row r="196" spans="1:39" s="116" customFormat="1" ht="13.2" x14ac:dyDescent="0.25">
      <c r="A196" s="111" t="s">
        <v>510</v>
      </c>
      <c r="B196" s="110">
        <v>59118</v>
      </c>
      <c r="C196" s="110">
        <v>11796</v>
      </c>
      <c r="D196" s="110">
        <v>129</v>
      </c>
      <c r="E196" s="110">
        <v>0</v>
      </c>
      <c r="F196" s="110">
        <v>0</v>
      </c>
      <c r="G196" s="110">
        <v>3055.3265526466898</v>
      </c>
      <c r="H196" s="110"/>
      <c r="I196" s="110">
        <v>14980.3265526467</v>
      </c>
      <c r="J196" s="110">
        <v>885606945</v>
      </c>
      <c r="K196" s="55"/>
      <c r="L196" s="110"/>
      <c r="M196" s="112"/>
      <c r="N196" s="112"/>
      <c r="O196" s="112"/>
      <c r="P196" s="112"/>
      <c r="Q196" s="112"/>
      <c r="R196" s="112"/>
      <c r="S196" s="112"/>
      <c r="T196" s="113"/>
      <c r="U196" s="114"/>
      <c r="V196" s="113"/>
      <c r="W196" s="115"/>
      <c r="X196" s="115"/>
      <c r="Y196" s="115"/>
      <c r="AA196" s="117"/>
      <c r="AB196" s="117"/>
      <c r="AC196" s="117"/>
      <c r="AD196" s="118"/>
      <c r="AE196" s="117"/>
      <c r="AF196" s="117"/>
      <c r="AG196" s="117"/>
      <c r="AH196" s="117"/>
      <c r="AI196" s="117"/>
      <c r="AJ196" s="117"/>
      <c r="AK196" s="117"/>
      <c r="AM196" s="119"/>
    </row>
    <row r="197" spans="1:39" s="116" customFormat="1" ht="13.2" x14ac:dyDescent="0.25">
      <c r="A197" s="111" t="s">
        <v>511</v>
      </c>
      <c r="B197" s="110">
        <v>9158</v>
      </c>
      <c r="C197" s="110">
        <v>17388</v>
      </c>
      <c r="D197" s="110">
        <v>958</v>
      </c>
      <c r="E197" s="110">
        <v>0</v>
      </c>
      <c r="F197" s="110">
        <v>0</v>
      </c>
      <c r="G197" s="110">
        <v>3055.3265526466898</v>
      </c>
      <c r="H197" s="110"/>
      <c r="I197" s="110">
        <v>21401.3265526467</v>
      </c>
      <c r="J197" s="110">
        <v>195993349</v>
      </c>
      <c r="K197" s="55"/>
      <c r="L197" s="110"/>
      <c r="M197" s="112"/>
      <c r="N197" s="112"/>
      <c r="O197" s="112"/>
      <c r="P197" s="112"/>
      <c r="Q197" s="112"/>
      <c r="R197" s="112"/>
      <c r="S197" s="112"/>
      <c r="T197" s="113"/>
      <c r="U197" s="114"/>
      <c r="V197" s="113"/>
      <c r="W197" s="115"/>
      <c r="X197" s="115"/>
      <c r="Y197" s="115"/>
      <c r="AA197" s="117"/>
      <c r="AB197" s="117"/>
      <c r="AC197" s="117"/>
      <c r="AD197" s="118"/>
      <c r="AE197" s="117"/>
      <c r="AF197" s="117"/>
      <c r="AG197" s="117"/>
      <c r="AH197" s="117"/>
      <c r="AI197" s="117"/>
      <c r="AJ197" s="117"/>
      <c r="AK197" s="117"/>
      <c r="AM197" s="119"/>
    </row>
    <row r="198" spans="1:39" s="116" customFormat="1" ht="13.2" x14ac:dyDescent="0.25">
      <c r="A198" s="111" t="s">
        <v>512</v>
      </c>
      <c r="B198" s="110">
        <v>57122</v>
      </c>
      <c r="C198" s="110">
        <v>11660</v>
      </c>
      <c r="D198" s="110">
        <v>1774</v>
      </c>
      <c r="E198" s="110">
        <v>0</v>
      </c>
      <c r="F198" s="110">
        <v>0</v>
      </c>
      <c r="G198" s="110">
        <v>3055.3265526466898</v>
      </c>
      <c r="H198" s="110"/>
      <c r="I198" s="110">
        <v>16489.3265526467</v>
      </c>
      <c r="J198" s="110">
        <v>941903311</v>
      </c>
      <c r="K198" s="55"/>
      <c r="L198" s="110"/>
      <c r="M198" s="112"/>
      <c r="N198" s="112"/>
      <c r="O198" s="112"/>
      <c r="P198" s="112"/>
      <c r="Q198" s="112"/>
      <c r="R198" s="112"/>
      <c r="S198" s="112"/>
      <c r="T198" s="113"/>
      <c r="U198" s="114"/>
      <c r="V198" s="113"/>
      <c r="W198" s="115"/>
      <c r="X198" s="115"/>
      <c r="Y198" s="115"/>
      <c r="AA198" s="117"/>
      <c r="AB198" s="117"/>
      <c r="AC198" s="117"/>
      <c r="AD198" s="118"/>
      <c r="AE198" s="117"/>
      <c r="AF198" s="117"/>
      <c r="AG198" s="117"/>
      <c r="AH198" s="117"/>
      <c r="AI198" s="117"/>
      <c r="AJ198" s="117"/>
      <c r="AK198" s="117"/>
      <c r="AM198" s="119"/>
    </row>
    <row r="199" spans="1:39" s="116" customFormat="1" ht="13.2" x14ac:dyDescent="0.25">
      <c r="A199" s="111" t="s">
        <v>513</v>
      </c>
      <c r="B199" s="110">
        <v>25135</v>
      </c>
      <c r="C199" s="110">
        <v>12603</v>
      </c>
      <c r="D199" s="110">
        <v>65</v>
      </c>
      <c r="E199" s="110">
        <v>0</v>
      </c>
      <c r="F199" s="110">
        <v>0</v>
      </c>
      <c r="G199" s="110">
        <v>3055.3265526466898</v>
      </c>
      <c r="H199" s="110"/>
      <c r="I199" s="110">
        <v>15723.3265526467</v>
      </c>
      <c r="J199" s="110">
        <v>395205813</v>
      </c>
      <c r="K199" s="55"/>
      <c r="L199" s="110"/>
      <c r="M199" s="112"/>
      <c r="N199" s="112"/>
      <c r="O199" s="112"/>
      <c r="P199" s="112"/>
      <c r="Q199" s="112"/>
      <c r="R199" s="112"/>
      <c r="S199" s="112"/>
      <c r="T199" s="113"/>
      <c r="U199" s="114"/>
      <c r="V199" s="113"/>
      <c r="W199" s="115"/>
      <c r="X199" s="115"/>
      <c r="Y199" s="115"/>
      <c r="AA199" s="117"/>
      <c r="AB199" s="117"/>
      <c r="AC199" s="117"/>
      <c r="AD199" s="118"/>
      <c r="AE199" s="117"/>
      <c r="AF199" s="117"/>
      <c r="AG199" s="117"/>
      <c r="AH199" s="117"/>
      <c r="AI199" s="117"/>
      <c r="AJ199" s="117"/>
      <c r="AK199" s="117"/>
      <c r="AM199" s="119"/>
    </row>
    <row r="200" spans="1:39" s="116" customFormat="1" ht="13.2" x14ac:dyDescent="0.25">
      <c r="A200" s="111" t="s">
        <v>514</v>
      </c>
      <c r="B200" s="110">
        <v>16116</v>
      </c>
      <c r="C200" s="110">
        <v>14829</v>
      </c>
      <c r="D200" s="110">
        <v>1051</v>
      </c>
      <c r="E200" s="110">
        <v>0</v>
      </c>
      <c r="F200" s="110">
        <v>0</v>
      </c>
      <c r="G200" s="110">
        <v>3055.3265526466898</v>
      </c>
      <c r="H200" s="110"/>
      <c r="I200" s="110">
        <v>18935.3265526467</v>
      </c>
      <c r="J200" s="110">
        <v>305161723</v>
      </c>
      <c r="K200" s="55"/>
      <c r="L200" s="110"/>
      <c r="M200" s="112"/>
      <c r="N200" s="112"/>
      <c r="O200" s="112"/>
      <c r="P200" s="112"/>
      <c r="Q200" s="112"/>
      <c r="R200" s="112"/>
      <c r="S200" s="112"/>
      <c r="T200" s="113"/>
      <c r="U200" s="114"/>
      <c r="V200" s="113"/>
      <c r="W200" s="115"/>
      <c r="X200" s="115"/>
      <c r="Y200" s="115"/>
      <c r="AA200" s="117"/>
      <c r="AB200" s="117"/>
      <c r="AC200" s="117"/>
      <c r="AD200" s="118"/>
      <c r="AE200" s="117"/>
      <c r="AF200" s="117"/>
      <c r="AG200" s="117"/>
      <c r="AH200" s="117"/>
      <c r="AI200" s="117"/>
      <c r="AJ200" s="117"/>
      <c r="AK200" s="117"/>
      <c r="AM200" s="119"/>
    </row>
    <row r="201" spans="1:39" s="116" customFormat="1" ht="13.2" x14ac:dyDescent="0.25">
      <c r="A201" s="111" t="s">
        <v>515</v>
      </c>
      <c r="B201" s="110">
        <v>12358</v>
      </c>
      <c r="C201" s="110">
        <v>13816</v>
      </c>
      <c r="D201" s="110">
        <v>1414</v>
      </c>
      <c r="E201" s="110">
        <v>0</v>
      </c>
      <c r="F201" s="110">
        <v>0</v>
      </c>
      <c r="G201" s="110">
        <v>3055.3265526466898</v>
      </c>
      <c r="H201" s="110"/>
      <c r="I201" s="110">
        <v>18285.3265526467</v>
      </c>
      <c r="J201" s="110">
        <v>225970066</v>
      </c>
      <c r="K201" s="55"/>
      <c r="L201" s="110"/>
      <c r="M201" s="112"/>
      <c r="N201" s="112"/>
      <c r="O201" s="112"/>
      <c r="P201" s="112"/>
      <c r="Q201" s="112"/>
      <c r="R201" s="112"/>
      <c r="S201" s="112"/>
      <c r="T201" s="113"/>
      <c r="U201" s="114"/>
      <c r="V201" s="113"/>
      <c r="W201" s="115"/>
      <c r="X201" s="115"/>
      <c r="Y201" s="115"/>
      <c r="AA201" s="117"/>
      <c r="AB201" s="117"/>
      <c r="AC201" s="117"/>
      <c r="AD201" s="118"/>
      <c r="AE201" s="117"/>
      <c r="AF201" s="117"/>
      <c r="AG201" s="117"/>
      <c r="AH201" s="117"/>
      <c r="AI201" s="117"/>
      <c r="AJ201" s="117"/>
      <c r="AK201" s="117"/>
      <c r="AM201" s="119"/>
    </row>
    <row r="202" spans="1:39" s="116" customFormat="1" ht="13.2" x14ac:dyDescent="0.25">
      <c r="A202" s="111" t="s">
        <v>516</v>
      </c>
      <c r="B202" s="110">
        <v>40008</v>
      </c>
      <c r="C202" s="110">
        <v>13795</v>
      </c>
      <c r="D202" s="110">
        <v>1986</v>
      </c>
      <c r="E202" s="110">
        <v>0</v>
      </c>
      <c r="F202" s="110">
        <v>0</v>
      </c>
      <c r="G202" s="110">
        <v>3055.3265526466898</v>
      </c>
      <c r="H202" s="110"/>
      <c r="I202" s="110">
        <v>18836.3265526467</v>
      </c>
      <c r="J202" s="110">
        <v>753603753</v>
      </c>
      <c r="K202" s="55"/>
      <c r="L202" s="110"/>
      <c r="M202" s="112"/>
      <c r="N202" s="112"/>
      <c r="O202" s="112"/>
      <c r="P202" s="112"/>
      <c r="Q202" s="112"/>
      <c r="R202" s="112"/>
      <c r="S202" s="112"/>
      <c r="T202" s="113"/>
      <c r="U202" s="114"/>
      <c r="V202" s="113"/>
      <c r="W202" s="115"/>
      <c r="X202" s="115"/>
      <c r="Y202" s="115"/>
      <c r="AA202" s="117"/>
      <c r="AB202" s="117"/>
      <c r="AC202" s="117"/>
      <c r="AD202" s="118"/>
      <c r="AE202" s="117"/>
      <c r="AF202" s="117"/>
      <c r="AG202" s="117"/>
      <c r="AH202" s="117"/>
      <c r="AI202" s="117"/>
      <c r="AJ202" s="117"/>
      <c r="AK202" s="117"/>
      <c r="AM202" s="119"/>
    </row>
    <row r="203" spans="1:39" s="116" customFormat="1" ht="13.2" x14ac:dyDescent="0.25">
      <c r="A203" s="111" t="s">
        <v>517</v>
      </c>
      <c r="B203" s="110">
        <v>12046</v>
      </c>
      <c r="C203" s="110">
        <v>17263</v>
      </c>
      <c r="D203" s="110">
        <v>3712</v>
      </c>
      <c r="E203" s="110">
        <v>0</v>
      </c>
      <c r="F203" s="110">
        <v>0</v>
      </c>
      <c r="G203" s="110">
        <v>3055.3265526466898</v>
      </c>
      <c r="H203" s="110"/>
      <c r="I203" s="110">
        <v>24030.3265526467</v>
      </c>
      <c r="J203" s="110">
        <v>289469314</v>
      </c>
      <c r="K203" s="55"/>
      <c r="L203" s="110"/>
      <c r="M203" s="112"/>
      <c r="N203" s="112"/>
      <c r="O203" s="112"/>
      <c r="P203" s="112"/>
      <c r="Q203" s="112"/>
      <c r="R203" s="112"/>
      <c r="S203" s="112"/>
      <c r="T203" s="113"/>
      <c r="U203" s="114"/>
      <c r="V203" s="113"/>
      <c r="W203" s="115"/>
      <c r="X203" s="115"/>
      <c r="Y203" s="115"/>
      <c r="AA203" s="117"/>
      <c r="AB203" s="117"/>
      <c r="AC203" s="117"/>
      <c r="AD203" s="118"/>
      <c r="AE203" s="117"/>
      <c r="AF203" s="117"/>
      <c r="AG203" s="117"/>
      <c r="AH203" s="117"/>
      <c r="AI203" s="117"/>
      <c r="AJ203" s="117"/>
      <c r="AK203" s="117"/>
      <c r="AM203" s="119"/>
    </row>
    <row r="204" spans="1:39" s="116" customFormat="1" ht="13.2" x14ac:dyDescent="0.25">
      <c r="A204" s="111" t="s">
        <v>518</v>
      </c>
      <c r="B204" s="110">
        <v>12811</v>
      </c>
      <c r="C204" s="110">
        <v>3323</v>
      </c>
      <c r="D204" s="110">
        <v>-1406</v>
      </c>
      <c r="E204" s="110">
        <v>0</v>
      </c>
      <c r="F204" s="110">
        <v>0</v>
      </c>
      <c r="G204" s="110">
        <v>3055.3265526466898</v>
      </c>
      <c r="H204" s="110"/>
      <c r="I204" s="110">
        <v>4972.3265526466903</v>
      </c>
      <c r="J204" s="110">
        <v>63700475</v>
      </c>
      <c r="K204" s="55"/>
      <c r="L204" s="110"/>
      <c r="M204" s="112"/>
      <c r="N204" s="112"/>
      <c r="O204" s="112"/>
      <c r="P204" s="112"/>
      <c r="Q204" s="112"/>
      <c r="R204" s="112"/>
      <c r="S204" s="112"/>
      <c r="T204" s="113"/>
      <c r="U204" s="114"/>
      <c r="V204" s="113"/>
      <c r="W204" s="115"/>
      <c r="X204" s="115"/>
      <c r="Y204" s="115"/>
      <c r="AA204" s="117"/>
      <c r="AB204" s="117"/>
      <c r="AC204" s="117"/>
      <c r="AD204" s="118"/>
      <c r="AE204" s="117"/>
      <c r="AF204" s="117"/>
      <c r="AG204" s="117"/>
      <c r="AH204" s="117"/>
      <c r="AI204" s="117"/>
      <c r="AJ204" s="117"/>
      <c r="AK204" s="117"/>
      <c r="AM204" s="119"/>
    </row>
    <row r="205" spans="1:39" s="116" customFormat="1" ht="18.75" customHeight="1" x14ac:dyDescent="0.25">
      <c r="A205" s="17" t="s">
        <v>519</v>
      </c>
      <c r="B205" s="18"/>
      <c r="C205" s="18"/>
      <c r="D205" s="18"/>
      <c r="E205" s="18"/>
      <c r="F205" s="18"/>
      <c r="G205" s="18"/>
      <c r="H205" s="18"/>
      <c r="I205" s="110"/>
      <c r="J205" s="110"/>
      <c r="K205" s="55"/>
      <c r="L205" s="110"/>
      <c r="M205" s="112"/>
      <c r="N205" s="112"/>
      <c r="O205" s="112"/>
      <c r="P205" s="112"/>
      <c r="Q205" s="112"/>
      <c r="R205" s="112"/>
      <c r="S205" s="112"/>
      <c r="T205" s="113"/>
      <c r="U205" s="114"/>
      <c r="V205" s="113"/>
      <c r="W205" s="115"/>
      <c r="X205" s="115"/>
      <c r="Y205" s="115"/>
      <c r="AA205" s="117"/>
      <c r="AB205" s="117"/>
      <c r="AC205" s="117"/>
      <c r="AD205" s="118"/>
      <c r="AE205" s="117"/>
      <c r="AF205" s="117"/>
      <c r="AG205" s="117"/>
      <c r="AH205" s="117"/>
      <c r="AI205" s="117"/>
      <c r="AJ205" s="117"/>
      <c r="AK205" s="117"/>
      <c r="AM205" s="119"/>
    </row>
    <row r="206" spans="1:39" s="116" customFormat="1" ht="13.2" x14ac:dyDescent="0.25">
      <c r="A206" s="111" t="s">
        <v>520</v>
      </c>
      <c r="B206" s="110">
        <v>25703</v>
      </c>
      <c r="C206" s="110">
        <v>15640</v>
      </c>
      <c r="D206" s="110">
        <v>1260</v>
      </c>
      <c r="E206" s="110">
        <v>0</v>
      </c>
      <c r="F206" s="110">
        <v>0</v>
      </c>
      <c r="G206" s="110">
        <v>3055.3265526466898</v>
      </c>
      <c r="H206" s="110"/>
      <c r="I206" s="110">
        <v>19955.3265526467</v>
      </c>
      <c r="J206" s="110">
        <v>512911758</v>
      </c>
      <c r="K206" s="55"/>
      <c r="L206" s="110"/>
      <c r="M206" s="112"/>
      <c r="N206" s="112"/>
      <c r="O206" s="112"/>
      <c r="P206" s="112"/>
      <c r="Q206" s="112"/>
      <c r="R206" s="112"/>
      <c r="S206" s="112"/>
      <c r="T206" s="113"/>
      <c r="U206" s="114"/>
      <c r="V206" s="113"/>
      <c r="W206" s="115"/>
      <c r="X206" s="115"/>
      <c r="Y206" s="115"/>
      <c r="AA206" s="117"/>
      <c r="AB206" s="117"/>
      <c r="AC206" s="117"/>
      <c r="AD206" s="118"/>
      <c r="AE206" s="117"/>
      <c r="AF206" s="117"/>
      <c r="AG206" s="117"/>
      <c r="AH206" s="117"/>
      <c r="AI206" s="117"/>
      <c r="AJ206" s="117"/>
      <c r="AK206" s="117"/>
      <c r="AM206" s="119"/>
    </row>
    <row r="207" spans="1:39" s="116" customFormat="1" ht="13.2" x14ac:dyDescent="0.25">
      <c r="A207" s="111" t="s">
        <v>521</v>
      </c>
      <c r="B207" s="110">
        <v>8530</v>
      </c>
      <c r="C207" s="110">
        <v>22155</v>
      </c>
      <c r="D207" s="110">
        <v>2273</v>
      </c>
      <c r="E207" s="110">
        <v>294</v>
      </c>
      <c r="F207" s="110">
        <v>0</v>
      </c>
      <c r="G207" s="110">
        <v>3055.3265526466898</v>
      </c>
      <c r="H207" s="110"/>
      <c r="I207" s="110">
        <v>27777.3265526467</v>
      </c>
      <c r="J207" s="110">
        <v>236940595</v>
      </c>
      <c r="K207" s="55"/>
      <c r="L207" s="110"/>
      <c r="M207" s="112"/>
      <c r="N207" s="112"/>
      <c r="O207" s="112"/>
      <c r="P207" s="112"/>
      <c r="Q207" s="112"/>
      <c r="R207" s="112"/>
      <c r="S207" s="112"/>
      <c r="T207" s="113"/>
      <c r="U207" s="114"/>
      <c r="V207" s="113"/>
      <c r="W207" s="115"/>
      <c r="X207" s="115"/>
      <c r="Y207" s="115"/>
      <c r="AA207" s="117"/>
      <c r="AB207" s="117"/>
      <c r="AC207" s="117"/>
      <c r="AD207" s="118"/>
      <c r="AE207" s="117"/>
      <c r="AF207" s="117"/>
      <c r="AG207" s="117"/>
      <c r="AH207" s="117"/>
      <c r="AI207" s="117"/>
      <c r="AJ207" s="117"/>
      <c r="AK207" s="117"/>
      <c r="AM207" s="119"/>
    </row>
    <row r="208" spans="1:39" s="116" customFormat="1" ht="13.2" x14ac:dyDescent="0.25">
      <c r="A208" s="111" t="s">
        <v>522</v>
      </c>
      <c r="B208" s="110">
        <v>10058</v>
      </c>
      <c r="C208" s="110">
        <v>20226</v>
      </c>
      <c r="D208" s="110">
        <v>7603</v>
      </c>
      <c r="E208" s="110">
        <v>0</v>
      </c>
      <c r="F208" s="110">
        <v>0</v>
      </c>
      <c r="G208" s="110">
        <v>3055.3265526466898</v>
      </c>
      <c r="H208" s="110"/>
      <c r="I208" s="110">
        <v>30884.3265526467</v>
      </c>
      <c r="J208" s="110">
        <v>310634556</v>
      </c>
      <c r="K208" s="55"/>
      <c r="L208" s="110"/>
      <c r="M208" s="112"/>
      <c r="N208" s="112"/>
      <c r="O208" s="112"/>
      <c r="P208" s="112"/>
      <c r="Q208" s="112"/>
      <c r="R208" s="112"/>
      <c r="S208" s="112"/>
      <c r="T208" s="113"/>
      <c r="U208" s="114"/>
      <c r="V208" s="113"/>
      <c r="W208" s="115"/>
      <c r="X208" s="115"/>
      <c r="Y208" s="115"/>
      <c r="AA208" s="117"/>
      <c r="AB208" s="117"/>
      <c r="AC208" s="117"/>
      <c r="AD208" s="118"/>
      <c r="AE208" s="117"/>
      <c r="AF208" s="117"/>
      <c r="AG208" s="117"/>
      <c r="AH208" s="117"/>
      <c r="AI208" s="117"/>
      <c r="AJ208" s="117"/>
      <c r="AK208" s="117"/>
      <c r="AM208" s="119"/>
    </row>
    <row r="209" spans="1:39" s="116" customFormat="1" ht="13.2" x14ac:dyDescent="0.25">
      <c r="A209" s="111" t="s">
        <v>523</v>
      </c>
      <c r="B209" s="110">
        <v>11545</v>
      </c>
      <c r="C209" s="110">
        <v>16251</v>
      </c>
      <c r="D209" s="110">
        <v>901</v>
      </c>
      <c r="E209" s="110">
        <v>0</v>
      </c>
      <c r="F209" s="110">
        <v>0</v>
      </c>
      <c r="G209" s="110">
        <v>3055.3265526466898</v>
      </c>
      <c r="H209" s="110"/>
      <c r="I209" s="110">
        <v>20207.3265526467</v>
      </c>
      <c r="J209" s="110">
        <v>233293585</v>
      </c>
      <c r="K209" s="55"/>
      <c r="L209" s="110"/>
      <c r="M209" s="112"/>
      <c r="N209" s="112"/>
      <c r="O209" s="112"/>
      <c r="P209" s="112"/>
      <c r="Q209" s="112"/>
      <c r="R209" s="112"/>
      <c r="S209" s="112"/>
      <c r="T209" s="113"/>
      <c r="U209" s="114"/>
      <c r="V209" s="113"/>
      <c r="W209" s="115"/>
      <c r="X209" s="115"/>
      <c r="Y209" s="115"/>
      <c r="AA209" s="117"/>
      <c r="AB209" s="117"/>
      <c r="AC209" s="117"/>
      <c r="AD209" s="118"/>
      <c r="AE209" s="117"/>
      <c r="AF209" s="117"/>
      <c r="AG209" s="117"/>
      <c r="AH209" s="117"/>
      <c r="AI209" s="117"/>
      <c r="AJ209" s="117"/>
      <c r="AK209" s="117"/>
      <c r="AM209" s="119"/>
    </row>
    <row r="210" spans="1:39" s="116" customFormat="1" ht="13.2" x14ac:dyDescent="0.25">
      <c r="A210" s="111" t="s">
        <v>524</v>
      </c>
      <c r="B210" s="110">
        <v>9040</v>
      </c>
      <c r="C210" s="110">
        <v>15714</v>
      </c>
      <c r="D210" s="110">
        <v>734</v>
      </c>
      <c r="E210" s="110">
        <v>0</v>
      </c>
      <c r="F210" s="110">
        <v>0</v>
      </c>
      <c r="G210" s="110">
        <v>3055.3265526466898</v>
      </c>
      <c r="H210" s="110"/>
      <c r="I210" s="110">
        <v>19503.3265526467</v>
      </c>
      <c r="J210" s="110">
        <v>176310072</v>
      </c>
      <c r="K210" s="55"/>
      <c r="L210" s="110"/>
      <c r="M210" s="112"/>
      <c r="N210" s="112"/>
      <c r="O210" s="112"/>
      <c r="P210" s="112"/>
      <c r="Q210" s="112"/>
      <c r="R210" s="112"/>
      <c r="S210" s="112"/>
      <c r="T210" s="113"/>
      <c r="U210" s="114"/>
      <c r="V210" s="113"/>
      <c r="W210" s="115"/>
      <c r="X210" s="115"/>
      <c r="Y210" s="115"/>
      <c r="AA210" s="117"/>
      <c r="AB210" s="117"/>
      <c r="AC210" s="117"/>
      <c r="AD210" s="118"/>
      <c r="AE210" s="117"/>
      <c r="AF210" s="117"/>
      <c r="AG210" s="117"/>
      <c r="AH210" s="117"/>
      <c r="AI210" s="117"/>
      <c r="AJ210" s="117"/>
      <c r="AK210" s="117"/>
      <c r="AM210" s="119"/>
    </row>
    <row r="211" spans="1:39" s="116" customFormat="1" ht="13.2" x14ac:dyDescent="0.25">
      <c r="A211" s="111" t="s">
        <v>525</v>
      </c>
      <c r="B211" s="110">
        <v>11548</v>
      </c>
      <c r="C211" s="110">
        <v>17519</v>
      </c>
      <c r="D211" s="110">
        <v>3144</v>
      </c>
      <c r="E211" s="110">
        <v>263</v>
      </c>
      <c r="F211" s="110">
        <v>0</v>
      </c>
      <c r="G211" s="110">
        <v>3055.3265526466898</v>
      </c>
      <c r="H211" s="110"/>
      <c r="I211" s="110">
        <v>23981.3265526467</v>
      </c>
      <c r="J211" s="110">
        <v>276936359</v>
      </c>
      <c r="K211" s="55"/>
      <c r="L211" s="110"/>
      <c r="M211" s="112"/>
      <c r="N211" s="112"/>
      <c r="O211" s="112"/>
      <c r="P211" s="112"/>
      <c r="Q211" s="112"/>
      <c r="R211" s="112"/>
      <c r="S211" s="112"/>
      <c r="T211" s="113"/>
      <c r="U211" s="114"/>
      <c r="V211" s="113"/>
      <c r="W211" s="115"/>
      <c r="X211" s="115"/>
      <c r="Y211" s="115"/>
      <c r="AA211" s="117"/>
      <c r="AB211" s="117"/>
      <c r="AC211" s="117"/>
      <c r="AD211" s="118"/>
      <c r="AE211" s="117"/>
      <c r="AF211" s="117"/>
      <c r="AG211" s="117"/>
      <c r="AH211" s="117"/>
      <c r="AI211" s="117"/>
      <c r="AJ211" s="117"/>
      <c r="AK211" s="117"/>
      <c r="AM211" s="119"/>
    </row>
    <row r="212" spans="1:39" s="116" customFormat="1" ht="13.2" x14ac:dyDescent="0.25">
      <c r="A212" s="111" t="s">
        <v>526</v>
      </c>
      <c r="B212" s="110">
        <v>16940</v>
      </c>
      <c r="C212" s="110">
        <v>6112</v>
      </c>
      <c r="D212" s="110">
        <v>1131</v>
      </c>
      <c r="E212" s="110">
        <v>0</v>
      </c>
      <c r="F212" s="110">
        <v>0</v>
      </c>
      <c r="G212" s="110">
        <v>3055.3265526466898</v>
      </c>
      <c r="H212" s="110"/>
      <c r="I212" s="110">
        <v>10298.3265526467</v>
      </c>
      <c r="J212" s="110">
        <v>174453652</v>
      </c>
      <c r="K212" s="55"/>
      <c r="L212" s="110"/>
      <c r="M212" s="112"/>
      <c r="N212" s="112"/>
      <c r="O212" s="112"/>
      <c r="P212" s="112"/>
      <c r="Q212" s="112"/>
      <c r="R212" s="112"/>
      <c r="S212" s="112"/>
      <c r="T212" s="113"/>
      <c r="U212" s="114"/>
      <c r="V212" s="113"/>
      <c r="W212" s="115"/>
      <c r="X212" s="115"/>
      <c r="Y212" s="115"/>
      <c r="AA212" s="117"/>
      <c r="AB212" s="117"/>
      <c r="AC212" s="117"/>
      <c r="AD212" s="118"/>
      <c r="AE212" s="117"/>
      <c r="AF212" s="117"/>
      <c r="AG212" s="117"/>
      <c r="AH212" s="117"/>
      <c r="AI212" s="117"/>
      <c r="AJ212" s="117"/>
      <c r="AK212" s="117"/>
      <c r="AM212" s="119"/>
    </row>
    <row r="213" spans="1:39" s="116" customFormat="1" ht="13.2" x14ac:dyDescent="0.25">
      <c r="A213" s="111" t="s">
        <v>527</v>
      </c>
      <c r="B213" s="110">
        <v>97144</v>
      </c>
      <c r="C213" s="110">
        <v>10813</v>
      </c>
      <c r="D213" s="110">
        <v>-4087</v>
      </c>
      <c r="E213" s="110">
        <v>0</v>
      </c>
      <c r="F213" s="110">
        <v>0</v>
      </c>
      <c r="G213" s="110">
        <v>3055.3265526466898</v>
      </c>
      <c r="H213" s="110"/>
      <c r="I213" s="110">
        <v>9781.3265526466894</v>
      </c>
      <c r="J213" s="110">
        <v>950197187</v>
      </c>
      <c r="K213" s="55"/>
      <c r="L213" s="110"/>
      <c r="M213" s="112"/>
      <c r="N213" s="112"/>
      <c r="O213" s="112"/>
      <c r="P213" s="112"/>
      <c r="Q213" s="112"/>
      <c r="R213" s="112"/>
      <c r="S213" s="112"/>
      <c r="T213" s="113"/>
      <c r="U213" s="114"/>
      <c r="V213" s="113"/>
      <c r="W213" s="115"/>
      <c r="X213" s="115"/>
      <c r="Y213" s="115"/>
      <c r="AA213" s="117"/>
      <c r="AB213" s="117"/>
      <c r="AC213" s="117"/>
      <c r="AD213" s="118"/>
      <c r="AE213" s="117"/>
      <c r="AF213" s="117"/>
      <c r="AG213" s="117"/>
      <c r="AH213" s="117"/>
      <c r="AI213" s="117"/>
      <c r="AJ213" s="117"/>
      <c r="AK213" s="117"/>
      <c r="AM213" s="119"/>
    </row>
    <row r="214" spans="1:39" s="116" customFormat="1" ht="13.2" x14ac:dyDescent="0.25">
      <c r="A214" s="111" t="s">
        <v>528</v>
      </c>
      <c r="B214" s="110">
        <v>12093</v>
      </c>
      <c r="C214" s="110">
        <v>14724</v>
      </c>
      <c r="D214" s="110">
        <v>1877</v>
      </c>
      <c r="E214" s="110">
        <v>0</v>
      </c>
      <c r="F214" s="110">
        <v>0</v>
      </c>
      <c r="G214" s="110">
        <v>3055.3265526466898</v>
      </c>
      <c r="H214" s="110"/>
      <c r="I214" s="110">
        <v>19656.3265526467</v>
      </c>
      <c r="J214" s="110">
        <v>237703957</v>
      </c>
      <c r="K214" s="55"/>
      <c r="L214" s="110"/>
      <c r="M214" s="112"/>
      <c r="N214" s="112"/>
      <c r="O214" s="112"/>
      <c r="P214" s="112"/>
      <c r="Q214" s="112"/>
      <c r="R214" s="112"/>
      <c r="S214" s="112"/>
      <c r="T214" s="113"/>
      <c r="U214" s="114"/>
      <c r="V214" s="113"/>
      <c r="W214" s="115"/>
      <c r="X214" s="115"/>
      <c r="Y214" s="115"/>
      <c r="AA214" s="117"/>
      <c r="AB214" s="117"/>
      <c r="AC214" s="117"/>
      <c r="AD214" s="118"/>
      <c r="AE214" s="117"/>
      <c r="AF214" s="117"/>
      <c r="AG214" s="117"/>
      <c r="AH214" s="117"/>
      <c r="AI214" s="117"/>
      <c r="AJ214" s="117"/>
      <c r="AK214" s="117"/>
      <c r="AM214" s="119"/>
    </row>
    <row r="215" spans="1:39" s="116" customFormat="1" ht="13.2" x14ac:dyDescent="0.25">
      <c r="A215" s="111" t="s">
        <v>529</v>
      </c>
      <c r="B215" s="110">
        <v>23859</v>
      </c>
      <c r="C215" s="110">
        <v>16505</v>
      </c>
      <c r="D215" s="110">
        <v>569</v>
      </c>
      <c r="E215" s="110">
        <v>0</v>
      </c>
      <c r="F215" s="110">
        <v>0</v>
      </c>
      <c r="G215" s="110">
        <v>3055.3265526466898</v>
      </c>
      <c r="H215" s="110"/>
      <c r="I215" s="110">
        <v>20129.3265526467</v>
      </c>
      <c r="J215" s="110">
        <v>480265602</v>
      </c>
      <c r="K215" s="55"/>
      <c r="L215" s="110"/>
      <c r="M215" s="112"/>
      <c r="N215" s="112"/>
      <c r="O215" s="112"/>
      <c r="P215" s="112"/>
      <c r="Q215" s="112"/>
      <c r="R215" s="112"/>
      <c r="S215" s="112"/>
      <c r="T215" s="113"/>
      <c r="U215" s="114"/>
      <c r="V215" s="113"/>
      <c r="W215" s="115"/>
      <c r="X215" s="115"/>
      <c r="Y215" s="115"/>
      <c r="AA215" s="117"/>
      <c r="AB215" s="117"/>
      <c r="AC215" s="117"/>
      <c r="AD215" s="118"/>
      <c r="AE215" s="117"/>
      <c r="AF215" s="117"/>
      <c r="AG215" s="117"/>
      <c r="AH215" s="117"/>
      <c r="AI215" s="117"/>
      <c r="AJ215" s="117"/>
      <c r="AK215" s="117"/>
      <c r="AM215" s="119"/>
    </row>
    <row r="216" spans="1:39" s="116" customFormat="1" ht="13.2" x14ac:dyDescent="0.25">
      <c r="A216" s="111" t="s">
        <v>530</v>
      </c>
      <c r="B216" s="110">
        <v>3717</v>
      </c>
      <c r="C216" s="110">
        <v>20724</v>
      </c>
      <c r="D216" s="110">
        <v>5838</v>
      </c>
      <c r="E216" s="110">
        <v>316</v>
      </c>
      <c r="F216" s="110">
        <v>0</v>
      </c>
      <c r="G216" s="110">
        <v>3055.3265526466898</v>
      </c>
      <c r="H216" s="110"/>
      <c r="I216" s="110">
        <v>29933.3265526467</v>
      </c>
      <c r="J216" s="110">
        <v>111262175</v>
      </c>
      <c r="K216" s="55"/>
      <c r="L216" s="110"/>
      <c r="M216" s="112"/>
      <c r="N216" s="112"/>
      <c r="O216" s="112"/>
      <c r="P216" s="112"/>
      <c r="Q216" s="112"/>
      <c r="R216" s="112"/>
      <c r="S216" s="112"/>
      <c r="T216" s="113"/>
      <c r="U216" s="114"/>
      <c r="V216" s="113"/>
      <c r="W216" s="115"/>
      <c r="X216" s="115"/>
      <c r="Y216" s="115"/>
      <c r="AA216" s="117"/>
      <c r="AB216" s="117"/>
      <c r="AC216" s="117"/>
      <c r="AD216" s="118"/>
      <c r="AE216" s="117"/>
      <c r="AF216" s="117"/>
      <c r="AG216" s="117"/>
      <c r="AH216" s="117"/>
      <c r="AI216" s="117"/>
      <c r="AJ216" s="117"/>
      <c r="AK216" s="117"/>
      <c r="AM216" s="119"/>
    </row>
    <row r="217" spans="1:39" s="116" customFormat="1" ht="13.2" x14ac:dyDescent="0.25">
      <c r="A217" s="111" t="s">
        <v>531</v>
      </c>
      <c r="B217" s="110">
        <v>3785</v>
      </c>
      <c r="C217" s="110">
        <v>13915</v>
      </c>
      <c r="D217" s="110">
        <v>482</v>
      </c>
      <c r="E217" s="110">
        <v>0</v>
      </c>
      <c r="F217" s="110">
        <v>0</v>
      </c>
      <c r="G217" s="110">
        <v>3055.3265526466898</v>
      </c>
      <c r="H217" s="110"/>
      <c r="I217" s="110">
        <v>17452.3265526467</v>
      </c>
      <c r="J217" s="110">
        <v>66057056</v>
      </c>
      <c r="K217" s="55"/>
      <c r="L217" s="110"/>
      <c r="M217" s="112"/>
      <c r="N217" s="112"/>
      <c r="O217" s="112"/>
      <c r="P217" s="112"/>
      <c r="Q217" s="112"/>
      <c r="R217" s="112"/>
      <c r="S217" s="112"/>
      <c r="T217" s="113"/>
      <c r="U217" s="114"/>
      <c r="V217" s="113"/>
      <c r="W217" s="115"/>
      <c r="X217" s="115"/>
      <c r="Y217" s="115"/>
      <c r="AA217" s="117"/>
      <c r="AB217" s="117"/>
      <c r="AC217" s="117"/>
      <c r="AD217" s="118"/>
      <c r="AE217" s="117"/>
      <c r="AF217" s="117"/>
      <c r="AG217" s="117"/>
      <c r="AH217" s="117"/>
      <c r="AI217" s="117"/>
      <c r="AJ217" s="117"/>
      <c r="AK217" s="117"/>
      <c r="AM217" s="119"/>
    </row>
    <row r="218" spans="1:39" s="116" customFormat="1" ht="13.2" x14ac:dyDescent="0.25">
      <c r="A218" s="111" t="s">
        <v>532</v>
      </c>
      <c r="B218" s="110">
        <v>13411</v>
      </c>
      <c r="C218" s="110">
        <v>15358</v>
      </c>
      <c r="D218" s="110">
        <v>731</v>
      </c>
      <c r="E218" s="110">
        <v>0</v>
      </c>
      <c r="F218" s="110">
        <v>0</v>
      </c>
      <c r="G218" s="110">
        <v>3055.3265526466898</v>
      </c>
      <c r="H218" s="110"/>
      <c r="I218" s="110">
        <v>19144.3265526467</v>
      </c>
      <c r="J218" s="110">
        <v>256744563</v>
      </c>
      <c r="K218" s="55"/>
      <c r="L218" s="110"/>
      <c r="M218" s="112"/>
      <c r="N218" s="112"/>
      <c r="O218" s="112"/>
      <c r="P218" s="112"/>
      <c r="Q218" s="112"/>
      <c r="R218" s="112"/>
      <c r="S218" s="112"/>
      <c r="T218" s="113"/>
      <c r="U218" s="114"/>
      <c r="V218" s="113"/>
      <c r="W218" s="115"/>
      <c r="X218" s="115"/>
      <c r="Y218" s="115"/>
      <c r="AA218" s="117"/>
      <c r="AB218" s="117"/>
      <c r="AC218" s="117"/>
      <c r="AD218" s="118"/>
      <c r="AE218" s="117"/>
      <c r="AF218" s="117"/>
      <c r="AG218" s="117"/>
      <c r="AH218" s="117"/>
      <c r="AI218" s="117"/>
      <c r="AJ218" s="117"/>
      <c r="AK218" s="117"/>
      <c r="AM218" s="119"/>
    </row>
    <row r="219" spans="1:39" s="116" customFormat="1" ht="13.2" x14ac:dyDescent="0.25">
      <c r="A219" s="111" t="s">
        <v>533</v>
      </c>
      <c r="B219" s="110">
        <v>15030</v>
      </c>
      <c r="C219" s="110">
        <v>18025</v>
      </c>
      <c r="D219" s="110">
        <v>3382</v>
      </c>
      <c r="E219" s="110">
        <v>0</v>
      </c>
      <c r="F219" s="110">
        <v>0</v>
      </c>
      <c r="G219" s="110">
        <v>3055.3265526466898</v>
      </c>
      <c r="H219" s="110"/>
      <c r="I219" s="110">
        <v>24462.3265526467</v>
      </c>
      <c r="J219" s="110">
        <v>367668768</v>
      </c>
      <c r="K219" s="55"/>
      <c r="L219" s="110"/>
      <c r="M219" s="112"/>
      <c r="N219" s="112"/>
      <c r="O219" s="112"/>
      <c r="P219" s="112"/>
      <c r="Q219" s="112"/>
      <c r="R219" s="112"/>
      <c r="S219" s="112"/>
      <c r="T219" s="113"/>
      <c r="U219" s="114"/>
      <c r="V219" s="113"/>
      <c r="W219" s="115"/>
      <c r="X219" s="115"/>
      <c r="Y219" s="115"/>
      <c r="AA219" s="117"/>
      <c r="AB219" s="117"/>
      <c r="AC219" s="117"/>
      <c r="AD219" s="118"/>
      <c r="AE219" s="117"/>
      <c r="AF219" s="117"/>
      <c r="AG219" s="117"/>
      <c r="AH219" s="117"/>
      <c r="AI219" s="117"/>
      <c r="AJ219" s="117"/>
      <c r="AK219" s="117"/>
      <c r="AM219" s="119"/>
    </row>
    <row r="220" spans="1:39" s="116" customFormat="1" ht="13.2" x14ac:dyDescent="0.25">
      <c r="A220" s="111" t="s">
        <v>534</v>
      </c>
      <c r="B220" s="110">
        <v>11378</v>
      </c>
      <c r="C220" s="110">
        <v>17108</v>
      </c>
      <c r="D220" s="110">
        <v>5110</v>
      </c>
      <c r="E220" s="110">
        <v>13</v>
      </c>
      <c r="F220" s="110">
        <v>0</v>
      </c>
      <c r="G220" s="110">
        <v>3055.3265526466898</v>
      </c>
      <c r="H220" s="110"/>
      <c r="I220" s="110">
        <v>25286.3265526467</v>
      </c>
      <c r="J220" s="110">
        <v>287707824</v>
      </c>
      <c r="K220" s="55"/>
      <c r="L220" s="110"/>
      <c r="M220" s="112"/>
      <c r="N220" s="112"/>
      <c r="O220" s="112"/>
      <c r="P220" s="112"/>
      <c r="Q220" s="112"/>
      <c r="R220" s="112"/>
      <c r="S220" s="112"/>
      <c r="T220" s="113"/>
      <c r="U220" s="114"/>
      <c r="V220" s="113"/>
      <c r="W220" s="115"/>
      <c r="X220" s="115"/>
      <c r="Y220" s="115"/>
      <c r="AA220" s="117"/>
      <c r="AB220" s="117"/>
      <c r="AC220" s="117"/>
      <c r="AD220" s="118"/>
      <c r="AE220" s="117"/>
      <c r="AF220" s="117"/>
      <c r="AG220" s="117"/>
      <c r="AH220" s="117"/>
      <c r="AI220" s="117"/>
      <c r="AJ220" s="117"/>
      <c r="AK220" s="117"/>
      <c r="AM220" s="119"/>
    </row>
    <row r="221" spans="1:39" s="116" customFormat="1" ht="13.2" x14ac:dyDescent="0.25">
      <c r="A221" s="111" t="s">
        <v>535</v>
      </c>
      <c r="B221" s="110">
        <v>9880</v>
      </c>
      <c r="C221" s="110">
        <v>22147</v>
      </c>
      <c r="D221" s="110">
        <v>3205</v>
      </c>
      <c r="E221" s="110">
        <v>4</v>
      </c>
      <c r="F221" s="110">
        <v>0</v>
      </c>
      <c r="G221" s="110">
        <v>3055.3265526466898</v>
      </c>
      <c r="H221" s="110"/>
      <c r="I221" s="110">
        <v>28411.3265526467</v>
      </c>
      <c r="J221" s="110">
        <v>280703906</v>
      </c>
      <c r="K221" s="55"/>
      <c r="L221" s="110"/>
      <c r="M221" s="112"/>
      <c r="N221" s="112"/>
      <c r="O221" s="112"/>
      <c r="P221" s="112"/>
      <c r="Q221" s="112"/>
      <c r="R221" s="112"/>
      <c r="S221" s="112"/>
      <c r="T221" s="113"/>
      <c r="U221" s="114"/>
      <c r="V221" s="113"/>
      <c r="W221" s="115"/>
      <c r="X221" s="115"/>
      <c r="Y221" s="115"/>
      <c r="AA221" s="117"/>
      <c r="AB221" s="117"/>
      <c r="AC221" s="117"/>
      <c r="AD221" s="118"/>
      <c r="AE221" s="117"/>
      <c r="AF221" s="117"/>
      <c r="AG221" s="117"/>
      <c r="AH221" s="117"/>
      <c r="AI221" s="117"/>
      <c r="AJ221" s="117"/>
      <c r="AK221" s="117"/>
      <c r="AM221" s="119"/>
    </row>
    <row r="222" spans="1:39" s="116" customFormat="1" ht="18.75" customHeight="1" x14ac:dyDescent="0.25">
      <c r="A222" s="17" t="s">
        <v>536</v>
      </c>
      <c r="B222" s="18"/>
      <c r="C222" s="18"/>
      <c r="D222" s="18"/>
      <c r="E222" s="18"/>
      <c r="F222" s="18"/>
      <c r="G222" s="18"/>
      <c r="H222" s="18"/>
      <c r="I222" s="110"/>
      <c r="J222" s="110"/>
      <c r="K222" s="55"/>
      <c r="L222" s="110"/>
      <c r="M222" s="112"/>
      <c r="N222" s="112"/>
      <c r="O222" s="112"/>
      <c r="P222" s="112"/>
      <c r="Q222" s="112"/>
      <c r="R222" s="112"/>
      <c r="S222" s="112"/>
      <c r="T222" s="113"/>
      <c r="U222" s="114"/>
      <c r="V222" s="113"/>
      <c r="W222" s="115"/>
      <c r="X222" s="115"/>
      <c r="Y222" s="115"/>
      <c r="AA222" s="117"/>
      <c r="AB222" s="117"/>
      <c r="AC222" s="117"/>
      <c r="AD222" s="118"/>
      <c r="AE222" s="117"/>
      <c r="AF222" s="117"/>
      <c r="AG222" s="117"/>
      <c r="AH222" s="117"/>
      <c r="AI222" s="117"/>
      <c r="AJ222" s="117"/>
      <c r="AK222" s="117"/>
      <c r="AM222" s="119"/>
    </row>
    <row r="223" spans="1:39" s="116" customFormat="1" ht="13.2" x14ac:dyDescent="0.25">
      <c r="A223" s="111" t="s">
        <v>537</v>
      </c>
      <c r="B223" s="110">
        <v>11477</v>
      </c>
      <c r="C223" s="110">
        <v>11110</v>
      </c>
      <c r="D223" s="110">
        <v>-1386</v>
      </c>
      <c r="E223" s="110">
        <v>0</v>
      </c>
      <c r="F223" s="110">
        <v>0</v>
      </c>
      <c r="G223" s="110">
        <v>3055.3265526466898</v>
      </c>
      <c r="H223" s="110"/>
      <c r="I223" s="110">
        <v>12779.3265526467</v>
      </c>
      <c r="J223" s="110">
        <v>146668331</v>
      </c>
      <c r="K223" s="55"/>
      <c r="L223" s="110"/>
      <c r="M223" s="112"/>
      <c r="N223" s="112"/>
      <c r="O223" s="112"/>
      <c r="P223" s="112"/>
      <c r="Q223" s="112"/>
      <c r="R223" s="112"/>
      <c r="S223" s="112"/>
      <c r="T223" s="113"/>
      <c r="U223" s="114"/>
      <c r="V223" s="113"/>
      <c r="W223" s="115"/>
      <c r="X223" s="115"/>
      <c r="Y223" s="115"/>
      <c r="AA223" s="117"/>
      <c r="AB223" s="117"/>
      <c r="AC223" s="117"/>
      <c r="AD223" s="118"/>
      <c r="AE223" s="117"/>
      <c r="AF223" s="117"/>
      <c r="AG223" s="117"/>
      <c r="AH223" s="117"/>
      <c r="AI223" s="117"/>
      <c r="AJ223" s="117"/>
      <c r="AK223" s="117"/>
      <c r="AM223" s="119"/>
    </row>
    <row r="224" spans="1:39" s="116" customFormat="1" ht="13.2" x14ac:dyDescent="0.25">
      <c r="A224" s="111" t="s">
        <v>538</v>
      </c>
      <c r="B224" s="110">
        <v>9409</v>
      </c>
      <c r="C224" s="110">
        <v>14980</v>
      </c>
      <c r="D224" s="110">
        <v>1507</v>
      </c>
      <c r="E224" s="110">
        <v>0</v>
      </c>
      <c r="F224" s="110">
        <v>0</v>
      </c>
      <c r="G224" s="110">
        <v>3055.3265526466898</v>
      </c>
      <c r="H224" s="110"/>
      <c r="I224" s="110">
        <v>19542.3265526467</v>
      </c>
      <c r="J224" s="110">
        <v>183873751</v>
      </c>
      <c r="K224" s="55"/>
      <c r="L224" s="110"/>
      <c r="M224" s="112"/>
      <c r="N224" s="112"/>
      <c r="O224" s="112"/>
      <c r="P224" s="112"/>
      <c r="Q224" s="112"/>
      <c r="R224" s="112"/>
      <c r="S224" s="112"/>
      <c r="T224" s="113"/>
      <c r="U224" s="114"/>
      <c r="V224" s="113"/>
      <c r="W224" s="115"/>
      <c r="X224" s="115"/>
      <c r="Y224" s="115"/>
      <c r="AA224" s="117"/>
      <c r="AB224" s="117"/>
      <c r="AC224" s="117"/>
      <c r="AD224" s="118"/>
      <c r="AE224" s="117"/>
      <c r="AF224" s="117"/>
      <c r="AG224" s="117"/>
      <c r="AH224" s="117"/>
      <c r="AI224" s="117"/>
      <c r="AJ224" s="117"/>
      <c r="AK224" s="117"/>
      <c r="AM224" s="119"/>
    </row>
    <row r="225" spans="1:39" s="116" customFormat="1" ht="13.2" x14ac:dyDescent="0.25">
      <c r="A225" s="111" t="s">
        <v>539</v>
      </c>
      <c r="B225" s="110">
        <v>16258</v>
      </c>
      <c r="C225" s="110">
        <v>14697</v>
      </c>
      <c r="D225" s="110">
        <v>1674</v>
      </c>
      <c r="E225" s="110">
        <v>0</v>
      </c>
      <c r="F225" s="110">
        <v>0</v>
      </c>
      <c r="G225" s="110">
        <v>3055.3265526466898</v>
      </c>
      <c r="H225" s="110"/>
      <c r="I225" s="110">
        <v>19426.3265526467</v>
      </c>
      <c r="J225" s="110">
        <v>315833217</v>
      </c>
      <c r="K225" s="55"/>
      <c r="L225" s="110"/>
      <c r="M225" s="112"/>
      <c r="N225" s="112"/>
      <c r="O225" s="112"/>
      <c r="P225" s="112"/>
      <c r="Q225" s="112"/>
      <c r="R225" s="112"/>
      <c r="S225" s="112"/>
      <c r="T225" s="113"/>
      <c r="U225" s="114"/>
      <c r="V225" s="113"/>
      <c r="W225" s="115"/>
      <c r="X225" s="115"/>
      <c r="Y225" s="115"/>
      <c r="AA225" s="117"/>
      <c r="AB225" s="117"/>
      <c r="AC225" s="117"/>
      <c r="AD225" s="118"/>
      <c r="AE225" s="117"/>
      <c r="AF225" s="117"/>
      <c r="AG225" s="117"/>
      <c r="AH225" s="117"/>
      <c r="AI225" s="117"/>
      <c r="AJ225" s="117"/>
      <c r="AK225" s="117"/>
      <c r="AM225" s="119"/>
    </row>
    <row r="226" spans="1:39" s="116" customFormat="1" ht="13.2" x14ac:dyDescent="0.25">
      <c r="A226" s="111" t="s">
        <v>540</v>
      </c>
      <c r="B226" s="110">
        <v>6519</v>
      </c>
      <c r="C226" s="110">
        <v>17916</v>
      </c>
      <c r="D226" s="110">
        <v>9459</v>
      </c>
      <c r="E226" s="110">
        <v>477</v>
      </c>
      <c r="F226" s="110">
        <v>0</v>
      </c>
      <c r="G226" s="110">
        <v>3055.3265526466898</v>
      </c>
      <c r="H226" s="110"/>
      <c r="I226" s="110">
        <v>30907.3265526467</v>
      </c>
      <c r="J226" s="110">
        <v>201484862</v>
      </c>
      <c r="K226" s="55"/>
      <c r="L226" s="110"/>
      <c r="M226" s="112"/>
      <c r="N226" s="112"/>
      <c r="O226" s="112"/>
      <c r="P226" s="112"/>
      <c r="Q226" s="112"/>
      <c r="R226" s="112"/>
      <c r="S226" s="112"/>
      <c r="T226" s="113"/>
      <c r="U226" s="114"/>
      <c r="V226" s="113"/>
      <c r="W226" s="115"/>
      <c r="X226" s="115"/>
      <c r="Y226" s="115"/>
      <c r="AA226" s="117"/>
      <c r="AB226" s="117"/>
      <c r="AC226" s="117"/>
      <c r="AD226" s="118"/>
      <c r="AE226" s="117"/>
      <c r="AF226" s="117"/>
      <c r="AG226" s="117"/>
      <c r="AH226" s="117"/>
      <c r="AI226" s="117"/>
      <c r="AJ226" s="117"/>
      <c r="AK226" s="117"/>
      <c r="AM226" s="119"/>
    </row>
    <row r="227" spans="1:39" s="116" customFormat="1" ht="13.2" x14ac:dyDescent="0.25">
      <c r="A227" s="111" t="s">
        <v>541</v>
      </c>
      <c r="B227" s="110">
        <v>30297</v>
      </c>
      <c r="C227" s="110">
        <v>11565</v>
      </c>
      <c r="D227" s="110">
        <v>519</v>
      </c>
      <c r="E227" s="110">
        <v>0</v>
      </c>
      <c r="F227" s="110">
        <v>0</v>
      </c>
      <c r="G227" s="110">
        <v>3055.3265526466898</v>
      </c>
      <c r="H227" s="110"/>
      <c r="I227" s="110">
        <v>15139.3265526467</v>
      </c>
      <c r="J227" s="110">
        <v>458676177</v>
      </c>
      <c r="K227" s="55"/>
      <c r="L227" s="110"/>
      <c r="M227" s="112"/>
      <c r="N227" s="112"/>
      <c r="O227" s="112"/>
      <c r="P227" s="112"/>
      <c r="Q227" s="112"/>
      <c r="R227" s="112"/>
      <c r="S227" s="112"/>
      <c r="T227" s="113"/>
      <c r="U227" s="114"/>
      <c r="V227" s="113"/>
      <c r="W227" s="115"/>
      <c r="X227" s="115"/>
      <c r="Y227" s="115"/>
      <c r="AA227" s="117"/>
      <c r="AB227" s="117"/>
      <c r="AC227" s="117"/>
      <c r="AD227" s="118"/>
      <c r="AE227" s="117"/>
      <c r="AF227" s="117"/>
      <c r="AG227" s="117"/>
      <c r="AH227" s="117"/>
      <c r="AI227" s="117"/>
      <c r="AJ227" s="117"/>
      <c r="AK227" s="117"/>
      <c r="AM227" s="119"/>
    </row>
    <row r="228" spans="1:39" s="116" customFormat="1" ht="13.2" x14ac:dyDescent="0.25">
      <c r="A228" s="111" t="s">
        <v>542</v>
      </c>
      <c r="B228" s="110">
        <v>22517</v>
      </c>
      <c r="C228" s="110">
        <v>13495</v>
      </c>
      <c r="D228" s="110">
        <v>202</v>
      </c>
      <c r="E228" s="110">
        <v>0</v>
      </c>
      <c r="F228" s="110">
        <v>0</v>
      </c>
      <c r="G228" s="110">
        <v>3055.3265526466898</v>
      </c>
      <c r="H228" s="110"/>
      <c r="I228" s="110">
        <v>16752.3265526467</v>
      </c>
      <c r="J228" s="110">
        <v>377212137</v>
      </c>
      <c r="K228" s="55"/>
      <c r="L228" s="110"/>
      <c r="M228" s="112"/>
      <c r="N228" s="112"/>
      <c r="O228" s="112"/>
      <c r="P228" s="112"/>
      <c r="Q228" s="112"/>
      <c r="R228" s="112"/>
      <c r="S228" s="112"/>
      <c r="T228" s="113"/>
      <c r="U228" s="114"/>
      <c r="V228" s="113"/>
      <c r="W228" s="115"/>
      <c r="X228" s="115"/>
      <c r="Y228" s="115"/>
      <c r="AA228" s="117"/>
      <c r="AB228" s="117"/>
      <c r="AC228" s="117"/>
      <c r="AD228" s="118"/>
      <c r="AE228" s="117"/>
      <c r="AF228" s="117"/>
      <c r="AG228" s="117"/>
      <c r="AH228" s="117"/>
      <c r="AI228" s="117"/>
      <c r="AJ228" s="117"/>
      <c r="AK228" s="117"/>
      <c r="AM228" s="119"/>
    </row>
    <row r="229" spans="1:39" s="116" customFormat="1" ht="13.2" x14ac:dyDescent="0.25">
      <c r="A229" s="111" t="s">
        <v>543</v>
      </c>
      <c r="B229" s="110">
        <v>5493</v>
      </c>
      <c r="C229" s="110">
        <v>15563</v>
      </c>
      <c r="D229" s="110">
        <v>2978</v>
      </c>
      <c r="E229" s="110">
        <v>0</v>
      </c>
      <c r="F229" s="110">
        <v>0</v>
      </c>
      <c r="G229" s="110">
        <v>3055.3265526466898</v>
      </c>
      <c r="H229" s="110"/>
      <c r="I229" s="110">
        <v>21596.3265526467</v>
      </c>
      <c r="J229" s="110">
        <v>118628622</v>
      </c>
      <c r="K229" s="55"/>
      <c r="L229" s="110"/>
      <c r="M229" s="112"/>
      <c r="N229" s="112"/>
      <c r="O229" s="112"/>
      <c r="P229" s="112"/>
      <c r="Q229" s="112"/>
      <c r="R229" s="112"/>
      <c r="S229" s="112"/>
      <c r="T229" s="113"/>
      <c r="U229" s="114"/>
      <c r="V229" s="113"/>
      <c r="W229" s="115"/>
      <c r="X229" s="115"/>
      <c r="Y229" s="115"/>
      <c r="AA229" s="117"/>
      <c r="AB229" s="117"/>
      <c r="AC229" s="117"/>
      <c r="AD229" s="118"/>
      <c r="AE229" s="117"/>
      <c r="AF229" s="117"/>
      <c r="AG229" s="117"/>
      <c r="AH229" s="117"/>
      <c r="AI229" s="117"/>
      <c r="AJ229" s="117"/>
      <c r="AK229" s="117"/>
      <c r="AM229" s="119"/>
    </row>
    <row r="230" spans="1:39" s="116" customFormat="1" ht="13.2" x14ac:dyDescent="0.25">
      <c r="A230" s="111" t="s">
        <v>544</v>
      </c>
      <c r="B230" s="110">
        <v>8630</v>
      </c>
      <c r="C230" s="110">
        <v>12381</v>
      </c>
      <c r="D230" s="110">
        <v>2157</v>
      </c>
      <c r="E230" s="110">
        <v>0</v>
      </c>
      <c r="F230" s="110">
        <v>0</v>
      </c>
      <c r="G230" s="110">
        <v>3055.3265526466898</v>
      </c>
      <c r="H230" s="110"/>
      <c r="I230" s="110">
        <v>17593.3265526467</v>
      </c>
      <c r="J230" s="110">
        <v>151830408</v>
      </c>
      <c r="K230" s="55"/>
      <c r="L230" s="110"/>
      <c r="M230" s="112"/>
      <c r="N230" s="112"/>
      <c r="O230" s="112"/>
      <c r="P230" s="112"/>
      <c r="Q230" s="112"/>
      <c r="R230" s="112"/>
      <c r="S230" s="112"/>
      <c r="T230" s="113"/>
      <c r="U230" s="114"/>
      <c r="V230" s="113"/>
      <c r="W230" s="115"/>
      <c r="X230" s="115"/>
      <c r="Y230" s="115"/>
      <c r="AA230" s="117"/>
      <c r="AB230" s="117"/>
      <c r="AC230" s="117"/>
      <c r="AD230" s="118"/>
      <c r="AE230" s="117"/>
      <c r="AF230" s="117"/>
      <c r="AG230" s="117"/>
      <c r="AH230" s="117"/>
      <c r="AI230" s="117"/>
      <c r="AJ230" s="117"/>
      <c r="AK230" s="117"/>
      <c r="AM230" s="119"/>
    </row>
    <row r="231" spans="1:39" s="116" customFormat="1" ht="13.2" x14ac:dyDescent="0.25">
      <c r="A231" s="111" t="s">
        <v>545</v>
      </c>
      <c r="B231" s="110">
        <v>23319</v>
      </c>
      <c r="C231" s="110">
        <v>13736</v>
      </c>
      <c r="D231" s="110">
        <v>1297</v>
      </c>
      <c r="E231" s="110">
        <v>0</v>
      </c>
      <c r="F231" s="110">
        <v>0</v>
      </c>
      <c r="G231" s="110">
        <v>3055.3265526466898</v>
      </c>
      <c r="H231" s="110"/>
      <c r="I231" s="110">
        <v>18088.3265526467</v>
      </c>
      <c r="J231" s="110">
        <v>421801687</v>
      </c>
      <c r="K231" s="55"/>
      <c r="L231" s="110"/>
      <c r="M231" s="112"/>
      <c r="N231" s="112"/>
      <c r="O231" s="112"/>
      <c r="P231" s="112"/>
      <c r="Q231" s="112"/>
      <c r="R231" s="112"/>
      <c r="S231" s="112"/>
      <c r="T231" s="113"/>
      <c r="U231" s="114"/>
      <c r="V231" s="113"/>
      <c r="W231" s="115"/>
      <c r="X231" s="115"/>
      <c r="Y231" s="115"/>
      <c r="AA231" s="117"/>
      <c r="AB231" s="117"/>
      <c r="AC231" s="117"/>
      <c r="AD231" s="118"/>
      <c r="AE231" s="117"/>
      <c r="AF231" s="117"/>
      <c r="AG231" s="117"/>
      <c r="AH231" s="117"/>
      <c r="AI231" s="117"/>
      <c r="AJ231" s="117"/>
      <c r="AK231" s="117"/>
      <c r="AM231" s="119"/>
    </row>
    <row r="232" spans="1:39" s="116" customFormat="1" ht="13.2" x14ac:dyDescent="0.25">
      <c r="A232" s="111" t="s">
        <v>546</v>
      </c>
      <c r="B232" s="110">
        <v>4429</v>
      </c>
      <c r="C232" s="110">
        <v>17558</v>
      </c>
      <c r="D232" s="110">
        <v>6569</v>
      </c>
      <c r="E232" s="110">
        <v>353</v>
      </c>
      <c r="F232" s="110">
        <v>0</v>
      </c>
      <c r="G232" s="110">
        <v>3055.3265526466898</v>
      </c>
      <c r="H232" s="110"/>
      <c r="I232" s="110">
        <v>27535.3265526467</v>
      </c>
      <c r="J232" s="110">
        <v>121953961</v>
      </c>
      <c r="K232" s="55"/>
      <c r="L232" s="110"/>
      <c r="M232" s="112"/>
      <c r="N232" s="112"/>
      <c r="O232" s="112"/>
      <c r="P232" s="112"/>
      <c r="Q232" s="112"/>
      <c r="R232" s="112"/>
      <c r="S232" s="112"/>
      <c r="T232" s="113"/>
      <c r="U232" s="114"/>
      <c r="V232" s="113"/>
      <c r="W232" s="115"/>
      <c r="X232" s="115"/>
      <c r="Y232" s="115"/>
      <c r="AA232" s="117"/>
      <c r="AB232" s="117"/>
      <c r="AC232" s="117"/>
      <c r="AD232" s="118"/>
      <c r="AE232" s="117"/>
      <c r="AF232" s="117"/>
      <c r="AG232" s="117"/>
      <c r="AH232" s="117"/>
      <c r="AI232" s="117"/>
      <c r="AJ232" s="117"/>
      <c r="AK232" s="117"/>
      <c r="AM232" s="119"/>
    </row>
    <row r="233" spans="1:39" s="116" customFormat="1" ht="13.2" x14ac:dyDescent="0.25">
      <c r="A233" s="111" t="s">
        <v>547</v>
      </c>
      <c r="B233" s="110">
        <v>10628</v>
      </c>
      <c r="C233" s="110">
        <v>12677</v>
      </c>
      <c r="D233" s="110">
        <v>1168</v>
      </c>
      <c r="E233" s="110">
        <v>0</v>
      </c>
      <c r="F233" s="110">
        <v>0</v>
      </c>
      <c r="G233" s="110">
        <v>3055.3265526466898</v>
      </c>
      <c r="H233" s="110"/>
      <c r="I233" s="110">
        <v>16900.3265526467</v>
      </c>
      <c r="J233" s="110">
        <v>179616671</v>
      </c>
      <c r="K233" s="55"/>
      <c r="L233" s="110"/>
      <c r="M233" s="112"/>
      <c r="N233" s="112"/>
      <c r="O233" s="112"/>
      <c r="P233" s="112"/>
      <c r="Q233" s="112"/>
      <c r="R233" s="112"/>
      <c r="S233" s="112"/>
      <c r="T233" s="113"/>
      <c r="U233" s="114"/>
      <c r="V233" s="113"/>
      <c r="W233" s="115"/>
      <c r="X233" s="115"/>
      <c r="Y233" s="115"/>
      <c r="AA233" s="117"/>
      <c r="AB233" s="117"/>
      <c r="AC233" s="117"/>
      <c r="AD233" s="118"/>
      <c r="AE233" s="117"/>
      <c r="AF233" s="117"/>
      <c r="AG233" s="117"/>
      <c r="AH233" s="117"/>
      <c r="AI233" s="117"/>
      <c r="AJ233" s="117"/>
      <c r="AK233" s="117"/>
      <c r="AM233" s="119"/>
    </row>
    <row r="234" spans="1:39" s="116" customFormat="1" ht="13.2" x14ac:dyDescent="0.25">
      <c r="A234" s="111" t="s">
        <v>536</v>
      </c>
      <c r="B234" s="110">
        <v>159437</v>
      </c>
      <c r="C234" s="110">
        <v>11608</v>
      </c>
      <c r="D234" s="110">
        <v>-1885</v>
      </c>
      <c r="E234" s="110">
        <v>0</v>
      </c>
      <c r="F234" s="110">
        <v>0</v>
      </c>
      <c r="G234" s="110">
        <v>3055.3265526466898</v>
      </c>
      <c r="H234" s="110"/>
      <c r="I234" s="110">
        <v>12778.3265526467</v>
      </c>
      <c r="J234" s="110">
        <v>2037338051</v>
      </c>
      <c r="K234" s="55"/>
      <c r="L234" s="110"/>
      <c r="M234" s="112"/>
      <c r="N234" s="112"/>
      <c r="O234" s="112"/>
      <c r="P234" s="112"/>
      <c r="Q234" s="112"/>
      <c r="R234" s="112"/>
      <c r="S234" s="112"/>
      <c r="T234" s="113"/>
      <c r="U234" s="114"/>
      <c r="V234" s="113"/>
      <c r="W234" s="115"/>
      <c r="X234" s="115"/>
      <c r="Y234" s="115"/>
      <c r="AA234" s="117"/>
      <c r="AB234" s="117"/>
      <c r="AC234" s="117"/>
      <c r="AD234" s="118"/>
      <c r="AE234" s="117"/>
      <c r="AF234" s="117"/>
      <c r="AG234" s="117"/>
      <c r="AH234" s="117"/>
      <c r="AI234" s="117"/>
      <c r="AJ234" s="117"/>
      <c r="AK234" s="117"/>
      <c r="AM234" s="119"/>
    </row>
    <row r="235" spans="1:39" s="116" customFormat="1" ht="18.75" customHeight="1" x14ac:dyDescent="0.25">
      <c r="A235" s="17" t="s">
        <v>548</v>
      </c>
      <c r="B235" s="18"/>
      <c r="C235" s="18"/>
      <c r="D235" s="18"/>
      <c r="E235" s="18"/>
      <c r="F235" s="18"/>
      <c r="G235" s="18"/>
      <c r="H235" s="18"/>
      <c r="I235" s="110"/>
      <c r="J235" s="110"/>
      <c r="K235" s="55"/>
      <c r="L235" s="110"/>
      <c r="M235" s="112"/>
      <c r="N235" s="112"/>
      <c r="O235" s="112"/>
      <c r="P235" s="112"/>
      <c r="Q235" s="112"/>
      <c r="R235" s="112"/>
      <c r="S235" s="112"/>
      <c r="T235" s="113"/>
      <c r="U235" s="114"/>
      <c r="V235" s="113"/>
      <c r="W235" s="115"/>
      <c r="X235" s="115"/>
      <c r="Y235" s="115"/>
      <c r="AA235" s="117"/>
      <c r="AB235" s="117"/>
      <c r="AC235" s="117"/>
      <c r="AD235" s="118"/>
      <c r="AE235" s="117"/>
      <c r="AF235" s="117"/>
      <c r="AG235" s="117"/>
      <c r="AH235" s="117"/>
      <c r="AI235" s="117"/>
      <c r="AJ235" s="117"/>
      <c r="AK235" s="117"/>
      <c r="AM235" s="119"/>
    </row>
    <row r="236" spans="1:39" s="116" customFormat="1" ht="13.2" x14ac:dyDescent="0.25">
      <c r="A236" s="111" t="s">
        <v>549</v>
      </c>
      <c r="B236" s="110">
        <v>14016</v>
      </c>
      <c r="C236" s="110">
        <v>14313</v>
      </c>
      <c r="D236" s="110">
        <v>-201</v>
      </c>
      <c r="E236" s="110">
        <v>0</v>
      </c>
      <c r="F236" s="110">
        <v>0</v>
      </c>
      <c r="G236" s="110">
        <v>3055.3265526466898</v>
      </c>
      <c r="H236" s="110"/>
      <c r="I236" s="110">
        <v>17167.3265526467</v>
      </c>
      <c r="J236" s="110">
        <v>240617249</v>
      </c>
      <c r="K236" s="55"/>
      <c r="L236" s="110"/>
      <c r="M236" s="112"/>
      <c r="N236" s="112"/>
      <c r="O236" s="112"/>
      <c r="P236" s="112"/>
      <c r="Q236" s="112"/>
      <c r="R236" s="112"/>
      <c r="S236" s="112"/>
      <c r="T236" s="113"/>
      <c r="U236" s="114"/>
      <c r="V236" s="113"/>
      <c r="W236" s="115"/>
      <c r="X236" s="115"/>
      <c r="Y236" s="115"/>
      <c r="AA236" s="117"/>
      <c r="AB236" s="117"/>
      <c r="AC236" s="117"/>
      <c r="AD236" s="118"/>
      <c r="AE236" s="117"/>
      <c r="AF236" s="117"/>
      <c r="AG236" s="117"/>
      <c r="AH236" s="117"/>
      <c r="AI236" s="117"/>
      <c r="AJ236" s="117"/>
      <c r="AK236" s="117"/>
      <c r="AM236" s="119"/>
    </row>
    <row r="237" spans="1:39" s="116" customFormat="1" ht="13.2" x14ac:dyDescent="0.25">
      <c r="A237" s="111" t="s">
        <v>550</v>
      </c>
      <c r="B237" s="110">
        <v>13271</v>
      </c>
      <c r="C237" s="110">
        <v>15241</v>
      </c>
      <c r="D237" s="110">
        <v>5109</v>
      </c>
      <c r="E237" s="110">
        <v>0</v>
      </c>
      <c r="F237" s="110">
        <v>0</v>
      </c>
      <c r="G237" s="110">
        <v>3055.3265526466898</v>
      </c>
      <c r="H237" s="110"/>
      <c r="I237" s="110">
        <v>23405.3265526467</v>
      </c>
      <c r="J237" s="110">
        <v>310612089</v>
      </c>
      <c r="K237" s="55"/>
      <c r="L237" s="110"/>
      <c r="M237" s="112"/>
      <c r="N237" s="112"/>
      <c r="O237" s="112"/>
      <c r="P237" s="112"/>
      <c r="Q237" s="112"/>
      <c r="R237" s="112"/>
      <c r="S237" s="112"/>
      <c r="T237" s="113"/>
      <c r="U237" s="114"/>
      <c r="V237" s="113"/>
      <c r="W237" s="115"/>
      <c r="X237" s="115"/>
      <c r="Y237" s="115"/>
      <c r="AA237" s="117"/>
      <c r="AB237" s="117"/>
      <c r="AC237" s="117"/>
      <c r="AD237" s="118"/>
      <c r="AE237" s="117"/>
      <c r="AF237" s="117"/>
      <c r="AG237" s="117"/>
      <c r="AH237" s="117"/>
      <c r="AI237" s="117"/>
      <c r="AJ237" s="117"/>
      <c r="AK237" s="117"/>
      <c r="AM237" s="119"/>
    </row>
    <row r="238" spans="1:39" s="116" customFormat="1" ht="13.2" x14ac:dyDescent="0.25">
      <c r="A238" s="111" t="s">
        <v>551</v>
      </c>
      <c r="B238" s="110">
        <v>16664</v>
      </c>
      <c r="C238" s="110">
        <v>15371</v>
      </c>
      <c r="D238" s="110">
        <v>1351</v>
      </c>
      <c r="E238" s="110">
        <v>80</v>
      </c>
      <c r="F238" s="110">
        <v>0</v>
      </c>
      <c r="G238" s="110">
        <v>3055.3265526466898</v>
      </c>
      <c r="H238" s="110"/>
      <c r="I238" s="110">
        <v>19857.3265526467</v>
      </c>
      <c r="J238" s="110">
        <v>330902490</v>
      </c>
      <c r="K238" s="55"/>
      <c r="L238" s="110"/>
      <c r="M238" s="112"/>
      <c r="N238" s="112"/>
      <c r="O238" s="112"/>
      <c r="P238" s="112"/>
      <c r="Q238" s="112"/>
      <c r="R238" s="112"/>
      <c r="S238" s="112"/>
      <c r="T238" s="113"/>
      <c r="U238" s="114"/>
      <c r="V238" s="113"/>
      <c r="W238" s="115"/>
      <c r="X238" s="115"/>
      <c r="Y238" s="115"/>
      <c r="AA238" s="117"/>
      <c r="AB238" s="117"/>
      <c r="AC238" s="117"/>
      <c r="AD238" s="118"/>
      <c r="AE238" s="117"/>
      <c r="AF238" s="117"/>
      <c r="AG238" s="117"/>
      <c r="AH238" s="117"/>
      <c r="AI238" s="117"/>
      <c r="AJ238" s="117"/>
      <c r="AK238" s="117"/>
      <c r="AM238" s="119"/>
    </row>
    <row r="239" spans="1:39" s="116" customFormat="1" ht="13.2" x14ac:dyDescent="0.25">
      <c r="A239" s="111" t="s">
        <v>552</v>
      </c>
      <c r="B239" s="110">
        <v>8669</v>
      </c>
      <c r="C239" s="110">
        <v>14586</v>
      </c>
      <c r="D239" s="110">
        <v>1756</v>
      </c>
      <c r="E239" s="110">
        <v>0</v>
      </c>
      <c r="F239" s="110">
        <v>0</v>
      </c>
      <c r="G239" s="110">
        <v>3055.3265526466898</v>
      </c>
      <c r="H239" s="110"/>
      <c r="I239" s="110">
        <v>19397.3265526467</v>
      </c>
      <c r="J239" s="110">
        <v>168155424</v>
      </c>
      <c r="K239" s="55"/>
      <c r="L239" s="110"/>
      <c r="M239" s="112"/>
      <c r="N239" s="112"/>
      <c r="O239" s="112"/>
      <c r="P239" s="112"/>
      <c r="Q239" s="112"/>
      <c r="R239" s="112"/>
      <c r="S239" s="112"/>
      <c r="T239" s="113"/>
      <c r="U239" s="114"/>
      <c r="V239" s="113"/>
      <c r="W239" s="115"/>
      <c r="X239" s="115"/>
      <c r="Y239" s="115"/>
      <c r="AA239" s="117"/>
      <c r="AB239" s="117"/>
      <c r="AC239" s="117"/>
      <c r="AD239" s="118"/>
      <c r="AE239" s="117"/>
      <c r="AF239" s="117"/>
      <c r="AG239" s="117"/>
      <c r="AH239" s="117"/>
      <c r="AI239" s="117"/>
      <c r="AJ239" s="117"/>
      <c r="AK239" s="117"/>
      <c r="AM239" s="119"/>
    </row>
    <row r="240" spans="1:39" s="116" customFormat="1" ht="13.2" x14ac:dyDescent="0.25">
      <c r="A240" s="111" t="s">
        <v>553</v>
      </c>
      <c r="B240" s="110">
        <v>25951</v>
      </c>
      <c r="C240" s="110">
        <v>14941</v>
      </c>
      <c r="D240" s="110">
        <v>1594</v>
      </c>
      <c r="E240" s="110">
        <v>0</v>
      </c>
      <c r="F240" s="110">
        <v>0</v>
      </c>
      <c r="G240" s="110">
        <v>3055.3265526466898</v>
      </c>
      <c r="H240" s="110"/>
      <c r="I240" s="110">
        <v>19590.3265526467</v>
      </c>
      <c r="J240" s="110">
        <v>508388564</v>
      </c>
      <c r="K240" s="55"/>
      <c r="L240" s="110"/>
      <c r="M240" s="112"/>
      <c r="N240" s="112"/>
      <c r="O240" s="112"/>
      <c r="P240" s="112"/>
      <c r="Q240" s="112"/>
      <c r="R240" s="112"/>
      <c r="S240" s="112"/>
      <c r="T240" s="113"/>
      <c r="U240" s="114"/>
      <c r="V240" s="113"/>
      <c r="W240" s="115"/>
      <c r="X240" s="115"/>
      <c r="Y240" s="115"/>
      <c r="AA240" s="117"/>
      <c r="AB240" s="117"/>
      <c r="AC240" s="117"/>
      <c r="AD240" s="118"/>
      <c r="AE240" s="117"/>
      <c r="AF240" s="117"/>
      <c r="AG240" s="117"/>
      <c r="AH240" s="117"/>
      <c r="AI240" s="117"/>
      <c r="AJ240" s="117"/>
      <c r="AK240" s="117"/>
      <c r="AM240" s="119"/>
    </row>
    <row r="241" spans="1:39" s="116" customFormat="1" ht="13.2" x14ac:dyDescent="0.25">
      <c r="A241" s="111" t="s">
        <v>554</v>
      </c>
      <c r="B241" s="110">
        <v>5530</v>
      </c>
      <c r="C241" s="110">
        <v>14815</v>
      </c>
      <c r="D241" s="110">
        <v>2326</v>
      </c>
      <c r="E241" s="110">
        <v>0</v>
      </c>
      <c r="F241" s="110">
        <v>0</v>
      </c>
      <c r="G241" s="110">
        <v>3055.3265526466898</v>
      </c>
      <c r="H241" s="110"/>
      <c r="I241" s="110">
        <v>20196.3265526467</v>
      </c>
      <c r="J241" s="110">
        <v>111685686</v>
      </c>
      <c r="K241" s="55"/>
      <c r="L241" s="110"/>
      <c r="M241" s="112"/>
      <c r="N241" s="112"/>
      <c r="O241" s="112"/>
      <c r="P241" s="112"/>
      <c r="Q241" s="112"/>
      <c r="R241" s="112"/>
      <c r="S241" s="112"/>
      <c r="T241" s="113"/>
      <c r="U241" s="114"/>
      <c r="V241" s="113"/>
      <c r="W241" s="115"/>
      <c r="X241" s="115"/>
      <c r="Y241" s="115"/>
      <c r="AA241" s="117"/>
      <c r="AB241" s="117"/>
      <c r="AC241" s="117"/>
      <c r="AD241" s="118"/>
      <c r="AE241" s="117"/>
      <c r="AF241" s="117"/>
      <c r="AG241" s="117"/>
      <c r="AH241" s="117"/>
      <c r="AI241" s="117"/>
      <c r="AJ241" s="117"/>
      <c r="AK241" s="117"/>
      <c r="AM241" s="119"/>
    </row>
    <row r="242" spans="1:39" s="116" customFormat="1" ht="13.2" x14ac:dyDescent="0.25">
      <c r="A242" s="111" t="s">
        <v>555</v>
      </c>
      <c r="B242" s="110">
        <v>22905</v>
      </c>
      <c r="C242" s="110">
        <v>15333</v>
      </c>
      <c r="D242" s="110">
        <v>720</v>
      </c>
      <c r="E242" s="110">
        <v>0</v>
      </c>
      <c r="F242" s="110">
        <v>0</v>
      </c>
      <c r="G242" s="110">
        <v>3055.3265526466898</v>
      </c>
      <c r="H242" s="110"/>
      <c r="I242" s="110">
        <v>19108.3265526467</v>
      </c>
      <c r="J242" s="110">
        <v>437676220</v>
      </c>
      <c r="K242" s="55"/>
      <c r="L242" s="110"/>
      <c r="M242" s="112"/>
      <c r="N242" s="112"/>
      <c r="O242" s="112"/>
      <c r="P242" s="112"/>
      <c r="Q242" s="112"/>
      <c r="R242" s="112"/>
      <c r="S242" s="112"/>
      <c r="T242" s="113"/>
      <c r="U242" s="114"/>
      <c r="V242" s="113"/>
      <c r="W242" s="115"/>
      <c r="X242" s="115"/>
      <c r="Y242" s="115"/>
      <c r="AA242" s="117"/>
      <c r="AB242" s="117"/>
      <c r="AC242" s="117"/>
      <c r="AD242" s="118"/>
      <c r="AE242" s="117"/>
      <c r="AF242" s="117"/>
      <c r="AG242" s="117"/>
      <c r="AH242" s="117"/>
      <c r="AI242" s="117"/>
      <c r="AJ242" s="117"/>
      <c r="AK242" s="117"/>
      <c r="AM242" s="119"/>
    </row>
    <row r="243" spans="1:39" s="116" customFormat="1" ht="13.2" x14ac:dyDescent="0.25">
      <c r="A243" s="111" t="s">
        <v>556</v>
      </c>
      <c r="B243" s="110">
        <v>4350</v>
      </c>
      <c r="C243" s="110">
        <v>16707</v>
      </c>
      <c r="D243" s="110">
        <v>2843</v>
      </c>
      <c r="E243" s="110">
        <v>396</v>
      </c>
      <c r="F243" s="110">
        <v>0</v>
      </c>
      <c r="G243" s="110">
        <v>3055.3265526466898</v>
      </c>
      <c r="H243" s="110"/>
      <c r="I243" s="110">
        <v>23001.3265526467</v>
      </c>
      <c r="J243" s="110">
        <v>100055771</v>
      </c>
      <c r="K243" s="55"/>
      <c r="L243" s="110"/>
      <c r="M243" s="112"/>
      <c r="N243" s="112"/>
      <c r="O243" s="112"/>
      <c r="P243" s="112"/>
      <c r="Q243" s="112"/>
      <c r="R243" s="112"/>
      <c r="S243" s="112"/>
      <c r="T243" s="113"/>
      <c r="U243" s="114"/>
      <c r="V243" s="113"/>
      <c r="W243" s="115"/>
      <c r="X243" s="115"/>
      <c r="Y243" s="115"/>
      <c r="AA243" s="117"/>
      <c r="AB243" s="117"/>
      <c r="AC243" s="117"/>
      <c r="AD243" s="118"/>
      <c r="AE243" s="117"/>
      <c r="AF243" s="117"/>
      <c r="AG243" s="117"/>
      <c r="AH243" s="117"/>
      <c r="AI243" s="117"/>
      <c r="AJ243" s="117"/>
      <c r="AK243" s="117"/>
      <c r="AM243" s="119"/>
    </row>
    <row r="244" spans="1:39" s="116" customFormat="1" ht="13.2" x14ac:dyDescent="0.25">
      <c r="A244" s="111" t="s">
        <v>557</v>
      </c>
      <c r="B244" s="110">
        <v>9946</v>
      </c>
      <c r="C244" s="110">
        <v>14482</v>
      </c>
      <c r="D244" s="110">
        <v>355</v>
      </c>
      <c r="E244" s="110">
        <v>0</v>
      </c>
      <c r="F244" s="110">
        <v>0</v>
      </c>
      <c r="G244" s="110">
        <v>3055.3265526466898</v>
      </c>
      <c r="H244" s="110"/>
      <c r="I244" s="110">
        <v>17892.3265526467</v>
      </c>
      <c r="J244" s="110">
        <v>177957080</v>
      </c>
      <c r="K244" s="55"/>
      <c r="L244" s="110"/>
      <c r="M244" s="112"/>
      <c r="N244" s="112"/>
      <c r="O244" s="112"/>
      <c r="P244" s="112"/>
      <c r="Q244" s="112"/>
      <c r="R244" s="112"/>
      <c r="S244" s="112"/>
      <c r="T244" s="113"/>
      <c r="U244" s="114"/>
      <c r="V244" s="113"/>
      <c r="W244" s="115"/>
      <c r="X244" s="115"/>
      <c r="Y244" s="115"/>
      <c r="AA244" s="117"/>
      <c r="AB244" s="117"/>
      <c r="AC244" s="117"/>
      <c r="AD244" s="118"/>
      <c r="AE244" s="117"/>
      <c r="AF244" s="117"/>
      <c r="AG244" s="117"/>
      <c r="AH244" s="117"/>
      <c r="AI244" s="117"/>
      <c r="AJ244" s="117"/>
      <c r="AK244" s="117"/>
      <c r="AM244" s="119"/>
    </row>
    <row r="245" spans="1:39" s="116" customFormat="1" ht="13.2" x14ac:dyDescent="0.25">
      <c r="A245" s="111" t="s">
        <v>558</v>
      </c>
      <c r="B245" s="110">
        <v>159663</v>
      </c>
      <c r="C245" s="110">
        <v>9289</v>
      </c>
      <c r="D245" s="110">
        <v>-332</v>
      </c>
      <c r="E245" s="110">
        <v>0</v>
      </c>
      <c r="F245" s="110">
        <v>0</v>
      </c>
      <c r="G245" s="110">
        <v>3055.3265526466898</v>
      </c>
      <c r="H245" s="110"/>
      <c r="I245" s="110">
        <v>12012.3265526467</v>
      </c>
      <c r="J245" s="110">
        <v>1917924094</v>
      </c>
      <c r="K245" s="55"/>
      <c r="L245" s="110"/>
      <c r="M245" s="112"/>
      <c r="N245" s="112"/>
      <c r="O245" s="112"/>
      <c r="P245" s="112"/>
      <c r="Q245" s="112"/>
      <c r="R245" s="112"/>
      <c r="S245" s="112"/>
      <c r="T245" s="113"/>
      <c r="U245" s="114"/>
      <c r="V245" s="113"/>
      <c r="W245" s="115"/>
      <c r="X245" s="115"/>
      <c r="Y245" s="115"/>
      <c r="AA245" s="117"/>
      <c r="AB245" s="117"/>
      <c r="AC245" s="117"/>
      <c r="AD245" s="118"/>
      <c r="AE245" s="117"/>
      <c r="AF245" s="117"/>
      <c r="AG245" s="117"/>
      <c r="AH245" s="117"/>
      <c r="AI245" s="117"/>
      <c r="AJ245" s="117"/>
      <c r="AK245" s="117"/>
      <c r="AM245" s="119"/>
    </row>
    <row r="246" spans="1:39" s="116" customFormat="1" ht="18.75" customHeight="1" x14ac:dyDescent="0.25">
      <c r="A246" s="17" t="s">
        <v>559</v>
      </c>
      <c r="B246" s="18"/>
      <c r="C246" s="18"/>
      <c r="D246" s="18"/>
      <c r="E246" s="18"/>
      <c r="F246" s="18"/>
      <c r="G246" s="18"/>
      <c r="H246" s="18"/>
      <c r="I246" s="110"/>
      <c r="J246" s="110"/>
      <c r="K246" s="55"/>
      <c r="L246" s="110"/>
      <c r="M246" s="112"/>
      <c r="N246" s="112"/>
      <c r="O246" s="112"/>
      <c r="P246" s="112"/>
      <c r="Q246" s="112"/>
      <c r="R246" s="112"/>
      <c r="S246" s="112"/>
      <c r="T246" s="113"/>
      <c r="U246" s="114"/>
      <c r="V246" s="113"/>
      <c r="W246" s="115"/>
      <c r="X246" s="115"/>
      <c r="Y246" s="115"/>
      <c r="AA246" s="117"/>
      <c r="AB246" s="117"/>
      <c r="AC246" s="117"/>
      <c r="AD246" s="118"/>
      <c r="AE246" s="117"/>
      <c r="AF246" s="117"/>
      <c r="AG246" s="117"/>
      <c r="AH246" s="117"/>
      <c r="AI246" s="117"/>
      <c r="AJ246" s="117"/>
      <c r="AK246" s="117"/>
      <c r="AM246" s="119"/>
    </row>
    <row r="247" spans="1:39" s="116" customFormat="1" ht="13.2" x14ac:dyDescent="0.25">
      <c r="A247" s="111" t="s">
        <v>560</v>
      </c>
      <c r="B247" s="110">
        <v>22813</v>
      </c>
      <c r="C247" s="110">
        <v>13989</v>
      </c>
      <c r="D247" s="110">
        <v>2317</v>
      </c>
      <c r="E247" s="110">
        <v>0</v>
      </c>
      <c r="F247" s="110">
        <v>0</v>
      </c>
      <c r="G247" s="110">
        <v>3055.3265526466898</v>
      </c>
      <c r="H247" s="110"/>
      <c r="I247" s="110">
        <v>19361.3265526467</v>
      </c>
      <c r="J247" s="110">
        <v>441689943</v>
      </c>
      <c r="K247" s="55"/>
      <c r="L247" s="110"/>
      <c r="M247" s="112"/>
      <c r="N247" s="112"/>
      <c r="O247" s="112"/>
      <c r="P247" s="112"/>
      <c r="Q247" s="112"/>
      <c r="R247" s="112"/>
      <c r="S247" s="112"/>
      <c r="T247" s="113"/>
      <c r="U247" s="114"/>
      <c r="V247" s="113"/>
      <c r="W247" s="115"/>
      <c r="X247" s="115"/>
      <c r="Y247" s="115"/>
      <c r="AA247" s="117"/>
      <c r="AB247" s="117"/>
      <c r="AC247" s="117"/>
      <c r="AD247" s="118"/>
      <c r="AE247" s="117"/>
      <c r="AF247" s="117"/>
      <c r="AG247" s="117"/>
      <c r="AH247" s="117"/>
      <c r="AI247" s="117"/>
      <c r="AJ247" s="117"/>
      <c r="AK247" s="117"/>
      <c r="AM247" s="119"/>
    </row>
    <row r="248" spans="1:39" s="116" customFormat="1" ht="13.2" x14ac:dyDescent="0.25">
      <c r="A248" s="111" t="s">
        <v>561</v>
      </c>
      <c r="B248" s="110">
        <v>51774</v>
      </c>
      <c r="C248" s="110">
        <v>14035</v>
      </c>
      <c r="D248" s="110">
        <v>2246</v>
      </c>
      <c r="E248" s="110">
        <v>0</v>
      </c>
      <c r="F248" s="110">
        <v>0</v>
      </c>
      <c r="G248" s="110">
        <v>3055.3265526466898</v>
      </c>
      <c r="H248" s="110"/>
      <c r="I248" s="110">
        <v>19336.3265526467</v>
      </c>
      <c r="J248" s="110">
        <v>1001118971</v>
      </c>
      <c r="K248" s="55"/>
      <c r="L248" s="110"/>
      <c r="M248" s="112"/>
      <c r="N248" s="112"/>
      <c r="O248" s="112"/>
      <c r="P248" s="112"/>
      <c r="Q248" s="112"/>
      <c r="R248" s="112"/>
      <c r="S248" s="112"/>
      <c r="T248" s="113"/>
      <c r="U248" s="114"/>
      <c r="V248" s="113"/>
      <c r="W248" s="115"/>
      <c r="X248" s="115"/>
      <c r="Y248" s="115"/>
      <c r="AA248" s="117"/>
      <c r="AB248" s="117"/>
      <c r="AC248" s="117"/>
      <c r="AD248" s="118"/>
      <c r="AE248" s="117"/>
      <c r="AF248" s="117"/>
      <c r="AG248" s="117"/>
      <c r="AH248" s="117"/>
      <c r="AI248" s="117"/>
      <c r="AJ248" s="117"/>
      <c r="AK248" s="117"/>
      <c r="AM248" s="119"/>
    </row>
    <row r="249" spans="1:39" s="116" customFormat="1" ht="13.2" x14ac:dyDescent="0.25">
      <c r="A249" s="111" t="s">
        <v>562</v>
      </c>
      <c r="B249" s="110">
        <v>59968</v>
      </c>
      <c r="C249" s="110">
        <v>9790</v>
      </c>
      <c r="D249" s="110">
        <v>-612</v>
      </c>
      <c r="E249" s="110">
        <v>0</v>
      </c>
      <c r="F249" s="110">
        <v>0</v>
      </c>
      <c r="G249" s="110">
        <v>3055.3265526466898</v>
      </c>
      <c r="H249" s="110"/>
      <c r="I249" s="110">
        <v>12233.3265526467</v>
      </c>
      <c r="J249" s="110">
        <v>733608127</v>
      </c>
      <c r="K249" s="55"/>
      <c r="L249" s="110"/>
      <c r="M249" s="112"/>
      <c r="N249" s="112"/>
      <c r="O249" s="112"/>
      <c r="P249" s="112"/>
      <c r="Q249" s="112"/>
      <c r="R249" s="112"/>
      <c r="S249" s="112"/>
      <c r="T249" s="113"/>
      <c r="U249" s="114"/>
      <c r="V249" s="113"/>
      <c r="W249" s="115"/>
      <c r="X249" s="115"/>
      <c r="Y249" s="115"/>
      <c r="AA249" s="117"/>
      <c r="AB249" s="117"/>
      <c r="AC249" s="117"/>
      <c r="AD249" s="118"/>
      <c r="AE249" s="117"/>
      <c r="AF249" s="117"/>
      <c r="AG249" s="117"/>
      <c r="AH249" s="117"/>
      <c r="AI249" s="117"/>
      <c r="AJ249" s="117"/>
      <c r="AK249" s="117"/>
      <c r="AM249" s="119"/>
    </row>
    <row r="250" spans="1:39" s="116" customFormat="1" ht="13.2" x14ac:dyDescent="0.25">
      <c r="A250" s="111" t="s">
        <v>563</v>
      </c>
      <c r="B250" s="110">
        <v>10438</v>
      </c>
      <c r="C250" s="110">
        <v>14449</v>
      </c>
      <c r="D250" s="110">
        <v>928</v>
      </c>
      <c r="E250" s="110">
        <v>0</v>
      </c>
      <c r="F250" s="110">
        <v>0</v>
      </c>
      <c r="G250" s="110">
        <v>3055.3265526466898</v>
      </c>
      <c r="H250" s="110"/>
      <c r="I250" s="110">
        <v>18432.3265526467</v>
      </c>
      <c r="J250" s="110">
        <v>192396625</v>
      </c>
      <c r="K250" s="55"/>
      <c r="L250" s="110"/>
      <c r="M250" s="112"/>
      <c r="N250" s="112"/>
      <c r="O250" s="112"/>
      <c r="P250" s="112"/>
      <c r="Q250" s="112"/>
      <c r="R250" s="112"/>
      <c r="S250" s="112"/>
      <c r="T250" s="113"/>
      <c r="U250" s="114"/>
      <c r="V250" s="113"/>
      <c r="W250" s="115"/>
      <c r="X250" s="115"/>
      <c r="Y250" s="115"/>
      <c r="AA250" s="117"/>
      <c r="AB250" s="117"/>
      <c r="AC250" s="117"/>
      <c r="AD250" s="118"/>
      <c r="AE250" s="117"/>
      <c r="AF250" s="117"/>
      <c r="AG250" s="117"/>
      <c r="AH250" s="117"/>
      <c r="AI250" s="117"/>
      <c r="AJ250" s="117"/>
      <c r="AK250" s="117"/>
      <c r="AM250" s="119"/>
    </row>
    <row r="251" spans="1:39" s="116" customFormat="1" ht="13.2" x14ac:dyDescent="0.25">
      <c r="A251" s="111" t="s">
        <v>564</v>
      </c>
      <c r="B251" s="110">
        <v>15336</v>
      </c>
      <c r="C251" s="110">
        <v>15442</v>
      </c>
      <c r="D251" s="110">
        <v>1661</v>
      </c>
      <c r="E251" s="110">
        <v>0</v>
      </c>
      <c r="F251" s="110">
        <v>0</v>
      </c>
      <c r="G251" s="110">
        <v>3055.3265526466898</v>
      </c>
      <c r="H251" s="110"/>
      <c r="I251" s="110">
        <v>20158.3265526467</v>
      </c>
      <c r="J251" s="110">
        <v>309148096</v>
      </c>
      <c r="K251" s="55"/>
      <c r="L251" s="110"/>
      <c r="M251" s="112"/>
      <c r="N251" s="112"/>
      <c r="O251" s="112"/>
      <c r="P251" s="112"/>
      <c r="Q251" s="112"/>
      <c r="R251" s="112"/>
      <c r="S251" s="112"/>
      <c r="T251" s="113"/>
      <c r="U251" s="114"/>
      <c r="V251" s="113"/>
      <c r="W251" s="115"/>
      <c r="X251" s="115"/>
      <c r="Y251" s="115"/>
      <c r="AA251" s="117"/>
      <c r="AB251" s="117"/>
      <c r="AC251" s="117"/>
      <c r="AD251" s="118"/>
      <c r="AE251" s="117"/>
      <c r="AF251" s="117"/>
      <c r="AG251" s="117"/>
      <c r="AH251" s="117"/>
      <c r="AI251" s="117"/>
      <c r="AJ251" s="117"/>
      <c r="AK251" s="117"/>
      <c r="AM251" s="119"/>
    </row>
    <row r="252" spans="1:39" s="116" customFormat="1" ht="13.2" x14ac:dyDescent="0.25">
      <c r="A252" s="111" t="s">
        <v>565</v>
      </c>
      <c r="B252" s="110">
        <v>16081</v>
      </c>
      <c r="C252" s="110">
        <v>13057</v>
      </c>
      <c r="D252" s="110">
        <v>-1064</v>
      </c>
      <c r="E252" s="110">
        <v>0</v>
      </c>
      <c r="F252" s="110">
        <v>0</v>
      </c>
      <c r="G252" s="110">
        <v>3055.3265526466898</v>
      </c>
      <c r="H252" s="110"/>
      <c r="I252" s="110">
        <v>15048.3265526467</v>
      </c>
      <c r="J252" s="110">
        <v>241992139</v>
      </c>
      <c r="K252" s="55"/>
      <c r="L252" s="110"/>
      <c r="M252" s="112"/>
      <c r="N252" s="112"/>
      <c r="O252" s="112"/>
      <c r="P252" s="112"/>
      <c r="Q252" s="112"/>
      <c r="R252" s="112"/>
      <c r="S252" s="112"/>
      <c r="T252" s="113"/>
      <c r="U252" s="114"/>
      <c r="V252" s="113"/>
      <c r="W252" s="115"/>
      <c r="X252" s="115"/>
      <c r="Y252" s="115"/>
      <c r="AA252" s="117"/>
      <c r="AB252" s="117"/>
      <c r="AC252" s="117"/>
      <c r="AD252" s="118"/>
      <c r="AE252" s="117"/>
      <c r="AF252" s="117"/>
      <c r="AG252" s="117"/>
      <c r="AH252" s="117"/>
      <c r="AI252" s="117"/>
      <c r="AJ252" s="117"/>
      <c r="AK252" s="117"/>
      <c r="AM252" s="119"/>
    </row>
    <row r="253" spans="1:39" s="116" customFormat="1" ht="13.2" x14ac:dyDescent="0.25">
      <c r="A253" s="111" t="s">
        <v>566</v>
      </c>
      <c r="B253" s="110">
        <v>26414</v>
      </c>
      <c r="C253" s="110">
        <v>14427</v>
      </c>
      <c r="D253" s="110">
        <v>4044</v>
      </c>
      <c r="E253" s="110">
        <v>153</v>
      </c>
      <c r="F253" s="110">
        <v>0</v>
      </c>
      <c r="G253" s="110">
        <v>3055.3265526466898</v>
      </c>
      <c r="H253" s="110"/>
      <c r="I253" s="110">
        <v>21679.3265526467</v>
      </c>
      <c r="J253" s="110">
        <v>572637732</v>
      </c>
      <c r="K253" s="55"/>
      <c r="L253" s="110"/>
      <c r="M253" s="112"/>
      <c r="N253" s="112"/>
      <c r="O253" s="112"/>
      <c r="P253" s="112"/>
      <c r="Q253" s="112"/>
      <c r="R253" s="112"/>
      <c r="S253" s="112"/>
      <c r="T253" s="113"/>
      <c r="U253" s="114"/>
      <c r="V253" s="113"/>
      <c r="W253" s="115"/>
      <c r="X253" s="115"/>
      <c r="Y253" s="115"/>
      <c r="AA253" s="117"/>
      <c r="AB253" s="117"/>
      <c r="AC253" s="117"/>
      <c r="AD253" s="118"/>
      <c r="AE253" s="117"/>
      <c r="AF253" s="117"/>
      <c r="AG253" s="117"/>
      <c r="AH253" s="117"/>
      <c r="AI253" s="117"/>
      <c r="AJ253" s="117"/>
      <c r="AK253" s="117"/>
      <c r="AM253" s="119"/>
    </row>
    <row r="254" spans="1:39" s="116" customFormat="1" ht="13.2" x14ac:dyDescent="0.25">
      <c r="A254" s="111" t="s">
        <v>567</v>
      </c>
      <c r="B254" s="110">
        <v>10196</v>
      </c>
      <c r="C254" s="110">
        <v>13659</v>
      </c>
      <c r="D254" s="110">
        <v>337</v>
      </c>
      <c r="E254" s="110">
        <v>1182</v>
      </c>
      <c r="F254" s="110">
        <v>0</v>
      </c>
      <c r="G254" s="110">
        <v>3055.3265526466898</v>
      </c>
      <c r="H254" s="110"/>
      <c r="I254" s="110">
        <v>18233.3265526467</v>
      </c>
      <c r="J254" s="110">
        <v>185906998</v>
      </c>
      <c r="K254" s="55"/>
      <c r="L254" s="110"/>
      <c r="M254" s="112"/>
      <c r="N254" s="112"/>
      <c r="O254" s="112"/>
      <c r="P254" s="112"/>
      <c r="Q254" s="112"/>
      <c r="R254" s="112"/>
      <c r="S254" s="112"/>
      <c r="T254" s="113"/>
      <c r="U254" s="114"/>
      <c r="V254" s="113"/>
      <c r="W254" s="115"/>
      <c r="X254" s="115"/>
      <c r="Y254" s="115"/>
      <c r="AA254" s="117"/>
      <c r="AB254" s="117"/>
      <c r="AC254" s="117"/>
      <c r="AD254" s="118"/>
      <c r="AE254" s="117"/>
      <c r="AF254" s="117"/>
      <c r="AG254" s="117"/>
      <c r="AH254" s="117"/>
      <c r="AI254" s="117"/>
      <c r="AJ254" s="117"/>
      <c r="AK254" s="117"/>
      <c r="AM254" s="119"/>
    </row>
    <row r="255" spans="1:39" s="116" customFormat="1" ht="13.2" x14ac:dyDescent="0.25">
      <c r="A255" s="111" t="s">
        <v>568</v>
      </c>
      <c r="B255" s="110">
        <v>20560</v>
      </c>
      <c r="C255" s="110">
        <v>13613</v>
      </c>
      <c r="D255" s="110">
        <v>566</v>
      </c>
      <c r="E255" s="110">
        <v>112</v>
      </c>
      <c r="F255" s="110">
        <v>0</v>
      </c>
      <c r="G255" s="110">
        <v>3055.3265526466898</v>
      </c>
      <c r="H255" s="110"/>
      <c r="I255" s="110">
        <v>17346.3265526467</v>
      </c>
      <c r="J255" s="110">
        <v>356640474</v>
      </c>
      <c r="K255" s="55"/>
      <c r="L255" s="110"/>
      <c r="M255" s="112"/>
      <c r="N255" s="112"/>
      <c r="O255" s="112"/>
      <c r="P255" s="112"/>
      <c r="Q255" s="112"/>
      <c r="R255" s="112"/>
      <c r="S255" s="112"/>
      <c r="T255" s="113"/>
      <c r="U255" s="114"/>
      <c r="V255" s="113"/>
      <c r="W255" s="115"/>
      <c r="X255" s="115"/>
      <c r="Y255" s="115"/>
      <c r="AA255" s="117"/>
      <c r="AB255" s="117"/>
      <c r="AC255" s="117"/>
      <c r="AD255" s="118"/>
      <c r="AE255" s="117"/>
      <c r="AF255" s="117"/>
      <c r="AG255" s="117"/>
      <c r="AH255" s="117"/>
      <c r="AI255" s="117"/>
      <c r="AJ255" s="117"/>
      <c r="AK255" s="117"/>
      <c r="AM255" s="119"/>
    </row>
    <row r="256" spans="1:39" s="116" customFormat="1" ht="13.2" x14ac:dyDescent="0.25">
      <c r="A256" s="111" t="s">
        <v>569</v>
      </c>
      <c r="B256" s="110">
        <v>6920</v>
      </c>
      <c r="C256" s="110">
        <v>17489</v>
      </c>
      <c r="D256" s="110">
        <v>3437</v>
      </c>
      <c r="E256" s="110">
        <v>392</v>
      </c>
      <c r="F256" s="110">
        <v>0</v>
      </c>
      <c r="G256" s="110">
        <v>3055.3265526466898</v>
      </c>
      <c r="H256" s="110"/>
      <c r="I256" s="110">
        <v>24373.3265526467</v>
      </c>
      <c r="J256" s="110">
        <v>168663420</v>
      </c>
      <c r="K256" s="55"/>
      <c r="L256" s="110"/>
      <c r="M256" s="112"/>
      <c r="N256" s="112"/>
      <c r="O256" s="112"/>
      <c r="P256" s="112"/>
      <c r="Q256" s="112"/>
      <c r="R256" s="112"/>
      <c r="S256" s="112"/>
      <c r="T256" s="113"/>
      <c r="U256" s="114"/>
      <c r="V256" s="113"/>
      <c r="W256" s="115"/>
      <c r="X256" s="115"/>
      <c r="Y256" s="115"/>
      <c r="AA256" s="117"/>
      <c r="AB256" s="117"/>
      <c r="AC256" s="117"/>
      <c r="AD256" s="118"/>
      <c r="AE256" s="117"/>
      <c r="AF256" s="117"/>
      <c r="AG256" s="117"/>
      <c r="AH256" s="117"/>
      <c r="AI256" s="117"/>
      <c r="AJ256" s="117"/>
      <c r="AK256" s="117"/>
      <c r="AM256" s="119"/>
    </row>
    <row r="257" spans="1:39" s="116" customFormat="1" ht="13.2" x14ac:dyDescent="0.25">
      <c r="A257" s="111" t="s">
        <v>570</v>
      </c>
      <c r="B257" s="110">
        <v>11082</v>
      </c>
      <c r="C257" s="110">
        <v>15267</v>
      </c>
      <c r="D257" s="110">
        <v>2034</v>
      </c>
      <c r="E257" s="110">
        <v>0</v>
      </c>
      <c r="F257" s="110">
        <v>0</v>
      </c>
      <c r="G257" s="110">
        <v>3055.3265526466898</v>
      </c>
      <c r="H257" s="110"/>
      <c r="I257" s="110">
        <v>20356.3265526467</v>
      </c>
      <c r="J257" s="110">
        <v>225588811</v>
      </c>
      <c r="K257" s="55"/>
      <c r="L257" s="110"/>
      <c r="M257" s="112"/>
      <c r="N257" s="112"/>
      <c r="O257" s="112"/>
      <c r="P257" s="112"/>
      <c r="Q257" s="112"/>
      <c r="R257" s="112"/>
      <c r="S257" s="112"/>
      <c r="T257" s="113"/>
      <c r="U257" s="114"/>
      <c r="V257" s="113"/>
      <c r="W257" s="115"/>
      <c r="X257" s="115"/>
      <c r="Y257" s="115"/>
      <c r="AA257" s="117"/>
      <c r="AB257" s="117"/>
      <c r="AC257" s="117"/>
      <c r="AD257" s="118"/>
      <c r="AE257" s="117"/>
      <c r="AF257" s="117"/>
      <c r="AG257" s="117"/>
      <c r="AH257" s="117"/>
      <c r="AI257" s="117"/>
      <c r="AJ257" s="117"/>
      <c r="AK257" s="117"/>
      <c r="AM257" s="119"/>
    </row>
    <row r="258" spans="1:39" s="116" customFormat="1" ht="13.2" x14ac:dyDescent="0.25">
      <c r="A258" s="111" t="s">
        <v>571</v>
      </c>
      <c r="B258" s="110">
        <v>10956</v>
      </c>
      <c r="C258" s="110">
        <v>13403</v>
      </c>
      <c r="D258" s="110">
        <v>-1076</v>
      </c>
      <c r="E258" s="110">
        <v>277</v>
      </c>
      <c r="F258" s="110">
        <v>0</v>
      </c>
      <c r="G258" s="110">
        <v>3055.3265526466898</v>
      </c>
      <c r="H258" s="110"/>
      <c r="I258" s="110">
        <v>15659.3265526467</v>
      </c>
      <c r="J258" s="110">
        <v>171563582</v>
      </c>
      <c r="K258" s="55"/>
      <c r="L258" s="110"/>
      <c r="M258" s="112"/>
      <c r="N258" s="112"/>
      <c r="O258" s="112"/>
      <c r="P258" s="112"/>
      <c r="Q258" s="112"/>
      <c r="R258" s="112"/>
      <c r="S258" s="112"/>
      <c r="T258" s="113"/>
      <c r="U258" s="114"/>
      <c r="V258" s="113"/>
      <c r="W258" s="115"/>
      <c r="X258" s="115"/>
      <c r="Y258" s="115"/>
      <c r="AA258" s="117"/>
      <c r="AB258" s="117"/>
      <c r="AC258" s="117"/>
      <c r="AD258" s="118"/>
      <c r="AE258" s="117"/>
      <c r="AF258" s="117"/>
      <c r="AG258" s="117"/>
      <c r="AH258" s="117"/>
      <c r="AI258" s="117"/>
      <c r="AJ258" s="117"/>
      <c r="AK258" s="117"/>
      <c r="AM258" s="119"/>
    </row>
    <row r="259" spans="1:39" s="116" customFormat="1" ht="13.2" x14ac:dyDescent="0.25">
      <c r="A259" s="111" t="s">
        <v>572</v>
      </c>
      <c r="B259" s="110">
        <v>11256</v>
      </c>
      <c r="C259" s="110">
        <v>13094</v>
      </c>
      <c r="D259" s="110">
        <v>-330</v>
      </c>
      <c r="E259" s="110">
        <v>0</v>
      </c>
      <c r="F259" s="110">
        <v>0</v>
      </c>
      <c r="G259" s="110">
        <v>3055.3265526466898</v>
      </c>
      <c r="H259" s="110"/>
      <c r="I259" s="110">
        <v>15819.3265526467</v>
      </c>
      <c r="J259" s="110">
        <v>178062340</v>
      </c>
      <c r="K259" s="55"/>
      <c r="L259" s="110"/>
      <c r="M259" s="112"/>
      <c r="N259" s="112"/>
      <c r="O259" s="112"/>
      <c r="P259" s="112"/>
      <c r="Q259" s="112"/>
      <c r="R259" s="112"/>
      <c r="S259" s="112"/>
      <c r="T259" s="113"/>
      <c r="U259" s="114"/>
      <c r="V259" s="113"/>
      <c r="W259" s="115"/>
      <c r="X259" s="115"/>
      <c r="Y259" s="115"/>
      <c r="AA259" s="117"/>
      <c r="AB259" s="117"/>
      <c r="AC259" s="117"/>
      <c r="AD259" s="118"/>
      <c r="AE259" s="117"/>
      <c r="AF259" s="117"/>
      <c r="AG259" s="117"/>
      <c r="AH259" s="117"/>
      <c r="AI259" s="117"/>
      <c r="AJ259" s="117"/>
      <c r="AK259" s="117"/>
      <c r="AM259" s="119"/>
    </row>
    <row r="260" spans="1:39" s="116" customFormat="1" ht="13.2" x14ac:dyDescent="0.25">
      <c r="A260" s="111" t="s">
        <v>573</v>
      </c>
      <c r="B260" s="110">
        <v>6734</v>
      </c>
      <c r="C260" s="110">
        <v>17416</v>
      </c>
      <c r="D260" s="110">
        <v>5257</v>
      </c>
      <c r="E260" s="110">
        <v>0</v>
      </c>
      <c r="F260" s="110">
        <v>0</v>
      </c>
      <c r="G260" s="110">
        <v>3055.3265526466898</v>
      </c>
      <c r="H260" s="110"/>
      <c r="I260" s="110">
        <v>25728.3265526467</v>
      </c>
      <c r="J260" s="110">
        <v>173254551</v>
      </c>
      <c r="K260" s="55"/>
      <c r="L260" s="110"/>
      <c r="M260" s="112"/>
      <c r="N260" s="112"/>
      <c r="O260" s="112"/>
      <c r="P260" s="112"/>
      <c r="Q260" s="112"/>
      <c r="R260" s="112"/>
      <c r="S260" s="112"/>
      <c r="T260" s="113"/>
      <c r="U260" s="114"/>
      <c r="V260" s="113"/>
      <c r="W260" s="115"/>
      <c r="X260" s="115"/>
      <c r="Y260" s="115"/>
      <c r="AA260" s="117"/>
      <c r="AB260" s="117"/>
      <c r="AC260" s="117"/>
      <c r="AD260" s="118"/>
      <c r="AE260" s="117"/>
      <c r="AF260" s="117"/>
      <c r="AG260" s="117"/>
      <c r="AH260" s="117"/>
      <c r="AI260" s="117"/>
      <c r="AJ260" s="117"/>
      <c r="AK260" s="117"/>
      <c r="AM260" s="119"/>
    </row>
    <row r="261" spans="1:39" s="116" customFormat="1" ht="13.2" x14ac:dyDescent="0.25">
      <c r="A261" s="111" t="s">
        <v>574</v>
      </c>
      <c r="B261" s="110">
        <v>6923</v>
      </c>
      <c r="C261" s="110">
        <v>16756</v>
      </c>
      <c r="D261" s="110">
        <v>6636</v>
      </c>
      <c r="E261" s="110">
        <v>2161</v>
      </c>
      <c r="F261" s="110">
        <v>0</v>
      </c>
      <c r="G261" s="110">
        <v>3055.3265526466898</v>
      </c>
      <c r="H261" s="110"/>
      <c r="I261" s="110">
        <v>28608.3265526467</v>
      </c>
      <c r="J261" s="110">
        <v>198055445</v>
      </c>
      <c r="K261" s="55"/>
      <c r="L261" s="110"/>
      <c r="M261" s="112"/>
      <c r="N261" s="112"/>
      <c r="O261" s="112"/>
      <c r="P261" s="112"/>
      <c r="Q261" s="112"/>
      <c r="R261" s="112"/>
      <c r="S261" s="112"/>
      <c r="T261" s="113"/>
      <c r="U261" s="114"/>
      <c r="V261" s="113"/>
      <c r="W261" s="115"/>
      <c r="X261" s="115"/>
      <c r="Y261" s="115"/>
      <c r="AA261" s="117"/>
      <c r="AB261" s="117"/>
      <c r="AC261" s="117"/>
      <c r="AD261" s="118"/>
      <c r="AE261" s="117"/>
      <c r="AF261" s="117"/>
      <c r="AG261" s="117"/>
      <c r="AH261" s="117"/>
      <c r="AI261" s="117"/>
      <c r="AJ261" s="117"/>
      <c r="AK261" s="117"/>
      <c r="AM261" s="119"/>
    </row>
    <row r="262" spans="1:39" s="116" customFormat="1" ht="18.75" customHeight="1" x14ac:dyDescent="0.25">
      <c r="A262" s="17" t="s">
        <v>575</v>
      </c>
      <c r="B262" s="18"/>
      <c r="C262" s="18"/>
      <c r="D262" s="18"/>
      <c r="E262" s="18"/>
      <c r="F262" s="18"/>
      <c r="G262" s="18"/>
      <c r="H262" s="18"/>
      <c r="I262" s="110"/>
      <c r="J262" s="110"/>
      <c r="K262" s="55"/>
      <c r="L262" s="110"/>
      <c r="M262" s="112"/>
      <c r="N262" s="112"/>
      <c r="O262" s="112"/>
      <c r="P262" s="112"/>
      <c r="Q262" s="112"/>
      <c r="R262" s="112"/>
      <c r="S262" s="112"/>
      <c r="T262" s="113"/>
      <c r="U262" s="114"/>
      <c r="V262" s="113"/>
      <c r="W262" s="115"/>
      <c r="X262" s="115"/>
      <c r="Y262" s="115"/>
      <c r="AA262" s="117"/>
      <c r="AB262" s="117"/>
      <c r="AC262" s="117"/>
      <c r="AD262" s="118"/>
      <c r="AE262" s="117"/>
      <c r="AF262" s="117"/>
      <c r="AG262" s="117"/>
      <c r="AH262" s="117"/>
      <c r="AI262" s="117"/>
      <c r="AJ262" s="117"/>
      <c r="AK262" s="117"/>
      <c r="AM262" s="119"/>
    </row>
    <row r="263" spans="1:39" s="116" customFormat="1" ht="13.2" x14ac:dyDescent="0.25">
      <c r="A263" s="111" t="s">
        <v>576</v>
      </c>
      <c r="B263" s="110">
        <v>26462</v>
      </c>
      <c r="C263" s="110">
        <v>16526</v>
      </c>
      <c r="D263" s="110">
        <v>2343</v>
      </c>
      <c r="E263" s="110">
        <v>347</v>
      </c>
      <c r="F263" s="110">
        <v>0</v>
      </c>
      <c r="G263" s="110">
        <v>3055.3265526466898</v>
      </c>
      <c r="H263" s="110"/>
      <c r="I263" s="110">
        <v>22271.3265526467</v>
      </c>
      <c r="J263" s="110">
        <v>589343843</v>
      </c>
      <c r="K263" s="55"/>
      <c r="L263" s="110"/>
      <c r="M263" s="112"/>
      <c r="N263" s="112"/>
      <c r="O263" s="112"/>
      <c r="P263" s="112"/>
      <c r="Q263" s="112"/>
      <c r="R263" s="112"/>
      <c r="S263" s="112"/>
      <c r="T263" s="113"/>
      <c r="U263" s="114"/>
      <c r="V263" s="113"/>
      <c r="W263" s="115"/>
      <c r="X263" s="115"/>
      <c r="Y263" s="115"/>
      <c r="AA263" s="117"/>
      <c r="AB263" s="117"/>
      <c r="AC263" s="117"/>
      <c r="AD263" s="118"/>
      <c r="AE263" s="117"/>
      <c r="AF263" s="117"/>
      <c r="AG263" s="117"/>
      <c r="AH263" s="117"/>
      <c r="AI263" s="117"/>
      <c r="AJ263" s="117"/>
      <c r="AK263" s="117"/>
      <c r="AM263" s="119"/>
    </row>
    <row r="264" spans="1:39" s="116" customFormat="1" ht="13.2" x14ac:dyDescent="0.25">
      <c r="A264" s="111" t="s">
        <v>577</v>
      </c>
      <c r="B264" s="110">
        <v>103581</v>
      </c>
      <c r="C264" s="110">
        <v>9821</v>
      </c>
      <c r="D264" s="110">
        <v>-1130</v>
      </c>
      <c r="E264" s="110">
        <v>0</v>
      </c>
      <c r="F264" s="110">
        <v>0</v>
      </c>
      <c r="G264" s="110">
        <v>3055.3265526466898</v>
      </c>
      <c r="H264" s="110"/>
      <c r="I264" s="110">
        <v>11746.3265526467</v>
      </c>
      <c r="J264" s="110">
        <v>1216696251</v>
      </c>
      <c r="K264" s="55"/>
      <c r="L264" s="110"/>
      <c r="M264" s="112"/>
      <c r="N264" s="112"/>
      <c r="O264" s="112"/>
      <c r="P264" s="112"/>
      <c r="Q264" s="112"/>
      <c r="R264" s="112"/>
      <c r="S264" s="112"/>
      <c r="T264" s="113"/>
      <c r="U264" s="114"/>
      <c r="V264" s="113"/>
      <c r="W264" s="115"/>
      <c r="X264" s="115"/>
      <c r="Y264" s="115"/>
      <c r="AA264" s="117"/>
      <c r="AB264" s="117"/>
      <c r="AC264" s="117"/>
      <c r="AD264" s="118"/>
      <c r="AE264" s="117"/>
      <c r="AF264" s="117"/>
      <c r="AG264" s="117"/>
      <c r="AH264" s="117"/>
      <c r="AI264" s="117"/>
      <c r="AJ264" s="117"/>
      <c r="AK264" s="117"/>
      <c r="AM264" s="119"/>
    </row>
    <row r="265" spans="1:39" s="116" customFormat="1" ht="13.2" x14ac:dyDescent="0.25">
      <c r="A265" s="111" t="s">
        <v>578</v>
      </c>
      <c r="B265" s="110">
        <v>9375</v>
      </c>
      <c r="C265" s="110">
        <v>12776</v>
      </c>
      <c r="D265" s="110">
        <v>-238</v>
      </c>
      <c r="E265" s="110">
        <v>0</v>
      </c>
      <c r="F265" s="110">
        <v>0</v>
      </c>
      <c r="G265" s="110">
        <v>3055.3265526466898</v>
      </c>
      <c r="H265" s="110"/>
      <c r="I265" s="110">
        <v>15593.3265526467</v>
      </c>
      <c r="J265" s="110">
        <v>146187436</v>
      </c>
      <c r="K265" s="55"/>
      <c r="L265" s="110"/>
      <c r="M265" s="112"/>
      <c r="N265" s="112"/>
      <c r="O265" s="112"/>
      <c r="P265" s="112"/>
      <c r="Q265" s="112"/>
      <c r="R265" s="112"/>
      <c r="S265" s="112"/>
      <c r="T265" s="113"/>
      <c r="U265" s="114"/>
      <c r="V265" s="113"/>
      <c r="W265" s="115"/>
      <c r="X265" s="115"/>
      <c r="Y265" s="115"/>
      <c r="AA265" s="117"/>
      <c r="AB265" s="117"/>
      <c r="AC265" s="117"/>
      <c r="AD265" s="118"/>
      <c r="AE265" s="117"/>
      <c r="AF265" s="117"/>
      <c r="AG265" s="117"/>
      <c r="AH265" s="117"/>
      <c r="AI265" s="117"/>
      <c r="AJ265" s="117"/>
      <c r="AK265" s="117"/>
      <c r="AM265" s="119"/>
    </row>
    <row r="266" spans="1:39" s="116" customFormat="1" ht="13.2" x14ac:dyDescent="0.25">
      <c r="A266" s="111" t="s">
        <v>579</v>
      </c>
      <c r="B266" s="110">
        <v>37693</v>
      </c>
      <c r="C266" s="110">
        <v>12402</v>
      </c>
      <c r="D266" s="110">
        <v>-310</v>
      </c>
      <c r="E266" s="110">
        <v>0</v>
      </c>
      <c r="F266" s="110">
        <v>0</v>
      </c>
      <c r="G266" s="110">
        <v>3055.3265526466898</v>
      </c>
      <c r="H266" s="110"/>
      <c r="I266" s="110">
        <v>15147.3265526467</v>
      </c>
      <c r="J266" s="110">
        <v>570948180</v>
      </c>
      <c r="K266" s="55"/>
      <c r="L266" s="110"/>
      <c r="M266" s="112"/>
      <c r="N266" s="112"/>
      <c r="O266" s="112"/>
      <c r="P266" s="112"/>
      <c r="Q266" s="112"/>
      <c r="R266" s="112"/>
      <c r="S266" s="112"/>
      <c r="T266" s="113"/>
      <c r="U266" s="114"/>
      <c r="V266" s="113"/>
      <c r="W266" s="115"/>
      <c r="X266" s="115"/>
      <c r="Y266" s="115"/>
      <c r="AA266" s="117"/>
      <c r="AB266" s="117"/>
      <c r="AC266" s="117"/>
      <c r="AD266" s="118"/>
      <c r="AE266" s="117"/>
      <c r="AF266" s="117"/>
      <c r="AG266" s="117"/>
      <c r="AH266" s="117"/>
      <c r="AI266" s="117"/>
      <c r="AJ266" s="117"/>
      <c r="AK266" s="117"/>
      <c r="AM266" s="119"/>
    </row>
    <row r="267" spans="1:39" s="116" customFormat="1" ht="13.2" x14ac:dyDescent="0.25">
      <c r="A267" s="111" t="s">
        <v>580</v>
      </c>
      <c r="B267" s="110">
        <v>18581</v>
      </c>
      <c r="C267" s="110">
        <v>16192</v>
      </c>
      <c r="D267" s="110">
        <v>3111</v>
      </c>
      <c r="E267" s="110">
        <v>462</v>
      </c>
      <c r="F267" s="110">
        <v>0</v>
      </c>
      <c r="G267" s="110">
        <v>3055.3265526466898</v>
      </c>
      <c r="H267" s="110"/>
      <c r="I267" s="110">
        <v>22820.3265526467</v>
      </c>
      <c r="J267" s="110">
        <v>424024488</v>
      </c>
      <c r="K267" s="55"/>
      <c r="L267" s="110"/>
      <c r="M267" s="112"/>
      <c r="N267" s="112"/>
      <c r="O267" s="112"/>
      <c r="P267" s="112"/>
      <c r="Q267" s="112"/>
      <c r="R267" s="112"/>
      <c r="S267" s="112"/>
      <c r="T267" s="113"/>
      <c r="U267" s="114"/>
      <c r="V267" s="113"/>
      <c r="W267" s="115"/>
      <c r="X267" s="115"/>
      <c r="Y267" s="115"/>
      <c r="AA267" s="117"/>
      <c r="AB267" s="117"/>
      <c r="AC267" s="117"/>
      <c r="AD267" s="118"/>
      <c r="AE267" s="117"/>
      <c r="AF267" s="117"/>
      <c r="AG267" s="117"/>
      <c r="AH267" s="117"/>
      <c r="AI267" s="117"/>
      <c r="AJ267" s="117"/>
      <c r="AK267" s="117"/>
      <c r="AM267" s="119"/>
    </row>
    <row r="268" spans="1:39" s="116" customFormat="1" ht="13.2" x14ac:dyDescent="0.25">
      <c r="A268" s="111" t="s">
        <v>581</v>
      </c>
      <c r="B268" s="110">
        <v>9381</v>
      </c>
      <c r="C268" s="110">
        <v>17325</v>
      </c>
      <c r="D268" s="110">
        <v>4114</v>
      </c>
      <c r="E268" s="110">
        <v>0</v>
      </c>
      <c r="F268" s="110">
        <v>0</v>
      </c>
      <c r="G268" s="110">
        <v>3055.3265526466898</v>
      </c>
      <c r="H268" s="110"/>
      <c r="I268" s="110">
        <v>24494.3265526467</v>
      </c>
      <c r="J268" s="110">
        <v>229781277</v>
      </c>
      <c r="K268" s="55"/>
      <c r="L268" s="110"/>
      <c r="M268" s="112"/>
      <c r="N268" s="112"/>
      <c r="O268" s="112"/>
      <c r="P268" s="112"/>
      <c r="Q268" s="112"/>
      <c r="R268" s="112"/>
      <c r="S268" s="112"/>
      <c r="T268" s="113"/>
      <c r="U268" s="114"/>
      <c r="V268" s="113"/>
      <c r="W268" s="115"/>
      <c r="X268" s="115"/>
      <c r="Y268" s="115"/>
      <c r="AA268" s="117"/>
      <c r="AB268" s="117"/>
      <c r="AC268" s="117"/>
      <c r="AD268" s="118"/>
      <c r="AE268" s="117"/>
      <c r="AF268" s="117"/>
      <c r="AG268" s="117"/>
      <c r="AH268" s="117"/>
      <c r="AI268" s="117"/>
      <c r="AJ268" s="117"/>
      <c r="AK268" s="117"/>
      <c r="AM268" s="119"/>
    </row>
    <row r="269" spans="1:39" s="116" customFormat="1" ht="13.2" x14ac:dyDescent="0.25">
      <c r="A269" s="111" t="s">
        <v>582</v>
      </c>
      <c r="B269" s="110">
        <v>5773</v>
      </c>
      <c r="C269" s="110">
        <v>15495</v>
      </c>
      <c r="D269" s="110">
        <v>3590</v>
      </c>
      <c r="E269" s="110">
        <v>0</v>
      </c>
      <c r="F269" s="110">
        <v>0</v>
      </c>
      <c r="G269" s="110">
        <v>3055.3265526466898</v>
      </c>
      <c r="H269" s="110"/>
      <c r="I269" s="110">
        <v>22140.3265526467</v>
      </c>
      <c r="J269" s="110">
        <v>127816105</v>
      </c>
      <c r="K269" s="55"/>
      <c r="L269" s="110"/>
      <c r="M269" s="112"/>
      <c r="N269" s="112"/>
      <c r="O269" s="112"/>
      <c r="P269" s="112"/>
      <c r="Q269" s="112"/>
      <c r="R269" s="112"/>
      <c r="S269" s="112"/>
      <c r="T269" s="113"/>
      <c r="U269" s="114"/>
      <c r="V269" s="113"/>
      <c r="W269" s="115"/>
      <c r="X269" s="115"/>
      <c r="Y269" s="115"/>
      <c r="AA269" s="117"/>
      <c r="AB269" s="117"/>
      <c r="AC269" s="117"/>
      <c r="AD269" s="118"/>
      <c r="AE269" s="117"/>
      <c r="AF269" s="117"/>
      <c r="AG269" s="117"/>
      <c r="AH269" s="117"/>
      <c r="AI269" s="117"/>
      <c r="AJ269" s="117"/>
      <c r="AK269" s="117"/>
      <c r="AM269" s="119"/>
    </row>
    <row r="270" spans="1:39" s="116" customFormat="1" ht="13.2" x14ac:dyDescent="0.25">
      <c r="A270" s="111" t="s">
        <v>583</v>
      </c>
      <c r="B270" s="110">
        <v>11563</v>
      </c>
      <c r="C270" s="110">
        <v>17286</v>
      </c>
      <c r="D270" s="110">
        <v>3220</v>
      </c>
      <c r="E270" s="110">
        <v>0</v>
      </c>
      <c r="F270" s="110">
        <v>0</v>
      </c>
      <c r="G270" s="110">
        <v>3055.3265526466898</v>
      </c>
      <c r="H270" s="110"/>
      <c r="I270" s="110">
        <v>23561.3265526467</v>
      </c>
      <c r="J270" s="110">
        <v>272439619</v>
      </c>
      <c r="K270" s="55"/>
      <c r="L270" s="110"/>
      <c r="M270" s="112"/>
      <c r="N270" s="112"/>
      <c r="O270" s="112"/>
      <c r="P270" s="112"/>
      <c r="Q270" s="112"/>
      <c r="R270" s="112"/>
      <c r="S270" s="112"/>
      <c r="T270" s="113"/>
      <c r="U270" s="114"/>
      <c r="V270" s="113"/>
      <c r="W270" s="115"/>
      <c r="X270" s="115"/>
      <c r="Y270" s="115"/>
      <c r="AA270" s="117"/>
      <c r="AB270" s="117"/>
      <c r="AC270" s="117"/>
      <c r="AD270" s="118"/>
      <c r="AE270" s="117"/>
      <c r="AF270" s="117"/>
      <c r="AG270" s="117"/>
      <c r="AH270" s="117"/>
      <c r="AI270" s="117"/>
      <c r="AJ270" s="117"/>
      <c r="AK270" s="117"/>
      <c r="AM270" s="119"/>
    </row>
    <row r="271" spans="1:39" s="116" customFormat="1" ht="13.2" x14ac:dyDescent="0.25">
      <c r="A271" s="111" t="s">
        <v>584</v>
      </c>
      <c r="B271" s="110">
        <v>38719</v>
      </c>
      <c r="C271" s="110">
        <v>11618</v>
      </c>
      <c r="D271" s="110">
        <v>1648</v>
      </c>
      <c r="E271" s="110">
        <v>0</v>
      </c>
      <c r="F271" s="110">
        <v>0</v>
      </c>
      <c r="G271" s="110">
        <v>3055.3265526466898</v>
      </c>
      <c r="H271" s="110"/>
      <c r="I271" s="110">
        <v>16321.3265526467</v>
      </c>
      <c r="J271" s="110">
        <v>631945443</v>
      </c>
      <c r="K271" s="55"/>
      <c r="L271" s="110"/>
      <c r="M271" s="112"/>
      <c r="N271" s="112"/>
      <c r="O271" s="112"/>
      <c r="P271" s="112"/>
      <c r="Q271" s="112"/>
      <c r="R271" s="112"/>
      <c r="S271" s="112"/>
      <c r="T271" s="113"/>
      <c r="U271" s="114"/>
      <c r="V271" s="113"/>
      <c r="W271" s="115"/>
      <c r="X271" s="115"/>
      <c r="Y271" s="115"/>
      <c r="AA271" s="117"/>
      <c r="AB271" s="117"/>
      <c r="AC271" s="117"/>
      <c r="AD271" s="118"/>
      <c r="AE271" s="117"/>
      <c r="AF271" s="117"/>
      <c r="AG271" s="117"/>
      <c r="AH271" s="117"/>
      <c r="AI271" s="117"/>
      <c r="AJ271" s="117"/>
      <c r="AK271" s="117"/>
      <c r="AM271" s="119"/>
    </row>
    <row r="272" spans="1:39" s="116" customFormat="1" ht="13.2" x14ac:dyDescent="0.25">
      <c r="A272" s="111" t="s">
        <v>585</v>
      </c>
      <c r="B272" s="110">
        <v>24957</v>
      </c>
      <c r="C272" s="110">
        <v>15368</v>
      </c>
      <c r="D272" s="110">
        <v>2518</v>
      </c>
      <c r="E272" s="110">
        <v>0</v>
      </c>
      <c r="F272" s="110">
        <v>0</v>
      </c>
      <c r="G272" s="110">
        <v>3055.3265526466898</v>
      </c>
      <c r="H272" s="110"/>
      <c r="I272" s="110">
        <v>20941.3265526467</v>
      </c>
      <c r="J272" s="110">
        <v>522632687</v>
      </c>
      <c r="K272" s="55"/>
      <c r="L272" s="110"/>
      <c r="M272" s="112"/>
      <c r="N272" s="112"/>
      <c r="O272" s="112"/>
      <c r="P272" s="112"/>
      <c r="Q272" s="112"/>
      <c r="R272" s="112"/>
      <c r="S272" s="112"/>
      <c r="T272" s="113"/>
      <c r="U272" s="114"/>
      <c r="V272" s="113"/>
      <c r="W272" s="115"/>
      <c r="X272" s="115"/>
      <c r="Y272" s="115"/>
      <c r="AA272" s="117"/>
      <c r="AB272" s="117"/>
      <c r="AC272" s="117"/>
      <c r="AD272" s="118"/>
      <c r="AE272" s="117"/>
      <c r="AF272" s="117"/>
      <c r="AG272" s="117"/>
      <c r="AH272" s="117"/>
      <c r="AI272" s="117"/>
      <c r="AJ272" s="117"/>
      <c r="AK272" s="117"/>
      <c r="AM272" s="119"/>
    </row>
    <row r="273" spans="1:39" s="116" customFormat="1" ht="18.75" customHeight="1" x14ac:dyDescent="0.25">
      <c r="A273" s="17" t="s">
        <v>586</v>
      </c>
      <c r="B273" s="18"/>
      <c r="C273" s="18"/>
      <c r="D273" s="18"/>
      <c r="E273" s="18"/>
      <c r="F273" s="18"/>
      <c r="G273" s="18"/>
      <c r="H273" s="18"/>
      <c r="I273" s="110"/>
      <c r="J273" s="110"/>
      <c r="K273" s="55"/>
      <c r="L273" s="110"/>
      <c r="M273" s="112"/>
      <c r="N273" s="112"/>
      <c r="O273" s="112"/>
      <c r="P273" s="112"/>
      <c r="Q273" s="112"/>
      <c r="R273" s="112"/>
      <c r="S273" s="112"/>
      <c r="T273" s="113"/>
      <c r="U273" s="114"/>
      <c r="V273" s="113"/>
      <c r="W273" s="115"/>
      <c r="X273" s="115"/>
      <c r="Y273" s="115"/>
      <c r="AA273" s="117"/>
      <c r="AB273" s="117"/>
      <c r="AC273" s="117"/>
      <c r="AD273" s="118"/>
      <c r="AE273" s="117"/>
      <c r="AF273" s="117"/>
      <c r="AG273" s="117"/>
      <c r="AH273" s="117"/>
      <c r="AI273" s="117"/>
      <c r="AJ273" s="117"/>
      <c r="AK273" s="117"/>
      <c r="AM273" s="119"/>
    </row>
    <row r="274" spans="1:39" s="116" customFormat="1" ht="13.2" x14ac:dyDescent="0.25">
      <c r="A274" s="111" t="s">
        <v>587</v>
      </c>
      <c r="B274" s="110">
        <v>24665</v>
      </c>
      <c r="C274" s="110">
        <v>15915</v>
      </c>
      <c r="D274" s="110">
        <v>1432</v>
      </c>
      <c r="E274" s="110">
        <v>0</v>
      </c>
      <c r="F274" s="110">
        <v>0</v>
      </c>
      <c r="G274" s="110">
        <v>3055.3265526466898</v>
      </c>
      <c r="H274" s="110"/>
      <c r="I274" s="110">
        <v>20402.3265526467</v>
      </c>
      <c r="J274" s="110">
        <v>503223384</v>
      </c>
      <c r="K274" s="55"/>
      <c r="L274" s="110"/>
      <c r="M274" s="112"/>
      <c r="N274" s="112"/>
      <c r="O274" s="112"/>
      <c r="P274" s="112"/>
      <c r="Q274" s="112"/>
      <c r="R274" s="112"/>
      <c r="S274" s="112"/>
      <c r="T274" s="113"/>
      <c r="U274" s="114"/>
      <c r="V274" s="113"/>
      <c r="W274" s="115"/>
      <c r="X274" s="115"/>
      <c r="Y274" s="115"/>
      <c r="AA274" s="117"/>
      <c r="AB274" s="117"/>
      <c r="AC274" s="117"/>
      <c r="AD274" s="118"/>
      <c r="AE274" s="117"/>
      <c r="AF274" s="117"/>
      <c r="AG274" s="117"/>
      <c r="AH274" s="117"/>
      <c r="AI274" s="117"/>
      <c r="AJ274" s="117"/>
      <c r="AK274" s="117"/>
      <c r="AM274" s="119"/>
    </row>
    <row r="275" spans="1:39" s="116" customFormat="1" ht="13.2" x14ac:dyDescent="0.25">
      <c r="A275" s="111" t="s">
        <v>588</v>
      </c>
      <c r="B275" s="110">
        <v>17652</v>
      </c>
      <c r="C275" s="110">
        <v>17568</v>
      </c>
      <c r="D275" s="110">
        <v>2484</v>
      </c>
      <c r="E275" s="110">
        <v>107</v>
      </c>
      <c r="F275" s="110">
        <v>0</v>
      </c>
      <c r="G275" s="110">
        <v>3055.3265526466898</v>
      </c>
      <c r="H275" s="110"/>
      <c r="I275" s="110">
        <v>23214.3265526467</v>
      </c>
      <c r="J275" s="110">
        <v>409779292</v>
      </c>
      <c r="K275" s="55"/>
      <c r="L275" s="110"/>
      <c r="M275" s="112"/>
      <c r="N275" s="112"/>
      <c r="O275" s="112"/>
      <c r="P275" s="112"/>
      <c r="Q275" s="112"/>
      <c r="R275" s="112"/>
      <c r="S275" s="112"/>
      <c r="T275" s="113"/>
      <c r="U275" s="114"/>
      <c r="V275" s="113"/>
      <c r="W275" s="115"/>
      <c r="X275" s="115"/>
      <c r="Y275" s="115"/>
      <c r="AA275" s="117"/>
      <c r="AB275" s="117"/>
      <c r="AC275" s="117"/>
      <c r="AD275" s="118"/>
      <c r="AE275" s="117"/>
      <c r="AF275" s="117"/>
      <c r="AG275" s="117"/>
      <c r="AH275" s="117"/>
      <c r="AI275" s="117"/>
      <c r="AJ275" s="117"/>
      <c r="AK275" s="117"/>
      <c r="AM275" s="119"/>
    </row>
    <row r="276" spans="1:39" s="116" customFormat="1" ht="13.2" x14ac:dyDescent="0.25">
      <c r="A276" s="111" t="s">
        <v>589</v>
      </c>
      <c r="B276" s="110">
        <v>18548</v>
      </c>
      <c r="C276" s="110">
        <v>18354</v>
      </c>
      <c r="D276" s="110">
        <v>6572</v>
      </c>
      <c r="E276" s="110">
        <v>471</v>
      </c>
      <c r="F276" s="110">
        <v>0</v>
      </c>
      <c r="G276" s="110">
        <v>3055.3265526466898</v>
      </c>
      <c r="H276" s="110"/>
      <c r="I276" s="110">
        <v>28452.3265526467</v>
      </c>
      <c r="J276" s="110">
        <v>527733753</v>
      </c>
      <c r="K276" s="55"/>
      <c r="L276" s="110"/>
      <c r="M276" s="112"/>
      <c r="N276" s="112"/>
      <c r="O276" s="112"/>
      <c r="P276" s="112"/>
      <c r="Q276" s="112"/>
      <c r="R276" s="112"/>
      <c r="S276" s="112"/>
      <c r="T276" s="113"/>
      <c r="U276" s="114"/>
      <c r="V276" s="113"/>
      <c r="W276" s="115"/>
      <c r="X276" s="115"/>
      <c r="Y276" s="115"/>
      <c r="AA276" s="117"/>
      <c r="AB276" s="117"/>
      <c r="AC276" s="117"/>
      <c r="AD276" s="118"/>
      <c r="AE276" s="117"/>
      <c r="AF276" s="117"/>
      <c r="AG276" s="117"/>
      <c r="AH276" s="117"/>
      <c r="AI276" s="117"/>
      <c r="AJ276" s="117"/>
      <c r="AK276" s="117"/>
      <c r="AM276" s="119"/>
    </row>
    <row r="277" spans="1:39" s="116" customFormat="1" ht="13.2" x14ac:dyDescent="0.25">
      <c r="A277" s="111" t="s">
        <v>590</v>
      </c>
      <c r="B277" s="110">
        <v>99362</v>
      </c>
      <c r="C277" s="110">
        <v>9210</v>
      </c>
      <c r="D277" s="110">
        <v>-1311</v>
      </c>
      <c r="E277" s="110">
        <v>0</v>
      </c>
      <c r="F277" s="110">
        <v>0</v>
      </c>
      <c r="G277" s="110">
        <v>3055.3265526466898</v>
      </c>
      <c r="H277" s="110"/>
      <c r="I277" s="110">
        <v>10954.3265526467</v>
      </c>
      <c r="J277" s="110">
        <v>1088443795</v>
      </c>
      <c r="K277" s="55"/>
      <c r="L277" s="110"/>
      <c r="M277" s="112"/>
      <c r="N277" s="112"/>
      <c r="O277" s="112"/>
      <c r="P277" s="112"/>
      <c r="Q277" s="112"/>
      <c r="R277" s="112"/>
      <c r="S277" s="112"/>
      <c r="T277" s="113"/>
      <c r="U277" s="114"/>
      <c r="V277" s="113"/>
      <c r="W277" s="115"/>
      <c r="X277" s="115"/>
      <c r="Y277" s="115"/>
      <c r="AA277" s="117"/>
      <c r="AB277" s="117"/>
      <c r="AC277" s="117"/>
      <c r="AD277" s="118"/>
      <c r="AE277" s="117"/>
      <c r="AF277" s="117"/>
      <c r="AG277" s="117"/>
      <c r="AH277" s="117"/>
      <c r="AI277" s="117"/>
      <c r="AJ277" s="117"/>
      <c r="AK277" s="117"/>
      <c r="AM277" s="119"/>
    </row>
    <row r="278" spans="1:39" s="116" customFormat="1" ht="13.2" x14ac:dyDescent="0.25">
      <c r="A278" s="111" t="s">
        <v>591</v>
      </c>
      <c r="B278" s="110">
        <v>17530</v>
      </c>
      <c r="C278" s="110">
        <v>12233</v>
      </c>
      <c r="D278" s="110">
        <v>-1758</v>
      </c>
      <c r="E278" s="110">
        <v>0</v>
      </c>
      <c r="F278" s="110">
        <v>0</v>
      </c>
      <c r="G278" s="110">
        <v>3055.3265526466898</v>
      </c>
      <c r="H278" s="110"/>
      <c r="I278" s="110">
        <v>13530.3265526467</v>
      </c>
      <c r="J278" s="110">
        <v>237186624</v>
      </c>
      <c r="K278" s="55"/>
      <c r="L278" s="110"/>
      <c r="M278" s="112"/>
      <c r="N278" s="112"/>
      <c r="O278" s="112"/>
      <c r="P278" s="112"/>
      <c r="Q278" s="112"/>
      <c r="R278" s="112"/>
      <c r="S278" s="112"/>
      <c r="T278" s="113"/>
      <c r="U278" s="114"/>
      <c r="V278" s="113"/>
      <c r="W278" s="115"/>
      <c r="X278" s="115"/>
      <c r="Y278" s="115"/>
      <c r="AA278" s="117"/>
      <c r="AB278" s="117"/>
      <c r="AC278" s="117"/>
      <c r="AD278" s="118"/>
      <c r="AE278" s="117"/>
      <c r="AF278" s="117"/>
      <c r="AG278" s="117"/>
      <c r="AH278" s="117"/>
      <c r="AI278" s="117"/>
      <c r="AJ278" s="117"/>
      <c r="AK278" s="117"/>
      <c r="AM278" s="119"/>
    </row>
    <row r="279" spans="1:39" s="116" customFormat="1" ht="13.2" x14ac:dyDescent="0.25">
      <c r="A279" s="111" t="s">
        <v>592</v>
      </c>
      <c r="B279" s="110">
        <v>9103</v>
      </c>
      <c r="C279" s="110">
        <v>15727</v>
      </c>
      <c r="D279" s="110">
        <v>4735</v>
      </c>
      <c r="E279" s="110">
        <v>324</v>
      </c>
      <c r="F279" s="110">
        <v>0</v>
      </c>
      <c r="G279" s="110">
        <v>3055.3265526466898</v>
      </c>
      <c r="H279" s="110"/>
      <c r="I279" s="110">
        <v>23841.3265526467</v>
      </c>
      <c r="J279" s="110">
        <v>217027596</v>
      </c>
      <c r="K279" s="55"/>
      <c r="L279" s="110"/>
      <c r="M279" s="112"/>
      <c r="N279" s="112"/>
      <c r="O279" s="112"/>
      <c r="P279" s="112"/>
      <c r="Q279" s="112"/>
      <c r="R279" s="112"/>
      <c r="S279" s="112"/>
      <c r="T279" s="113"/>
      <c r="U279" s="114"/>
      <c r="V279" s="113"/>
      <c r="W279" s="115"/>
      <c r="X279" s="115"/>
      <c r="Y279" s="115"/>
      <c r="AA279" s="117"/>
      <c r="AB279" s="117"/>
      <c r="AC279" s="117"/>
      <c r="AD279" s="118"/>
      <c r="AE279" s="117"/>
      <c r="AF279" s="117"/>
      <c r="AG279" s="117"/>
      <c r="AH279" s="117"/>
      <c r="AI279" s="117"/>
      <c r="AJ279" s="117"/>
      <c r="AK279" s="117"/>
      <c r="AM279" s="119"/>
    </row>
    <row r="280" spans="1:39" s="116" customFormat="1" ht="13.2" x14ac:dyDescent="0.25">
      <c r="A280" s="111" t="s">
        <v>593</v>
      </c>
      <c r="B280" s="110">
        <v>55483</v>
      </c>
      <c r="C280" s="110">
        <v>12226</v>
      </c>
      <c r="D280" s="110">
        <v>974</v>
      </c>
      <c r="E280" s="110">
        <v>0</v>
      </c>
      <c r="F280" s="110">
        <v>0</v>
      </c>
      <c r="G280" s="110">
        <v>3055.3265526466898</v>
      </c>
      <c r="H280" s="110"/>
      <c r="I280" s="110">
        <v>16255.3265526467</v>
      </c>
      <c r="J280" s="110">
        <v>901894283</v>
      </c>
      <c r="K280" s="55"/>
      <c r="L280" s="110"/>
      <c r="M280" s="112"/>
      <c r="N280" s="112"/>
      <c r="O280" s="112"/>
      <c r="P280" s="112"/>
      <c r="Q280" s="112"/>
      <c r="R280" s="112"/>
      <c r="S280" s="112"/>
      <c r="T280" s="113"/>
      <c r="U280" s="114"/>
      <c r="V280" s="113"/>
      <c r="W280" s="115"/>
      <c r="X280" s="115"/>
      <c r="Y280" s="115"/>
      <c r="AA280" s="117"/>
      <c r="AB280" s="117"/>
      <c r="AC280" s="117"/>
      <c r="AD280" s="118"/>
      <c r="AE280" s="117"/>
      <c r="AF280" s="117"/>
      <c r="AG280" s="117"/>
      <c r="AH280" s="117"/>
      <c r="AI280" s="117"/>
      <c r="AJ280" s="117"/>
      <c r="AK280" s="117"/>
      <c r="AM280" s="119"/>
    </row>
    <row r="281" spans="1:39" s="116" customFormat="1" ht="18.75" customHeight="1" x14ac:dyDescent="0.25">
      <c r="A281" s="17" t="s">
        <v>594</v>
      </c>
      <c r="B281" s="18"/>
      <c r="C281" s="18"/>
      <c r="D281" s="18"/>
      <c r="E281" s="18"/>
      <c r="F281" s="18"/>
      <c r="G281" s="18"/>
      <c r="H281" s="18"/>
      <c r="I281" s="110"/>
      <c r="J281" s="110"/>
      <c r="K281" s="55"/>
      <c r="L281" s="110"/>
      <c r="M281" s="112"/>
      <c r="N281" s="112"/>
      <c r="O281" s="112"/>
      <c r="P281" s="112"/>
      <c r="Q281" s="112"/>
      <c r="R281" s="112"/>
      <c r="S281" s="112"/>
      <c r="T281" s="113"/>
      <c r="U281" s="114"/>
      <c r="V281" s="113"/>
      <c r="W281" s="115"/>
      <c r="X281" s="115"/>
      <c r="Y281" s="115"/>
      <c r="AA281" s="117"/>
      <c r="AB281" s="117"/>
      <c r="AC281" s="117"/>
      <c r="AD281" s="118"/>
      <c r="AE281" s="117"/>
      <c r="AF281" s="117"/>
      <c r="AG281" s="117"/>
      <c r="AH281" s="117"/>
      <c r="AI281" s="117"/>
      <c r="AJ281" s="117"/>
      <c r="AK281" s="117"/>
      <c r="AM281" s="119"/>
    </row>
    <row r="282" spans="1:39" s="116" customFormat="1" ht="13.2" x14ac:dyDescent="0.25">
      <c r="A282" s="111" t="s">
        <v>595</v>
      </c>
      <c r="B282" s="110">
        <v>7114</v>
      </c>
      <c r="C282" s="110">
        <v>18979</v>
      </c>
      <c r="D282" s="110">
        <v>9687</v>
      </c>
      <c r="E282" s="110">
        <v>1389</v>
      </c>
      <c r="F282" s="110">
        <v>0</v>
      </c>
      <c r="G282" s="110">
        <v>3055.3265526466898</v>
      </c>
      <c r="H282" s="110"/>
      <c r="I282" s="110">
        <v>33110.3265526467</v>
      </c>
      <c r="J282" s="110">
        <v>235546863</v>
      </c>
      <c r="K282" s="55"/>
      <c r="L282" s="110"/>
      <c r="M282" s="112"/>
      <c r="N282" s="112"/>
      <c r="O282" s="112"/>
      <c r="P282" s="112"/>
      <c r="Q282" s="112"/>
      <c r="R282" s="112"/>
      <c r="S282" s="112"/>
      <c r="T282" s="113"/>
      <c r="U282" s="114"/>
      <c r="V282" s="113"/>
      <c r="W282" s="115"/>
      <c r="X282" s="115"/>
      <c r="Y282" s="115"/>
      <c r="AA282" s="117"/>
      <c r="AB282" s="117"/>
      <c r="AC282" s="117"/>
      <c r="AD282" s="118"/>
      <c r="AE282" s="117"/>
      <c r="AF282" s="117"/>
      <c r="AG282" s="117"/>
      <c r="AH282" s="117"/>
      <c r="AI282" s="117"/>
      <c r="AJ282" s="117"/>
      <c r="AK282" s="117"/>
      <c r="AM282" s="119"/>
    </row>
    <row r="283" spans="1:39" s="116" customFormat="1" ht="13.2" x14ac:dyDescent="0.25">
      <c r="A283" s="111" t="s">
        <v>596</v>
      </c>
      <c r="B283" s="110">
        <v>6091</v>
      </c>
      <c r="C283" s="110">
        <v>18099</v>
      </c>
      <c r="D283" s="110">
        <v>9097</v>
      </c>
      <c r="E283" s="110">
        <v>1318</v>
      </c>
      <c r="F283" s="110">
        <v>0</v>
      </c>
      <c r="G283" s="110">
        <v>3055.3265526466898</v>
      </c>
      <c r="H283" s="110"/>
      <c r="I283" s="110">
        <v>31569.3265526467</v>
      </c>
      <c r="J283" s="110">
        <v>192288768</v>
      </c>
      <c r="K283" s="55"/>
      <c r="L283" s="110"/>
      <c r="M283" s="112"/>
      <c r="N283" s="112"/>
      <c r="O283" s="112"/>
      <c r="P283" s="112"/>
      <c r="Q283" s="112"/>
      <c r="R283" s="112"/>
      <c r="S283" s="112"/>
      <c r="T283" s="113"/>
      <c r="U283" s="114"/>
      <c r="V283" s="113"/>
      <c r="W283" s="115"/>
      <c r="X283" s="115"/>
      <c r="Y283" s="115"/>
      <c r="AA283" s="117"/>
      <c r="AB283" s="117"/>
      <c r="AC283" s="117"/>
      <c r="AD283" s="118"/>
      <c r="AE283" s="117"/>
      <c r="AF283" s="117"/>
      <c r="AG283" s="117"/>
      <c r="AH283" s="117"/>
      <c r="AI283" s="117"/>
      <c r="AJ283" s="117"/>
      <c r="AK283" s="117"/>
      <c r="AM283" s="119"/>
    </row>
    <row r="284" spans="1:39" s="116" customFormat="1" ht="13.2" x14ac:dyDescent="0.25">
      <c r="A284" s="111" t="s">
        <v>597</v>
      </c>
      <c r="B284" s="110">
        <v>10136</v>
      </c>
      <c r="C284" s="110">
        <v>15453</v>
      </c>
      <c r="D284" s="110">
        <v>3155</v>
      </c>
      <c r="E284" s="110">
        <v>2104</v>
      </c>
      <c r="F284" s="110">
        <v>0</v>
      </c>
      <c r="G284" s="110">
        <v>3055.3265526466898</v>
      </c>
      <c r="H284" s="110"/>
      <c r="I284" s="110">
        <v>23767.3265526467</v>
      </c>
      <c r="J284" s="110">
        <v>240905622</v>
      </c>
      <c r="K284" s="55"/>
      <c r="L284" s="110"/>
      <c r="M284" s="112"/>
      <c r="N284" s="112"/>
      <c r="O284" s="112"/>
      <c r="P284" s="112"/>
      <c r="Q284" s="112"/>
      <c r="R284" s="112"/>
      <c r="S284" s="112"/>
      <c r="T284" s="113"/>
      <c r="U284" s="114"/>
      <c r="V284" s="113"/>
      <c r="W284" s="115"/>
      <c r="X284" s="115"/>
      <c r="Y284" s="115"/>
      <c r="AA284" s="117"/>
      <c r="AB284" s="117"/>
      <c r="AC284" s="117"/>
      <c r="AD284" s="118"/>
      <c r="AE284" s="117"/>
      <c r="AF284" s="117"/>
      <c r="AG284" s="117"/>
      <c r="AH284" s="117"/>
      <c r="AI284" s="117"/>
      <c r="AJ284" s="117"/>
      <c r="AK284" s="117"/>
      <c r="AM284" s="119"/>
    </row>
    <row r="285" spans="1:39" s="116" customFormat="1" ht="13.2" x14ac:dyDescent="0.25">
      <c r="A285" s="111" t="s">
        <v>598</v>
      </c>
      <c r="B285" s="110">
        <v>15604</v>
      </c>
      <c r="C285" s="110">
        <v>15129</v>
      </c>
      <c r="D285" s="110">
        <v>5594</v>
      </c>
      <c r="E285" s="110">
        <v>770</v>
      </c>
      <c r="F285" s="110">
        <v>0</v>
      </c>
      <c r="G285" s="110">
        <v>3055.3265526466898</v>
      </c>
      <c r="H285" s="110"/>
      <c r="I285" s="110">
        <v>24548.3265526467</v>
      </c>
      <c r="J285" s="110">
        <v>383052088</v>
      </c>
      <c r="K285" s="55"/>
      <c r="L285" s="110"/>
      <c r="M285" s="112"/>
      <c r="N285" s="112"/>
      <c r="O285" s="112"/>
      <c r="P285" s="112"/>
      <c r="Q285" s="112"/>
      <c r="R285" s="112"/>
      <c r="S285" s="112"/>
      <c r="T285" s="113"/>
      <c r="U285" s="114"/>
      <c r="V285" s="113"/>
      <c r="W285" s="115"/>
      <c r="X285" s="115"/>
      <c r="Y285" s="115"/>
      <c r="AA285" s="117"/>
      <c r="AB285" s="117"/>
      <c r="AC285" s="117"/>
      <c r="AD285" s="118"/>
      <c r="AE285" s="117"/>
      <c r="AF285" s="117"/>
      <c r="AG285" s="117"/>
      <c r="AH285" s="117"/>
      <c r="AI285" s="117"/>
      <c r="AJ285" s="117"/>
      <c r="AK285" s="117"/>
      <c r="AM285" s="119"/>
    </row>
    <row r="286" spans="1:39" s="116" customFormat="1" ht="13.2" x14ac:dyDescent="0.25">
      <c r="A286" s="111" t="s">
        <v>599</v>
      </c>
      <c r="B286" s="110">
        <v>5135</v>
      </c>
      <c r="C286" s="110">
        <v>18983</v>
      </c>
      <c r="D286" s="110">
        <v>11365</v>
      </c>
      <c r="E286" s="110">
        <v>284</v>
      </c>
      <c r="F286" s="110">
        <v>0</v>
      </c>
      <c r="G286" s="110">
        <v>3055.3265526466898</v>
      </c>
      <c r="H286" s="110"/>
      <c r="I286" s="110">
        <v>33687.3265526467</v>
      </c>
      <c r="J286" s="110">
        <v>172984422</v>
      </c>
      <c r="K286" s="55"/>
      <c r="L286" s="110"/>
      <c r="M286" s="112"/>
      <c r="N286" s="112"/>
      <c r="O286" s="112"/>
      <c r="P286" s="112"/>
      <c r="Q286" s="112"/>
      <c r="R286" s="112"/>
      <c r="S286" s="112"/>
      <c r="T286" s="113"/>
      <c r="U286" s="114"/>
      <c r="V286" s="113"/>
      <c r="W286" s="115"/>
      <c r="X286" s="115"/>
      <c r="Y286" s="115"/>
      <c r="AA286" s="117"/>
      <c r="AB286" s="117"/>
      <c r="AC286" s="117"/>
      <c r="AD286" s="118"/>
      <c r="AE286" s="117"/>
      <c r="AF286" s="117"/>
      <c r="AG286" s="117"/>
      <c r="AH286" s="117"/>
      <c r="AI286" s="117"/>
      <c r="AJ286" s="117"/>
      <c r="AK286" s="117"/>
      <c r="AM286" s="119"/>
    </row>
    <row r="287" spans="1:39" s="116" customFormat="1" ht="13.2" x14ac:dyDescent="0.25">
      <c r="A287" s="111" t="s">
        <v>600</v>
      </c>
      <c r="B287" s="110">
        <v>11139</v>
      </c>
      <c r="C287" s="110">
        <v>17646</v>
      </c>
      <c r="D287" s="110">
        <v>9641</v>
      </c>
      <c r="E287" s="110">
        <v>1765</v>
      </c>
      <c r="F287" s="110">
        <v>0</v>
      </c>
      <c r="G287" s="110">
        <v>3055.3265526466898</v>
      </c>
      <c r="H287" s="110"/>
      <c r="I287" s="110">
        <v>32107.3265526467</v>
      </c>
      <c r="J287" s="110">
        <v>357643510</v>
      </c>
      <c r="K287" s="55"/>
      <c r="L287" s="110"/>
      <c r="M287" s="112"/>
      <c r="N287" s="112"/>
      <c r="O287" s="112"/>
      <c r="P287" s="112"/>
      <c r="Q287" s="112"/>
      <c r="R287" s="112"/>
      <c r="S287" s="112"/>
      <c r="T287" s="113"/>
      <c r="U287" s="114"/>
      <c r="V287" s="113"/>
      <c r="W287" s="115"/>
      <c r="X287" s="115"/>
      <c r="Y287" s="115"/>
      <c r="AA287" s="117"/>
      <c r="AB287" s="117"/>
      <c r="AC287" s="117"/>
      <c r="AD287" s="118"/>
      <c r="AE287" s="117"/>
      <c r="AF287" s="117"/>
      <c r="AG287" s="117"/>
      <c r="AH287" s="117"/>
      <c r="AI287" s="117"/>
      <c r="AJ287" s="117"/>
      <c r="AK287" s="117"/>
      <c r="AM287" s="119"/>
    </row>
    <row r="288" spans="1:39" s="116" customFormat="1" ht="13.2" x14ac:dyDescent="0.25">
      <c r="A288" s="111" t="s">
        <v>601</v>
      </c>
      <c r="B288" s="110">
        <v>12376</v>
      </c>
      <c r="C288" s="110">
        <v>14137</v>
      </c>
      <c r="D288" s="110">
        <v>-509</v>
      </c>
      <c r="E288" s="110">
        <v>1512</v>
      </c>
      <c r="F288" s="110">
        <v>0</v>
      </c>
      <c r="G288" s="110">
        <v>3055.3265526466898</v>
      </c>
      <c r="H288" s="110"/>
      <c r="I288" s="110">
        <v>18195.3265526467</v>
      </c>
      <c r="J288" s="110">
        <v>225185361</v>
      </c>
      <c r="K288" s="55"/>
      <c r="L288" s="110"/>
      <c r="M288" s="112"/>
      <c r="N288" s="112"/>
      <c r="O288" s="112"/>
      <c r="P288" s="112"/>
      <c r="Q288" s="112"/>
      <c r="R288" s="112"/>
      <c r="S288" s="112"/>
      <c r="T288" s="113"/>
      <c r="U288" s="114"/>
      <c r="V288" s="113"/>
      <c r="W288" s="115"/>
      <c r="X288" s="115"/>
      <c r="Y288" s="115"/>
      <c r="AA288" s="117"/>
      <c r="AB288" s="117"/>
      <c r="AC288" s="117"/>
      <c r="AD288" s="118"/>
      <c r="AE288" s="117"/>
      <c r="AF288" s="117"/>
      <c r="AG288" s="117"/>
      <c r="AH288" s="117"/>
      <c r="AI288" s="117"/>
      <c r="AJ288" s="117"/>
      <c r="AK288" s="117"/>
      <c r="AM288" s="119"/>
    </row>
    <row r="289" spans="1:39" s="116" customFormat="1" ht="13.2" x14ac:dyDescent="0.25">
      <c r="A289" s="111" t="s">
        <v>602</v>
      </c>
      <c r="B289" s="110">
        <v>64871</v>
      </c>
      <c r="C289" s="110">
        <v>12418</v>
      </c>
      <c r="D289" s="110">
        <v>-1962</v>
      </c>
      <c r="E289" s="110">
        <v>341</v>
      </c>
      <c r="F289" s="110">
        <v>0</v>
      </c>
      <c r="G289" s="110">
        <v>3055.3265526466898</v>
      </c>
      <c r="H289" s="110"/>
      <c r="I289" s="110">
        <v>13852.3265526467</v>
      </c>
      <c r="J289" s="110">
        <v>898614276</v>
      </c>
      <c r="K289" s="55"/>
      <c r="L289" s="110"/>
      <c r="M289" s="112"/>
      <c r="N289" s="112"/>
      <c r="O289" s="112"/>
      <c r="P289" s="112"/>
      <c r="Q289" s="112"/>
      <c r="R289" s="112"/>
      <c r="S289" s="112"/>
      <c r="T289" s="113"/>
      <c r="U289" s="114"/>
      <c r="V289" s="113"/>
      <c r="W289" s="115"/>
      <c r="X289" s="115"/>
      <c r="Y289" s="115"/>
      <c r="AA289" s="117"/>
      <c r="AB289" s="117"/>
      <c r="AC289" s="117"/>
      <c r="AD289" s="118"/>
      <c r="AE289" s="117"/>
      <c r="AF289" s="117"/>
      <c r="AG289" s="117"/>
      <c r="AH289" s="117"/>
      <c r="AI289" s="117"/>
      <c r="AJ289" s="117"/>
      <c r="AK289" s="117"/>
      <c r="AM289" s="119"/>
    </row>
    <row r="290" spans="1:39" s="116" customFormat="1" ht="18.75" customHeight="1" x14ac:dyDescent="0.25">
      <c r="A290" s="17" t="s">
        <v>603</v>
      </c>
      <c r="B290" s="18"/>
      <c r="C290" s="18"/>
      <c r="D290" s="18"/>
      <c r="E290" s="18"/>
      <c r="F290" s="18"/>
      <c r="G290" s="18"/>
      <c r="H290" s="18"/>
      <c r="I290" s="110"/>
      <c r="J290" s="110"/>
      <c r="K290" s="55"/>
      <c r="L290" s="110"/>
      <c r="M290" s="112"/>
      <c r="N290" s="112"/>
      <c r="O290" s="112"/>
      <c r="P290" s="112"/>
      <c r="Q290" s="112"/>
      <c r="R290" s="112"/>
      <c r="S290" s="112"/>
      <c r="T290" s="113"/>
      <c r="U290" s="114"/>
      <c r="V290" s="113"/>
      <c r="W290" s="115"/>
      <c r="X290" s="115"/>
      <c r="Y290" s="115"/>
      <c r="AA290" s="117"/>
      <c r="AB290" s="117"/>
      <c r="AC290" s="117"/>
      <c r="AD290" s="118"/>
      <c r="AE290" s="117"/>
      <c r="AF290" s="117"/>
      <c r="AG290" s="117"/>
      <c r="AH290" s="117"/>
      <c r="AI290" s="117"/>
      <c r="AJ290" s="117"/>
      <c r="AK290" s="117"/>
      <c r="AM290" s="119"/>
    </row>
    <row r="291" spans="1:39" s="116" customFormat="1" ht="13.2" x14ac:dyDescent="0.25">
      <c r="A291" s="111" t="s">
        <v>604</v>
      </c>
      <c r="B291" s="110">
        <v>2351</v>
      </c>
      <c r="C291" s="110">
        <v>19451</v>
      </c>
      <c r="D291" s="110">
        <v>10819</v>
      </c>
      <c r="E291" s="110">
        <v>432</v>
      </c>
      <c r="F291" s="110">
        <v>0</v>
      </c>
      <c r="G291" s="110">
        <v>3055.3265526466898</v>
      </c>
      <c r="H291" s="110"/>
      <c r="I291" s="110">
        <v>33757.3265526467</v>
      </c>
      <c r="J291" s="110">
        <v>79363475</v>
      </c>
      <c r="K291" s="55"/>
      <c r="L291" s="110"/>
      <c r="M291" s="112"/>
      <c r="N291" s="112"/>
      <c r="O291" s="112"/>
      <c r="P291" s="112"/>
      <c r="Q291" s="112"/>
      <c r="R291" s="112"/>
      <c r="S291" s="112"/>
      <c r="T291" s="113"/>
      <c r="U291" s="114"/>
      <c r="V291" s="113"/>
      <c r="W291" s="115"/>
      <c r="X291" s="115"/>
      <c r="Y291" s="115"/>
      <c r="AA291" s="117"/>
      <c r="AB291" s="117"/>
      <c r="AC291" s="117"/>
      <c r="AD291" s="118"/>
      <c r="AE291" s="117"/>
      <c r="AF291" s="117"/>
      <c r="AG291" s="117"/>
      <c r="AH291" s="117"/>
      <c r="AI291" s="117"/>
      <c r="AJ291" s="117"/>
      <c r="AK291" s="117"/>
      <c r="AM291" s="119"/>
    </row>
    <row r="292" spans="1:39" s="116" customFormat="1" ht="13.2" x14ac:dyDescent="0.25">
      <c r="A292" s="111" t="s">
        <v>605</v>
      </c>
      <c r="B292" s="110">
        <v>2349</v>
      </c>
      <c r="C292" s="110">
        <v>16499</v>
      </c>
      <c r="D292" s="110">
        <v>14493</v>
      </c>
      <c r="E292" s="110">
        <v>2165</v>
      </c>
      <c r="F292" s="110">
        <v>0</v>
      </c>
      <c r="G292" s="110">
        <v>3055.3265526466898</v>
      </c>
      <c r="H292" s="110"/>
      <c r="I292" s="110">
        <v>36212.3265526467</v>
      </c>
      <c r="J292" s="110">
        <v>85062755</v>
      </c>
      <c r="K292" s="55"/>
      <c r="L292" s="110"/>
      <c r="M292" s="112"/>
      <c r="N292" s="112"/>
      <c r="O292" s="112"/>
      <c r="P292" s="112"/>
      <c r="Q292" s="112"/>
      <c r="R292" s="112"/>
      <c r="S292" s="112"/>
      <c r="T292" s="113"/>
      <c r="U292" s="114"/>
      <c r="V292" s="113"/>
      <c r="W292" s="115"/>
      <c r="X292" s="115"/>
      <c r="Y292" s="115"/>
      <c r="AA292" s="117"/>
      <c r="AB292" s="117"/>
      <c r="AC292" s="117"/>
      <c r="AD292" s="118"/>
      <c r="AE292" s="117"/>
      <c r="AF292" s="117"/>
      <c r="AG292" s="117"/>
      <c r="AH292" s="117"/>
      <c r="AI292" s="117"/>
      <c r="AJ292" s="117"/>
      <c r="AK292" s="117"/>
      <c r="AM292" s="119"/>
    </row>
    <row r="293" spans="1:39" s="116" customFormat="1" ht="13.2" x14ac:dyDescent="0.25">
      <c r="A293" s="111" t="s">
        <v>606</v>
      </c>
      <c r="B293" s="110">
        <v>12204</v>
      </c>
      <c r="C293" s="110">
        <v>14899</v>
      </c>
      <c r="D293" s="110">
        <v>4325</v>
      </c>
      <c r="E293" s="110">
        <v>1792</v>
      </c>
      <c r="F293" s="110">
        <v>0</v>
      </c>
      <c r="G293" s="110">
        <v>3055.3265526466898</v>
      </c>
      <c r="H293" s="110"/>
      <c r="I293" s="110">
        <v>24071.3265526467</v>
      </c>
      <c r="J293" s="110">
        <v>293766469</v>
      </c>
      <c r="K293" s="55"/>
      <c r="L293" s="110"/>
      <c r="M293" s="112"/>
      <c r="N293" s="112"/>
      <c r="O293" s="112"/>
      <c r="P293" s="112"/>
      <c r="Q293" s="112"/>
      <c r="R293" s="112"/>
      <c r="S293" s="112"/>
      <c r="T293" s="113"/>
      <c r="U293" s="114"/>
      <c r="V293" s="113"/>
      <c r="W293" s="115"/>
      <c r="X293" s="115"/>
      <c r="Y293" s="115"/>
      <c r="AA293" s="117"/>
      <c r="AB293" s="117"/>
      <c r="AC293" s="117"/>
      <c r="AD293" s="118"/>
      <c r="AE293" s="117"/>
      <c r="AF293" s="117"/>
      <c r="AG293" s="117"/>
      <c r="AH293" s="117"/>
      <c r="AI293" s="117"/>
      <c r="AJ293" s="117"/>
      <c r="AK293" s="117"/>
      <c r="AM293" s="119"/>
    </row>
    <row r="294" spans="1:39" s="116" customFormat="1" ht="13.2" x14ac:dyDescent="0.25">
      <c r="A294" s="111" t="s">
        <v>607</v>
      </c>
      <c r="B294" s="110">
        <v>3003</v>
      </c>
      <c r="C294" s="110">
        <v>15253</v>
      </c>
      <c r="D294" s="110">
        <v>9825</v>
      </c>
      <c r="E294" s="110">
        <v>2023</v>
      </c>
      <c r="F294" s="110">
        <v>0</v>
      </c>
      <c r="G294" s="110">
        <v>3055.3265526466898</v>
      </c>
      <c r="H294" s="110"/>
      <c r="I294" s="110">
        <v>30156.3265526467</v>
      </c>
      <c r="J294" s="110">
        <v>90559449</v>
      </c>
      <c r="K294" s="55"/>
      <c r="L294" s="110"/>
      <c r="M294" s="112"/>
      <c r="N294" s="112"/>
      <c r="O294" s="112"/>
      <c r="P294" s="112"/>
      <c r="Q294" s="112"/>
      <c r="R294" s="112"/>
      <c r="S294" s="112"/>
      <c r="T294" s="113"/>
      <c r="U294" s="114"/>
      <c r="V294" s="113"/>
      <c r="W294" s="115"/>
      <c r="X294" s="115"/>
      <c r="Y294" s="115"/>
      <c r="AA294" s="117"/>
      <c r="AB294" s="117"/>
      <c r="AC294" s="117"/>
      <c r="AD294" s="118"/>
      <c r="AE294" s="117"/>
      <c r="AF294" s="117"/>
      <c r="AG294" s="117"/>
      <c r="AH294" s="117"/>
      <c r="AI294" s="117"/>
      <c r="AJ294" s="117"/>
      <c r="AK294" s="117"/>
      <c r="AM294" s="119"/>
    </row>
    <row r="295" spans="1:39" s="116" customFormat="1" ht="13.2" x14ac:dyDescent="0.25">
      <c r="A295" s="111" t="s">
        <v>608</v>
      </c>
      <c r="B295" s="110">
        <v>7050</v>
      </c>
      <c r="C295" s="110">
        <v>16122</v>
      </c>
      <c r="D295" s="110">
        <v>4911</v>
      </c>
      <c r="E295" s="110">
        <v>433</v>
      </c>
      <c r="F295" s="110">
        <v>0</v>
      </c>
      <c r="G295" s="110">
        <v>3055.3265526466898</v>
      </c>
      <c r="H295" s="110"/>
      <c r="I295" s="110">
        <v>24521.3265526467</v>
      </c>
      <c r="J295" s="110">
        <v>172875352</v>
      </c>
      <c r="K295" s="55"/>
      <c r="L295" s="110"/>
      <c r="M295" s="112"/>
      <c r="N295" s="112"/>
      <c r="O295" s="112"/>
      <c r="P295" s="112"/>
      <c r="Q295" s="112"/>
      <c r="R295" s="112"/>
      <c r="S295" s="112"/>
      <c r="T295" s="113"/>
      <c r="U295" s="114"/>
      <c r="V295" s="113"/>
      <c r="W295" s="115"/>
      <c r="X295" s="115"/>
      <c r="Y295" s="115"/>
      <c r="AA295" s="117"/>
      <c r="AB295" s="117"/>
      <c r="AC295" s="117"/>
      <c r="AD295" s="118"/>
      <c r="AE295" s="117"/>
      <c r="AF295" s="117"/>
      <c r="AG295" s="117"/>
      <c r="AH295" s="117"/>
      <c r="AI295" s="117"/>
      <c r="AJ295" s="117"/>
      <c r="AK295" s="117"/>
      <c r="AM295" s="119"/>
    </row>
    <row r="296" spans="1:39" s="116" customFormat="1" ht="13.2" x14ac:dyDescent="0.25">
      <c r="A296" s="111" t="s">
        <v>609</v>
      </c>
      <c r="B296" s="110">
        <v>3917</v>
      </c>
      <c r="C296" s="110">
        <v>16705</v>
      </c>
      <c r="D296" s="110">
        <v>8299</v>
      </c>
      <c r="E296" s="110">
        <v>1367</v>
      </c>
      <c r="F296" s="110">
        <v>0</v>
      </c>
      <c r="G296" s="110">
        <v>3055.3265526466898</v>
      </c>
      <c r="H296" s="110"/>
      <c r="I296" s="110">
        <v>29426.3265526467</v>
      </c>
      <c r="J296" s="110">
        <v>115262921</v>
      </c>
      <c r="K296" s="55"/>
      <c r="L296" s="110"/>
      <c r="M296" s="112"/>
      <c r="N296" s="112"/>
      <c r="O296" s="112"/>
      <c r="P296" s="112"/>
      <c r="Q296" s="112"/>
      <c r="R296" s="112"/>
      <c r="S296" s="112"/>
      <c r="T296" s="113"/>
      <c r="U296" s="120"/>
      <c r="V296" s="113"/>
      <c r="W296" s="115"/>
      <c r="X296" s="115"/>
      <c r="Y296" s="115"/>
      <c r="AA296" s="117"/>
      <c r="AB296" s="117"/>
      <c r="AC296" s="117"/>
      <c r="AD296" s="118"/>
      <c r="AE296" s="117"/>
      <c r="AF296" s="117"/>
      <c r="AG296" s="117"/>
      <c r="AH296" s="117"/>
      <c r="AI296" s="117"/>
      <c r="AJ296" s="117"/>
      <c r="AK296" s="117"/>
      <c r="AM296" s="119"/>
    </row>
    <row r="297" spans="1:39" s="116" customFormat="1" ht="13.2" x14ac:dyDescent="0.25">
      <c r="A297" s="111" t="s">
        <v>610</v>
      </c>
      <c r="B297" s="110">
        <v>6746</v>
      </c>
      <c r="C297" s="110">
        <v>16395</v>
      </c>
      <c r="D297" s="110">
        <v>4763</v>
      </c>
      <c r="E297" s="110">
        <v>382</v>
      </c>
      <c r="F297" s="110">
        <v>0</v>
      </c>
      <c r="G297" s="110">
        <v>3055.3265526466898</v>
      </c>
      <c r="H297" s="110"/>
      <c r="I297" s="110">
        <v>24595.3265526467</v>
      </c>
      <c r="J297" s="110">
        <v>165920073</v>
      </c>
      <c r="K297" s="55"/>
      <c r="L297" s="110"/>
      <c r="M297" s="112"/>
      <c r="N297" s="112"/>
      <c r="O297" s="112"/>
      <c r="P297" s="112"/>
      <c r="Q297" s="112"/>
      <c r="R297" s="112"/>
      <c r="S297" s="112"/>
      <c r="T297" s="113"/>
      <c r="U297" s="121"/>
      <c r="V297" s="113"/>
      <c r="W297" s="115"/>
      <c r="X297" s="115"/>
      <c r="Y297" s="115"/>
      <c r="AA297" s="117"/>
      <c r="AB297" s="117"/>
      <c r="AC297" s="117"/>
      <c r="AD297" s="118"/>
      <c r="AE297" s="117"/>
      <c r="AF297" s="117"/>
      <c r="AG297" s="117"/>
      <c r="AH297" s="117"/>
      <c r="AI297" s="117"/>
      <c r="AJ297" s="117"/>
      <c r="AK297" s="117"/>
      <c r="AM297" s="119"/>
    </row>
    <row r="298" spans="1:39" s="116" customFormat="1" ht="13.2" x14ac:dyDescent="0.25">
      <c r="A298" s="111" t="s">
        <v>611</v>
      </c>
      <c r="B298" s="110">
        <v>76219</v>
      </c>
      <c r="C298" s="110">
        <v>10661</v>
      </c>
      <c r="D298" s="110">
        <v>-1456</v>
      </c>
      <c r="E298" s="110">
        <v>121</v>
      </c>
      <c r="F298" s="110">
        <v>0</v>
      </c>
      <c r="G298" s="110">
        <v>3055.3265526466898</v>
      </c>
      <c r="H298" s="110"/>
      <c r="I298" s="110">
        <v>12381.3265526467</v>
      </c>
      <c r="J298" s="110">
        <v>943692329</v>
      </c>
      <c r="K298" s="55"/>
      <c r="L298" s="110"/>
      <c r="M298" s="112"/>
      <c r="N298" s="112"/>
      <c r="O298" s="112"/>
      <c r="P298" s="112"/>
      <c r="Q298" s="112"/>
      <c r="R298" s="112"/>
      <c r="S298" s="112"/>
      <c r="T298" s="113"/>
      <c r="U298" s="114"/>
      <c r="V298" s="113"/>
      <c r="W298" s="115"/>
      <c r="X298" s="115"/>
      <c r="Y298" s="115"/>
      <c r="AA298" s="117"/>
      <c r="AB298" s="117"/>
      <c r="AC298" s="117"/>
      <c r="AD298" s="118"/>
      <c r="AE298" s="117"/>
      <c r="AF298" s="117"/>
      <c r="AG298" s="117"/>
      <c r="AH298" s="117"/>
      <c r="AI298" s="117"/>
      <c r="AJ298" s="117"/>
      <c r="AK298" s="117"/>
      <c r="AM298" s="119"/>
    </row>
    <row r="299" spans="1:39" s="116" customFormat="1" ht="13.2" x14ac:dyDescent="0.25">
      <c r="A299" s="111" t="s">
        <v>612</v>
      </c>
      <c r="B299" s="110">
        <v>2397</v>
      </c>
      <c r="C299" s="110">
        <v>17640</v>
      </c>
      <c r="D299" s="110">
        <v>12913</v>
      </c>
      <c r="E299" s="110">
        <v>2236</v>
      </c>
      <c r="F299" s="110">
        <v>0</v>
      </c>
      <c r="G299" s="110">
        <v>3055.3265526466898</v>
      </c>
      <c r="H299" s="110"/>
      <c r="I299" s="110">
        <v>35844.3265526467</v>
      </c>
      <c r="J299" s="110">
        <v>85918851</v>
      </c>
      <c r="K299" s="55"/>
      <c r="L299" s="110"/>
      <c r="M299" s="112"/>
      <c r="N299" s="112"/>
      <c r="O299" s="112"/>
      <c r="P299" s="112"/>
      <c r="Q299" s="112"/>
      <c r="R299" s="112"/>
      <c r="S299" s="112"/>
      <c r="T299" s="113"/>
      <c r="U299" s="120"/>
      <c r="V299" s="113"/>
      <c r="W299" s="115"/>
      <c r="X299" s="115"/>
      <c r="Y299" s="115"/>
      <c r="AA299" s="117"/>
      <c r="AB299" s="117"/>
      <c r="AC299" s="117"/>
      <c r="AD299" s="118"/>
      <c r="AE299" s="117"/>
      <c r="AF299" s="117"/>
      <c r="AG299" s="117"/>
      <c r="AH299" s="117"/>
      <c r="AI299" s="117"/>
      <c r="AJ299" s="117"/>
      <c r="AK299" s="117"/>
      <c r="AM299" s="119"/>
    </row>
    <row r="300" spans="1:39" s="116" customFormat="1" ht="13.2" x14ac:dyDescent="0.25">
      <c r="A300" s="111" t="s">
        <v>613</v>
      </c>
      <c r="B300" s="110">
        <v>5634</v>
      </c>
      <c r="C300" s="110">
        <v>16636</v>
      </c>
      <c r="D300" s="110">
        <v>8581</v>
      </c>
      <c r="E300" s="110">
        <v>3153</v>
      </c>
      <c r="F300" s="110">
        <v>0</v>
      </c>
      <c r="G300" s="110">
        <v>3055.3265526466898</v>
      </c>
      <c r="H300" s="110"/>
      <c r="I300" s="110">
        <v>31425.3265526467</v>
      </c>
      <c r="J300" s="110">
        <v>177050290</v>
      </c>
      <c r="K300" s="55"/>
      <c r="L300" s="110"/>
      <c r="M300" s="112"/>
      <c r="N300" s="112"/>
      <c r="O300" s="112"/>
      <c r="P300" s="112"/>
      <c r="Q300" s="112"/>
      <c r="R300" s="112"/>
      <c r="S300" s="112"/>
      <c r="T300" s="113"/>
      <c r="U300" s="114"/>
      <c r="V300" s="113"/>
      <c r="W300" s="115"/>
      <c r="X300" s="115"/>
      <c r="Y300" s="115"/>
      <c r="AA300" s="117"/>
      <c r="AB300" s="117"/>
      <c r="AC300" s="117"/>
      <c r="AD300" s="118"/>
      <c r="AE300" s="117"/>
      <c r="AF300" s="117"/>
      <c r="AG300" s="117"/>
      <c r="AH300" s="117"/>
      <c r="AI300" s="117"/>
      <c r="AJ300" s="117"/>
      <c r="AK300" s="117"/>
      <c r="AM300" s="119"/>
    </row>
    <row r="301" spans="1:39" s="116" customFormat="1" ht="13.2" x14ac:dyDescent="0.25">
      <c r="A301" s="111" t="s">
        <v>614</v>
      </c>
      <c r="B301" s="110">
        <v>133112</v>
      </c>
      <c r="C301" s="110">
        <v>10530</v>
      </c>
      <c r="D301" s="110">
        <v>-6449</v>
      </c>
      <c r="E301" s="110">
        <v>0</v>
      </c>
      <c r="F301" s="110">
        <v>0</v>
      </c>
      <c r="G301" s="110">
        <v>3055.3265526466898</v>
      </c>
      <c r="H301" s="110"/>
      <c r="I301" s="110">
        <v>7136.3265526466903</v>
      </c>
      <c r="J301" s="110">
        <v>949930700</v>
      </c>
      <c r="K301" s="55"/>
      <c r="L301" s="110"/>
      <c r="M301" s="112"/>
      <c r="N301" s="112"/>
      <c r="O301" s="112"/>
      <c r="P301" s="112"/>
      <c r="Q301" s="112"/>
      <c r="R301" s="112"/>
      <c r="S301" s="112"/>
      <c r="T301" s="113"/>
      <c r="U301" s="121"/>
      <c r="V301" s="113"/>
      <c r="W301" s="115"/>
      <c r="X301" s="115"/>
      <c r="Y301" s="115"/>
      <c r="AA301" s="117"/>
      <c r="AB301" s="117"/>
      <c r="AC301" s="117"/>
      <c r="AD301" s="118"/>
      <c r="AE301" s="117"/>
      <c r="AF301" s="117"/>
      <c r="AG301" s="117"/>
      <c r="AH301" s="117"/>
      <c r="AI301" s="117"/>
      <c r="AJ301" s="117"/>
      <c r="AK301" s="117"/>
      <c r="AM301" s="119"/>
    </row>
    <row r="302" spans="1:39" s="116" customFormat="1" ht="13.2" x14ac:dyDescent="0.25">
      <c r="A302" s="111" t="s">
        <v>615</v>
      </c>
      <c r="B302" s="110">
        <v>6281</v>
      </c>
      <c r="C302" s="110">
        <v>18071</v>
      </c>
      <c r="D302" s="110">
        <v>9905</v>
      </c>
      <c r="E302" s="110">
        <v>2382</v>
      </c>
      <c r="F302" s="110">
        <v>0</v>
      </c>
      <c r="G302" s="110">
        <v>3055.3265526466898</v>
      </c>
      <c r="H302" s="110"/>
      <c r="I302" s="110">
        <v>33413.3265526467</v>
      </c>
      <c r="J302" s="110">
        <v>209869104</v>
      </c>
      <c r="K302" s="55"/>
      <c r="L302" s="110"/>
      <c r="M302" s="112"/>
      <c r="N302" s="112"/>
      <c r="O302" s="112"/>
      <c r="P302" s="112"/>
      <c r="Q302" s="112"/>
      <c r="R302" s="112"/>
      <c r="S302" s="112"/>
      <c r="T302" s="113"/>
      <c r="U302" s="121"/>
      <c r="V302" s="113"/>
      <c r="W302" s="115"/>
      <c r="X302" s="115"/>
      <c r="Y302" s="115"/>
      <c r="AA302" s="117"/>
      <c r="AB302" s="117"/>
      <c r="AC302" s="117"/>
      <c r="AD302" s="118"/>
      <c r="AE302" s="117"/>
      <c r="AF302" s="117"/>
      <c r="AG302" s="117"/>
      <c r="AH302" s="117"/>
      <c r="AI302" s="117"/>
      <c r="AJ302" s="117"/>
      <c r="AK302" s="117"/>
      <c r="AM302" s="119"/>
    </row>
    <row r="303" spans="1:39" s="116" customFormat="1" ht="13.2" x14ac:dyDescent="0.25">
      <c r="A303" s="111" t="s">
        <v>616</v>
      </c>
      <c r="B303" s="110">
        <v>5480</v>
      </c>
      <c r="C303" s="110">
        <v>17922</v>
      </c>
      <c r="D303" s="110">
        <v>9205</v>
      </c>
      <c r="E303" s="110">
        <v>385</v>
      </c>
      <c r="F303" s="110">
        <v>0</v>
      </c>
      <c r="G303" s="110">
        <v>3055.3265526466898</v>
      </c>
      <c r="H303" s="110"/>
      <c r="I303" s="110">
        <v>30567.3265526467</v>
      </c>
      <c r="J303" s="110">
        <v>167508950</v>
      </c>
      <c r="K303" s="55"/>
      <c r="L303" s="110"/>
      <c r="M303" s="112"/>
      <c r="N303" s="112"/>
      <c r="O303" s="112"/>
      <c r="P303" s="112"/>
      <c r="Q303" s="112"/>
      <c r="R303" s="112"/>
      <c r="S303" s="112"/>
      <c r="T303" s="113"/>
      <c r="U303" s="121"/>
      <c r="V303" s="113"/>
      <c r="W303" s="115"/>
      <c r="X303" s="115"/>
      <c r="Y303" s="115"/>
      <c r="AA303" s="117"/>
      <c r="AB303" s="117"/>
      <c r="AC303" s="117"/>
      <c r="AD303" s="118"/>
      <c r="AE303" s="117"/>
      <c r="AF303" s="117"/>
      <c r="AG303" s="117"/>
      <c r="AH303" s="117"/>
      <c r="AI303" s="117"/>
      <c r="AJ303" s="117"/>
      <c r="AK303" s="117"/>
      <c r="AM303" s="119"/>
    </row>
    <row r="304" spans="1:39" s="116" customFormat="1" ht="13.2" x14ac:dyDescent="0.25">
      <c r="A304" s="111" t="s">
        <v>617</v>
      </c>
      <c r="B304" s="110">
        <v>9041</v>
      </c>
      <c r="C304" s="110">
        <v>14655</v>
      </c>
      <c r="D304" s="110">
        <v>1688</v>
      </c>
      <c r="E304" s="110">
        <v>499</v>
      </c>
      <c r="F304" s="110">
        <v>0</v>
      </c>
      <c r="G304" s="110">
        <v>3055.3265526466898</v>
      </c>
      <c r="H304" s="110"/>
      <c r="I304" s="110">
        <v>19897.3265526467</v>
      </c>
      <c r="J304" s="110">
        <v>179891729</v>
      </c>
      <c r="K304" s="55"/>
      <c r="L304" s="110"/>
      <c r="M304" s="112"/>
      <c r="N304" s="112"/>
      <c r="O304" s="112"/>
      <c r="P304" s="112"/>
      <c r="Q304" s="112"/>
      <c r="R304" s="112"/>
      <c r="S304" s="112"/>
      <c r="T304" s="113"/>
      <c r="U304" s="121"/>
      <c r="V304" s="113"/>
      <c r="W304" s="115"/>
      <c r="X304" s="115"/>
      <c r="Y304" s="115"/>
      <c r="AA304" s="117"/>
      <c r="AB304" s="117"/>
      <c r="AC304" s="117"/>
      <c r="AD304" s="118"/>
      <c r="AE304" s="117"/>
      <c r="AF304" s="117"/>
      <c r="AG304" s="117"/>
      <c r="AH304" s="117"/>
      <c r="AI304" s="117"/>
      <c r="AJ304" s="117"/>
      <c r="AK304" s="117"/>
      <c r="AM304" s="119"/>
    </row>
    <row r="305" spans="1:39" s="116" customFormat="1" ht="13.2" x14ac:dyDescent="0.25">
      <c r="A305" s="111" t="s">
        <v>618</v>
      </c>
      <c r="B305" s="110">
        <v>2734</v>
      </c>
      <c r="C305" s="110">
        <v>18552</v>
      </c>
      <c r="D305" s="110">
        <v>8551</v>
      </c>
      <c r="E305" s="110">
        <v>2032</v>
      </c>
      <c r="F305" s="110">
        <v>0</v>
      </c>
      <c r="G305" s="110">
        <v>3055.3265526466898</v>
      </c>
      <c r="H305" s="110"/>
      <c r="I305" s="110">
        <v>32190.3265526467</v>
      </c>
      <c r="J305" s="110">
        <v>88008353</v>
      </c>
      <c r="K305" s="55"/>
      <c r="L305" s="110"/>
      <c r="M305" s="112"/>
      <c r="N305" s="112"/>
      <c r="O305" s="112"/>
      <c r="P305" s="112"/>
      <c r="Q305" s="112"/>
      <c r="R305" s="112"/>
      <c r="S305" s="112"/>
      <c r="T305" s="113"/>
      <c r="U305" s="114"/>
      <c r="V305" s="113"/>
      <c r="W305" s="115"/>
      <c r="X305" s="115"/>
      <c r="Y305" s="115"/>
      <c r="AA305" s="117"/>
      <c r="AB305" s="117"/>
      <c r="AC305" s="117"/>
      <c r="AD305" s="118"/>
      <c r="AE305" s="117"/>
      <c r="AF305" s="117"/>
      <c r="AG305" s="117"/>
      <c r="AH305" s="117"/>
      <c r="AI305" s="117"/>
      <c r="AJ305" s="117"/>
      <c r="AK305" s="117"/>
      <c r="AM305" s="119"/>
    </row>
    <row r="306" spans="1:39" s="116" customFormat="1" ht="18.75" customHeight="1" x14ac:dyDescent="0.25">
      <c r="A306" s="17" t="s">
        <v>619</v>
      </c>
      <c r="B306" s="18"/>
      <c r="C306" s="18"/>
      <c r="D306" s="18"/>
      <c r="E306" s="18"/>
      <c r="F306" s="18"/>
      <c r="G306" s="18"/>
      <c r="H306" s="18"/>
      <c r="I306" s="110"/>
      <c r="J306" s="110"/>
      <c r="K306" s="55"/>
      <c r="L306" s="110"/>
      <c r="M306" s="112"/>
      <c r="N306" s="112"/>
      <c r="O306" s="112"/>
      <c r="P306" s="112"/>
      <c r="Q306" s="112"/>
      <c r="R306" s="112"/>
      <c r="S306" s="112"/>
      <c r="T306" s="113"/>
      <c r="U306" s="114"/>
      <c r="V306" s="113"/>
      <c r="W306" s="115"/>
      <c r="X306" s="115"/>
      <c r="Y306" s="115"/>
      <c r="AA306" s="117"/>
      <c r="AB306" s="117"/>
      <c r="AC306" s="117"/>
      <c r="AD306" s="118"/>
      <c r="AE306" s="117"/>
      <c r="AF306" s="117"/>
      <c r="AG306" s="117"/>
      <c r="AH306" s="117"/>
      <c r="AI306" s="117"/>
      <c r="AJ306" s="117"/>
      <c r="AK306" s="117"/>
      <c r="AM306" s="119"/>
    </row>
    <row r="307" spans="1:39" s="116" customFormat="1" ht="13.2" x14ac:dyDescent="0.25">
      <c r="A307" s="111" t="s">
        <v>620</v>
      </c>
      <c r="B307" s="110">
        <v>2618</v>
      </c>
      <c r="C307" s="110">
        <v>11512</v>
      </c>
      <c r="D307" s="110">
        <v>11443</v>
      </c>
      <c r="E307" s="110">
        <v>2348</v>
      </c>
      <c r="F307" s="110">
        <v>0</v>
      </c>
      <c r="G307" s="110">
        <v>3055.3265526466898</v>
      </c>
      <c r="H307" s="110"/>
      <c r="I307" s="110">
        <v>28358.3265526467</v>
      </c>
      <c r="J307" s="110">
        <v>74242099</v>
      </c>
      <c r="K307" s="55"/>
      <c r="L307" s="110"/>
      <c r="M307" s="112"/>
      <c r="N307" s="112"/>
      <c r="O307" s="112"/>
      <c r="P307" s="112"/>
      <c r="Q307" s="112"/>
      <c r="R307" s="112"/>
      <c r="S307" s="112"/>
      <c r="T307" s="113"/>
      <c r="U307" s="121"/>
      <c r="V307" s="113"/>
      <c r="W307" s="115"/>
      <c r="X307" s="115"/>
      <c r="Y307" s="115"/>
      <c r="AA307" s="117"/>
      <c r="AB307" s="117"/>
      <c r="AC307" s="117"/>
      <c r="AD307" s="118"/>
      <c r="AE307" s="117"/>
      <c r="AF307" s="117"/>
      <c r="AG307" s="117"/>
      <c r="AH307" s="117"/>
      <c r="AI307" s="117"/>
      <c r="AJ307" s="117"/>
      <c r="AK307" s="117"/>
      <c r="AM307" s="119"/>
    </row>
    <row r="308" spans="1:39" s="116" customFormat="1" ht="13.2" x14ac:dyDescent="0.25">
      <c r="A308" s="111" t="s">
        <v>621</v>
      </c>
      <c r="B308" s="110">
        <v>6078</v>
      </c>
      <c r="C308" s="110">
        <v>12922</v>
      </c>
      <c r="D308" s="110">
        <v>7070</v>
      </c>
      <c r="E308" s="110">
        <v>2484</v>
      </c>
      <c r="F308" s="110">
        <v>0</v>
      </c>
      <c r="G308" s="110">
        <v>3055.3265526466898</v>
      </c>
      <c r="H308" s="110"/>
      <c r="I308" s="110">
        <v>25531.3265526467</v>
      </c>
      <c r="J308" s="110">
        <v>155179403</v>
      </c>
      <c r="K308" s="55"/>
      <c r="L308" s="110"/>
      <c r="M308" s="112"/>
      <c r="N308" s="112"/>
      <c r="O308" s="112"/>
      <c r="P308" s="112"/>
      <c r="Q308" s="112"/>
      <c r="R308" s="112"/>
      <c r="S308" s="112"/>
      <c r="T308" s="113"/>
      <c r="U308" s="121"/>
      <c r="V308" s="113"/>
      <c r="W308" s="115"/>
      <c r="X308" s="115"/>
      <c r="Y308" s="115"/>
      <c r="AA308" s="117"/>
      <c r="AB308" s="117"/>
      <c r="AC308" s="117"/>
      <c r="AD308" s="118"/>
      <c r="AE308" s="117"/>
      <c r="AF308" s="117"/>
      <c r="AG308" s="117"/>
      <c r="AH308" s="117"/>
      <c r="AI308" s="117"/>
      <c r="AJ308" s="117"/>
      <c r="AK308" s="117"/>
      <c r="AM308" s="119"/>
    </row>
    <row r="309" spans="1:39" s="116" customFormat="1" ht="13.2" x14ac:dyDescent="0.25">
      <c r="A309" s="111" t="s">
        <v>622</v>
      </c>
      <c r="B309" s="110">
        <v>27960</v>
      </c>
      <c r="C309" s="110">
        <v>10263</v>
      </c>
      <c r="D309" s="110">
        <v>-2054</v>
      </c>
      <c r="E309" s="110">
        <v>2315</v>
      </c>
      <c r="F309" s="110">
        <v>0</v>
      </c>
      <c r="G309" s="110">
        <v>3055.3265526466898</v>
      </c>
      <c r="H309" s="110"/>
      <c r="I309" s="110">
        <v>13579.3265526467</v>
      </c>
      <c r="J309" s="110">
        <v>379677970</v>
      </c>
      <c r="K309" s="55"/>
      <c r="L309" s="110"/>
      <c r="M309" s="112"/>
      <c r="N309" s="112"/>
      <c r="O309" s="112"/>
      <c r="P309" s="112"/>
      <c r="Q309" s="112"/>
      <c r="R309" s="112"/>
      <c r="S309" s="112"/>
      <c r="T309" s="113"/>
      <c r="U309" s="121"/>
      <c r="V309" s="113"/>
      <c r="W309" s="115"/>
      <c r="X309" s="115"/>
      <c r="Y309" s="115"/>
      <c r="AA309" s="117"/>
      <c r="AB309" s="117"/>
      <c r="AC309" s="117"/>
      <c r="AD309" s="118"/>
      <c r="AE309" s="117"/>
      <c r="AF309" s="117"/>
      <c r="AG309" s="117"/>
      <c r="AH309" s="117"/>
      <c r="AI309" s="117"/>
      <c r="AJ309" s="117"/>
      <c r="AK309" s="117"/>
      <c r="AM309" s="119"/>
    </row>
    <row r="310" spans="1:39" s="116" customFormat="1" ht="13.2" x14ac:dyDescent="0.25">
      <c r="A310" s="111" t="s">
        <v>623</v>
      </c>
      <c r="B310" s="110">
        <v>17338</v>
      </c>
      <c r="C310" s="110">
        <v>-240</v>
      </c>
      <c r="D310" s="110">
        <v>1564</v>
      </c>
      <c r="E310" s="110">
        <v>4942</v>
      </c>
      <c r="F310" s="110">
        <v>0</v>
      </c>
      <c r="G310" s="110">
        <v>3055.3265526466898</v>
      </c>
      <c r="H310" s="110"/>
      <c r="I310" s="110">
        <v>9321.3265526466894</v>
      </c>
      <c r="J310" s="110">
        <v>161613160</v>
      </c>
      <c r="K310" s="55"/>
      <c r="L310" s="110"/>
      <c r="M310" s="112"/>
      <c r="N310" s="112"/>
      <c r="O310" s="112"/>
      <c r="P310" s="112"/>
      <c r="Q310" s="112"/>
      <c r="R310" s="112"/>
      <c r="S310" s="112"/>
      <c r="T310" s="113"/>
      <c r="U310" s="121"/>
      <c r="V310" s="113"/>
      <c r="W310" s="115"/>
      <c r="X310" s="115"/>
      <c r="Y310" s="115"/>
      <c r="AA310" s="117"/>
      <c r="AB310" s="117"/>
      <c r="AC310" s="117"/>
      <c r="AD310" s="118"/>
      <c r="AE310" s="117"/>
      <c r="AF310" s="117"/>
      <c r="AG310" s="117"/>
      <c r="AH310" s="117"/>
      <c r="AI310" s="117"/>
      <c r="AJ310" s="117"/>
      <c r="AK310" s="117"/>
      <c r="AM310" s="119"/>
    </row>
    <row r="311" spans="1:39" s="116" customFormat="1" ht="13.2" x14ac:dyDescent="0.25">
      <c r="A311" s="111" t="s">
        <v>624</v>
      </c>
      <c r="B311" s="110">
        <v>9195</v>
      </c>
      <c r="C311" s="110">
        <v>17771</v>
      </c>
      <c r="D311" s="110">
        <v>5201</v>
      </c>
      <c r="E311" s="110">
        <v>3067</v>
      </c>
      <c r="F311" s="110">
        <v>0</v>
      </c>
      <c r="G311" s="110">
        <v>3055.3265526466898</v>
      </c>
      <c r="H311" s="110"/>
      <c r="I311" s="110">
        <v>29094.3265526467</v>
      </c>
      <c r="J311" s="110">
        <v>267522333</v>
      </c>
      <c r="K311" s="55"/>
      <c r="L311" s="110"/>
      <c r="M311" s="112"/>
      <c r="N311" s="112"/>
      <c r="O311" s="112"/>
      <c r="P311" s="112"/>
      <c r="Q311" s="112"/>
      <c r="R311" s="112"/>
      <c r="S311" s="112"/>
      <c r="T311" s="113"/>
      <c r="U311" s="121"/>
      <c r="V311" s="113"/>
      <c r="W311" s="115"/>
      <c r="X311" s="115"/>
      <c r="Y311" s="115"/>
      <c r="AA311" s="117"/>
      <c r="AB311" s="117"/>
      <c r="AC311" s="117"/>
      <c r="AD311" s="118"/>
      <c r="AE311" s="117"/>
      <c r="AF311" s="117"/>
      <c r="AG311" s="117"/>
      <c r="AH311" s="117"/>
      <c r="AI311" s="117"/>
      <c r="AJ311" s="117"/>
      <c r="AK311" s="117"/>
      <c r="AM311" s="119"/>
    </row>
    <row r="312" spans="1:39" s="116" customFormat="1" ht="13.2" x14ac:dyDescent="0.25">
      <c r="A312" s="111" t="s">
        <v>625</v>
      </c>
      <c r="B312" s="110">
        <v>4747</v>
      </c>
      <c r="C312" s="110">
        <v>12050</v>
      </c>
      <c r="D312" s="110">
        <v>5740</v>
      </c>
      <c r="E312" s="110">
        <v>4364</v>
      </c>
      <c r="F312" s="110">
        <v>0</v>
      </c>
      <c r="G312" s="110">
        <v>3055.3265526466898</v>
      </c>
      <c r="H312" s="110"/>
      <c r="I312" s="110">
        <v>25209.3265526467</v>
      </c>
      <c r="J312" s="110">
        <v>119668673</v>
      </c>
      <c r="K312" s="55"/>
      <c r="L312" s="110"/>
      <c r="M312" s="112"/>
      <c r="N312" s="112"/>
      <c r="O312" s="112"/>
      <c r="P312" s="112"/>
      <c r="Q312" s="112"/>
      <c r="R312" s="112"/>
      <c r="S312" s="112"/>
      <c r="T312" s="113"/>
      <c r="U312" s="121"/>
      <c r="V312" s="113"/>
      <c r="W312" s="115"/>
      <c r="X312" s="115"/>
      <c r="Y312" s="115"/>
      <c r="AA312" s="117"/>
      <c r="AB312" s="117"/>
      <c r="AC312" s="117"/>
      <c r="AD312" s="118"/>
      <c r="AE312" s="117"/>
      <c r="AF312" s="117"/>
      <c r="AG312" s="117"/>
      <c r="AH312" s="117"/>
      <c r="AI312" s="117"/>
      <c r="AJ312" s="117"/>
      <c r="AK312" s="117"/>
      <c r="AM312" s="119"/>
    </row>
    <row r="313" spans="1:39" s="116" customFormat="1" ht="13.2" x14ac:dyDescent="0.25">
      <c r="A313" s="111" t="s">
        <v>626</v>
      </c>
      <c r="B313" s="110">
        <v>15588</v>
      </c>
      <c r="C313" s="110">
        <v>12291</v>
      </c>
      <c r="D313" s="110">
        <v>2093</v>
      </c>
      <c r="E313" s="110">
        <v>3018</v>
      </c>
      <c r="F313" s="110">
        <v>0</v>
      </c>
      <c r="G313" s="110">
        <v>3055.3265526466898</v>
      </c>
      <c r="H313" s="110"/>
      <c r="I313" s="110">
        <v>20457.3265526467</v>
      </c>
      <c r="J313" s="110">
        <v>318888806</v>
      </c>
      <c r="K313" s="55"/>
      <c r="L313" s="110"/>
      <c r="M313" s="112"/>
      <c r="N313" s="112"/>
      <c r="O313" s="112"/>
      <c r="P313" s="112"/>
      <c r="Q313" s="112"/>
      <c r="R313" s="112"/>
      <c r="S313" s="112"/>
      <c r="T313" s="113"/>
      <c r="U313" s="121"/>
      <c r="V313" s="113"/>
      <c r="W313" s="115"/>
      <c r="X313" s="115"/>
      <c r="Y313" s="115"/>
      <c r="AA313" s="117"/>
      <c r="AB313" s="117"/>
      <c r="AC313" s="117"/>
      <c r="AD313" s="118"/>
      <c r="AE313" s="117"/>
      <c r="AF313" s="117"/>
      <c r="AG313" s="117"/>
      <c r="AH313" s="117"/>
      <c r="AI313" s="117"/>
      <c r="AJ313" s="117"/>
      <c r="AK313" s="117"/>
      <c r="AM313" s="119"/>
    </row>
    <row r="314" spans="1:39" s="116" customFormat="1" ht="13.2" x14ac:dyDescent="0.25">
      <c r="A314" s="111" t="s">
        <v>627</v>
      </c>
      <c r="B314" s="110">
        <v>22424</v>
      </c>
      <c r="C314" s="110">
        <v>188</v>
      </c>
      <c r="D314" s="110">
        <v>-789</v>
      </c>
      <c r="E314" s="110">
        <v>4746</v>
      </c>
      <c r="F314" s="110">
        <v>0</v>
      </c>
      <c r="G314" s="110">
        <v>3055.3265526466898</v>
      </c>
      <c r="H314" s="110"/>
      <c r="I314" s="110">
        <v>7200.3265526466903</v>
      </c>
      <c r="J314" s="110">
        <v>161460123</v>
      </c>
      <c r="K314" s="55"/>
      <c r="L314" s="110"/>
      <c r="M314" s="112"/>
      <c r="N314" s="112"/>
      <c r="O314" s="112"/>
      <c r="P314" s="112"/>
      <c r="Q314" s="112"/>
      <c r="R314" s="112"/>
      <c r="S314" s="112"/>
      <c r="T314" s="113"/>
      <c r="U314" s="121"/>
      <c r="V314" s="113"/>
      <c r="W314" s="115"/>
      <c r="X314" s="115"/>
      <c r="Y314" s="115"/>
      <c r="AA314" s="117"/>
      <c r="AB314" s="117"/>
      <c r="AC314" s="117"/>
      <c r="AD314" s="118"/>
      <c r="AE314" s="117"/>
      <c r="AF314" s="117"/>
      <c r="AG314" s="117"/>
      <c r="AH314" s="117"/>
      <c r="AI314" s="117"/>
      <c r="AJ314" s="117"/>
      <c r="AK314" s="117"/>
      <c r="AM314" s="119"/>
    </row>
    <row r="315" spans="1:39" s="116" customFormat="1" ht="13.2" x14ac:dyDescent="0.25">
      <c r="A315" s="111" t="s">
        <v>628</v>
      </c>
      <c r="B315" s="110">
        <v>79400</v>
      </c>
      <c r="C315" s="110">
        <v>6981</v>
      </c>
      <c r="D315" s="110">
        <v>-4591</v>
      </c>
      <c r="E315" s="110">
        <v>1758</v>
      </c>
      <c r="F315" s="110">
        <v>0</v>
      </c>
      <c r="G315" s="110">
        <v>3055.3265526466898</v>
      </c>
      <c r="H315" s="110"/>
      <c r="I315" s="110">
        <v>7203.3265526466903</v>
      </c>
      <c r="J315" s="110">
        <v>571944128</v>
      </c>
      <c r="K315" s="55"/>
      <c r="L315" s="110"/>
      <c r="M315" s="112"/>
      <c r="N315" s="112"/>
      <c r="O315" s="112"/>
      <c r="P315" s="112"/>
      <c r="Q315" s="112"/>
      <c r="R315" s="112"/>
      <c r="S315" s="112"/>
      <c r="T315" s="113"/>
      <c r="U315" s="121"/>
      <c r="V315" s="113"/>
      <c r="W315" s="115"/>
      <c r="X315" s="115"/>
      <c r="Y315" s="115"/>
      <c r="AA315" s="117"/>
      <c r="AB315" s="117"/>
      <c r="AC315" s="117"/>
      <c r="AD315" s="118"/>
      <c r="AE315" s="117"/>
      <c r="AF315" s="117"/>
      <c r="AG315" s="117"/>
      <c r="AH315" s="117"/>
      <c r="AI315" s="117"/>
      <c r="AJ315" s="117"/>
      <c r="AK315" s="117"/>
      <c r="AM315" s="119"/>
    </row>
    <row r="316" spans="1:39" s="116" customFormat="1" ht="13.2" x14ac:dyDescent="0.25">
      <c r="A316" s="111" t="s">
        <v>629</v>
      </c>
      <c r="B316" s="110">
        <v>5871</v>
      </c>
      <c r="C316" s="110">
        <v>14758</v>
      </c>
      <c r="D316" s="110">
        <v>13194</v>
      </c>
      <c r="E316" s="110">
        <v>4451</v>
      </c>
      <c r="F316" s="110">
        <v>0</v>
      </c>
      <c r="G316" s="110">
        <v>3055.3265526466898</v>
      </c>
      <c r="H316" s="110"/>
      <c r="I316" s="110">
        <v>35458.3265526467</v>
      </c>
      <c r="J316" s="110">
        <v>208175835</v>
      </c>
      <c r="K316" s="55"/>
      <c r="L316" s="110"/>
      <c r="M316" s="112"/>
      <c r="N316" s="112"/>
      <c r="O316" s="112"/>
      <c r="P316" s="112"/>
      <c r="Q316" s="112"/>
      <c r="R316" s="112"/>
      <c r="S316" s="112"/>
      <c r="T316" s="113"/>
      <c r="U316" s="121"/>
      <c r="V316" s="113"/>
      <c r="W316" s="115"/>
      <c r="X316" s="115"/>
      <c r="Y316" s="115"/>
      <c r="AA316" s="117"/>
      <c r="AB316" s="117"/>
      <c r="AC316" s="117"/>
      <c r="AD316" s="118"/>
      <c r="AE316" s="117"/>
      <c r="AF316" s="117"/>
      <c r="AG316" s="117"/>
      <c r="AH316" s="117"/>
      <c r="AI316" s="117"/>
      <c r="AJ316" s="117"/>
      <c r="AK316" s="117"/>
      <c r="AM316" s="119"/>
    </row>
    <row r="317" spans="1:39" s="116" customFormat="1" ht="13.2" x14ac:dyDescent="0.25">
      <c r="A317" s="111" t="s">
        <v>630</v>
      </c>
      <c r="B317" s="110">
        <v>42362</v>
      </c>
      <c r="C317" s="110">
        <v>9336</v>
      </c>
      <c r="D317" s="110">
        <v>-3810</v>
      </c>
      <c r="E317" s="110">
        <v>921</v>
      </c>
      <c r="F317" s="110">
        <v>0</v>
      </c>
      <c r="G317" s="110">
        <v>3055.3265526466898</v>
      </c>
      <c r="H317" s="110"/>
      <c r="I317" s="110">
        <v>9502.3265526466894</v>
      </c>
      <c r="J317" s="110">
        <v>402537557</v>
      </c>
      <c r="K317" s="55"/>
      <c r="L317" s="110"/>
      <c r="M317" s="112"/>
      <c r="N317" s="112"/>
      <c r="O317" s="112"/>
      <c r="P317" s="112"/>
      <c r="Q317" s="112"/>
      <c r="R317" s="112"/>
      <c r="S317" s="112"/>
      <c r="T317" s="113"/>
      <c r="U317" s="121"/>
      <c r="V317" s="113"/>
      <c r="W317" s="115"/>
      <c r="X317" s="115"/>
      <c r="Y317" s="115"/>
      <c r="AA317" s="117"/>
      <c r="AB317" s="117"/>
      <c r="AC317" s="117"/>
      <c r="AD317" s="118"/>
      <c r="AE317" s="117"/>
      <c r="AF317" s="117"/>
      <c r="AG317" s="117"/>
      <c r="AH317" s="117"/>
      <c r="AI317" s="117"/>
      <c r="AJ317" s="117"/>
      <c r="AK317" s="117"/>
      <c r="AM317" s="119"/>
    </row>
    <row r="318" spans="1:39" s="116" customFormat="1" ht="13.2" x14ac:dyDescent="0.25">
      <c r="A318" s="111" t="s">
        <v>631</v>
      </c>
      <c r="B318" s="110">
        <v>7812</v>
      </c>
      <c r="C318" s="110">
        <v>13905</v>
      </c>
      <c r="D318" s="110">
        <v>2295</v>
      </c>
      <c r="E318" s="110">
        <v>2151</v>
      </c>
      <c r="F318" s="110">
        <v>0</v>
      </c>
      <c r="G318" s="110">
        <v>3055.3265526466898</v>
      </c>
      <c r="H318" s="110"/>
      <c r="I318" s="110">
        <v>21406.3265526467</v>
      </c>
      <c r="J318" s="110">
        <v>167226223</v>
      </c>
      <c r="K318" s="55"/>
      <c r="L318" s="110"/>
      <c r="M318" s="112"/>
      <c r="N318" s="112"/>
      <c r="O318" s="112"/>
      <c r="P318" s="112"/>
      <c r="Q318" s="112"/>
      <c r="R318" s="112"/>
      <c r="S318" s="112"/>
      <c r="T318" s="113"/>
      <c r="U318" s="114"/>
      <c r="V318" s="113"/>
      <c r="W318" s="115"/>
      <c r="X318" s="115"/>
      <c r="Y318" s="115"/>
      <c r="AA318" s="117"/>
      <c r="AB318" s="117"/>
      <c r="AC318" s="117"/>
      <c r="AD318" s="118"/>
      <c r="AE318" s="117"/>
      <c r="AF318" s="117"/>
      <c r="AG318" s="117"/>
      <c r="AH318" s="117"/>
      <c r="AI318" s="117"/>
      <c r="AJ318" s="117"/>
      <c r="AK318" s="117"/>
      <c r="AM318" s="119"/>
    </row>
    <row r="319" spans="1:39" s="116" customFormat="1" ht="13.2" x14ac:dyDescent="0.25">
      <c r="A319" s="111" t="s">
        <v>632</v>
      </c>
      <c r="B319" s="110">
        <v>3172</v>
      </c>
      <c r="C319" s="110">
        <v>15823</v>
      </c>
      <c r="D319" s="110">
        <v>10628</v>
      </c>
      <c r="E319" s="110">
        <v>3360</v>
      </c>
      <c r="F319" s="110">
        <v>0</v>
      </c>
      <c r="G319" s="110">
        <v>3055.3265526466898</v>
      </c>
      <c r="H319" s="110"/>
      <c r="I319" s="110">
        <v>32866.3265526467</v>
      </c>
      <c r="J319" s="110">
        <v>104251988</v>
      </c>
      <c r="K319" s="55"/>
      <c r="L319" s="110"/>
      <c r="M319" s="112"/>
      <c r="N319" s="112"/>
      <c r="O319" s="112"/>
      <c r="P319" s="112"/>
      <c r="Q319" s="112"/>
      <c r="R319" s="112"/>
      <c r="S319" s="112"/>
      <c r="T319" s="113"/>
      <c r="U319" s="121"/>
      <c r="V319" s="113"/>
      <c r="W319" s="115"/>
      <c r="X319" s="115"/>
      <c r="Y319" s="115"/>
      <c r="AA319" s="117"/>
      <c r="AB319" s="117"/>
      <c r="AC319" s="117"/>
      <c r="AD319" s="118"/>
      <c r="AE319" s="117"/>
      <c r="AF319" s="117"/>
      <c r="AG319" s="117"/>
      <c r="AH319" s="117"/>
      <c r="AI319" s="117"/>
      <c r="AJ319" s="117"/>
      <c r="AK319" s="117"/>
      <c r="AM319" s="119"/>
    </row>
    <row r="320" spans="1:39" s="116" customFormat="1" ht="13.2" x14ac:dyDescent="0.25">
      <c r="A320" s="111" t="s">
        <v>633</v>
      </c>
      <c r="B320" s="110">
        <v>4088</v>
      </c>
      <c r="C320" s="110">
        <v>16293</v>
      </c>
      <c r="D320" s="110">
        <v>9048</v>
      </c>
      <c r="E320" s="110">
        <v>4679</v>
      </c>
      <c r="F320" s="110">
        <v>0</v>
      </c>
      <c r="G320" s="110">
        <v>3055.3265526466898</v>
      </c>
      <c r="H320" s="110"/>
      <c r="I320" s="110">
        <v>33075.3265526467</v>
      </c>
      <c r="J320" s="110">
        <v>135211935</v>
      </c>
      <c r="K320" s="55"/>
      <c r="L320" s="110"/>
      <c r="M320" s="112"/>
      <c r="N320" s="112"/>
      <c r="O320" s="112"/>
      <c r="P320" s="112"/>
      <c r="Q320" s="112"/>
      <c r="R320" s="112"/>
      <c r="S320" s="112"/>
      <c r="T320" s="113"/>
      <c r="U320" s="121"/>
      <c r="V320" s="113"/>
      <c r="W320" s="115"/>
      <c r="X320" s="115"/>
      <c r="Y320" s="115"/>
      <c r="AA320" s="117"/>
      <c r="AB320" s="117"/>
      <c r="AC320" s="117"/>
      <c r="AD320" s="118"/>
      <c r="AE320" s="117"/>
      <c r="AF320" s="117"/>
      <c r="AG320" s="117"/>
      <c r="AH320" s="117"/>
      <c r="AI320" s="117"/>
      <c r="AJ320" s="117"/>
      <c r="AK320" s="117"/>
      <c r="AM320" s="119"/>
    </row>
    <row r="321" spans="1:12" ht="6.75" customHeight="1" thickBot="1" x14ac:dyDescent="0.3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</row>
    <row r="322" spans="1:12" ht="12.75" customHeight="1" x14ac:dyDescent="0.25">
      <c r="A322" s="123" t="str">
        <f>"1) Regleringsposten redovisas avrundad. Faktiskt belopp är "&amp;G296&amp;" kronor per invånare"</f>
        <v>1) Regleringsposten redovisas avrundad. Faktiskt belopp är 3055,32655264669 kronor per invånare</v>
      </c>
      <c r="B322" s="124"/>
      <c r="C322" s="124"/>
      <c r="D322" s="124"/>
      <c r="E322" s="124"/>
      <c r="F322" s="125"/>
      <c r="G322" s="124"/>
      <c r="H322" s="124"/>
      <c r="I322" s="124"/>
      <c r="J322" s="124"/>
      <c r="K322" s="126"/>
      <c r="L322" s="126"/>
    </row>
    <row r="323" spans="1:12" hidden="1" x14ac:dyDescent="0.2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</row>
    <row r="324" spans="1:12" x14ac:dyDescent="0.2"/>
    <row r="325" spans="1:12" x14ac:dyDescent="0.2"/>
    <row r="326" spans="1:12" x14ac:dyDescent="0.2"/>
    <row r="327" spans="1:12" x14ac:dyDescent="0.2"/>
  </sheetData>
  <mergeCells count="1">
    <mergeCell ref="I3:J3"/>
  </mergeCells>
  <conditionalFormatting sqref="K296:L299 K301:L304 K307:L317 K319:L320">
    <cfRule type="cellIs" dxfId="155" priority="110" stopIfTrue="1" operator="lessThan">
      <formula>0</formula>
    </cfRule>
    <cfRule type="cellIs" priority="111" stopIfTrue="1" operator="lessThan">
      <formula>0</formula>
    </cfRule>
  </conditionalFormatting>
  <conditionalFormatting sqref="L296:S299 U296 U299 Z296:AK299 Z301:AK304 L301:S304 L307:S317 Z307:AK317 Z319:AK320 L319:S320">
    <cfRule type="cellIs" dxfId="154" priority="112" stopIfTrue="1" operator="lessThan">
      <formula>0</formula>
    </cfRule>
  </conditionalFormatting>
  <conditionalFormatting sqref="AM296:AM299 AM301:AM304 AM307:AM317 AM319:AM320">
    <cfRule type="cellIs" dxfId="153" priority="109" operator="lessThan">
      <formula>0</formula>
    </cfRule>
  </conditionalFormatting>
  <conditionalFormatting sqref="K300:L300">
    <cfRule type="cellIs" dxfId="152" priority="106" stopIfTrue="1" operator="lessThan">
      <formula>0</formula>
    </cfRule>
    <cfRule type="cellIs" priority="107" stopIfTrue="1" operator="lessThan">
      <formula>0</formula>
    </cfRule>
  </conditionalFormatting>
  <conditionalFormatting sqref="L300:S300 Z300:AK300">
    <cfRule type="cellIs" dxfId="151" priority="108" stopIfTrue="1" operator="lessThan">
      <formula>0</formula>
    </cfRule>
  </conditionalFormatting>
  <conditionalFormatting sqref="AM300">
    <cfRule type="cellIs" dxfId="150" priority="105" operator="lessThan">
      <formula>0</formula>
    </cfRule>
  </conditionalFormatting>
  <conditionalFormatting sqref="K318:L318">
    <cfRule type="cellIs" dxfId="149" priority="98" stopIfTrue="1" operator="lessThan">
      <formula>0</formula>
    </cfRule>
    <cfRule type="cellIs" priority="99" stopIfTrue="1" operator="lessThan">
      <formula>0</formula>
    </cfRule>
  </conditionalFormatting>
  <conditionalFormatting sqref="L318:S318 Z318:AK318">
    <cfRule type="cellIs" dxfId="148" priority="100" stopIfTrue="1" operator="lessThan">
      <formula>0</formula>
    </cfRule>
  </conditionalFormatting>
  <conditionalFormatting sqref="AM318">
    <cfRule type="cellIs" dxfId="147" priority="97" operator="lessThan">
      <formula>0</formula>
    </cfRule>
  </conditionalFormatting>
  <conditionalFormatting sqref="K305:L305">
    <cfRule type="cellIs" dxfId="146" priority="102" stopIfTrue="1" operator="lessThan">
      <formula>0</formula>
    </cfRule>
    <cfRule type="cellIs" priority="103" stopIfTrue="1" operator="lessThan">
      <formula>0</formula>
    </cfRule>
  </conditionalFormatting>
  <conditionalFormatting sqref="L305:S305 Z305:AK305">
    <cfRule type="cellIs" dxfId="145" priority="104" stopIfTrue="1" operator="lessThan">
      <formula>0</formula>
    </cfRule>
  </conditionalFormatting>
  <conditionalFormatting sqref="AM305">
    <cfRule type="cellIs" dxfId="144" priority="101" operator="lessThan">
      <formula>0</formula>
    </cfRule>
  </conditionalFormatting>
  <conditionalFormatting sqref="K10:L10 K12:L36 K57:L69 K47:L55 K38:L45 K71:L83 K85:L92 K94:L105 K107:L107 K109:L113 K115:L147 K149:L154 K156:L204 K206:L221 K223:L234 K236:L245 K247:L261 K263:L272 K274:L280 K282:L289 K291:L295">
    <cfRule type="cellIs" dxfId="143" priority="90" stopIfTrue="1" operator="lessThan">
      <formula>0</formula>
    </cfRule>
    <cfRule type="cellIs" priority="91" stopIfTrue="1" operator="lessThan">
      <formula>0</formula>
    </cfRule>
  </conditionalFormatting>
  <conditionalFormatting sqref="L10:S10 Z10:AK10 Z12:AK36 L12:S36 L57:S69 Z57:AK69 L47:S55 Z47:AK55 L38:S45 Z38:AK45 Z71:AK83 L71:S83 L85:S92 Z85:AK92 Z94:AK105 L94:S105 L107:S107 Z107:AK107 Z109:AK113 L109:S113 L115:S147 Z115:AK147 Z149:AK154 L149:S154 L156:S204 Z156:AK204 Z206:AK221 L206:S221 L223:S234 Z223:AK234 Z236:AK245 L236:S245 L247:S261 Z247:AK261 Z263:AK272 L263:S272 L274:S280 Z274:AK280 Z282:AK289 L282:S289 L291:S295 Z291:AK295">
    <cfRule type="cellIs" dxfId="142" priority="92" stopIfTrue="1" operator="lessThan">
      <formula>0</formula>
    </cfRule>
  </conditionalFormatting>
  <conditionalFormatting sqref="AM10 AM12:AM36 AM57:AM69 AM47:AM55 AM38:AM45 AM71:AM83 AM85:AM92 AM94:AM105 AM107 AM109:AM113 AM115:AM147 AM149:AM154 AM156:AM204 AM206:AM221 AM223:AM234 AM236:AM245 AM247:AM261 AM263:AM272 AM274:AM280 AM282:AM289 AM291:AM295">
    <cfRule type="cellIs" dxfId="141" priority="88" operator="lessThan">
      <formula>0</formula>
    </cfRule>
  </conditionalFormatting>
  <conditionalFormatting sqref="AM306">
    <cfRule type="cellIs" dxfId="140" priority="2" operator="lessThan">
      <formula>0</formula>
    </cfRule>
  </conditionalFormatting>
  <conditionalFormatting sqref="B11:J320">
    <cfRule type="cellIs" dxfId="139" priority="1" operator="lessThan">
      <formula>0</formula>
    </cfRule>
  </conditionalFormatting>
  <conditionalFormatting sqref="K11:L11">
    <cfRule type="cellIs" dxfId="138" priority="83" stopIfTrue="1" operator="lessThan">
      <formula>0</formula>
    </cfRule>
    <cfRule type="cellIs" priority="84" stopIfTrue="1" operator="lessThan">
      <formula>0</formula>
    </cfRule>
  </conditionalFormatting>
  <conditionalFormatting sqref="Z11:AK11 L11:S11">
    <cfRule type="cellIs" dxfId="137" priority="85" stopIfTrue="1" operator="lessThan">
      <formula>0</formula>
    </cfRule>
  </conditionalFormatting>
  <conditionalFormatting sqref="AM11">
    <cfRule type="cellIs" dxfId="136" priority="82" operator="lessThan">
      <formula>0</formula>
    </cfRule>
  </conditionalFormatting>
  <conditionalFormatting sqref="K56:L56">
    <cfRule type="cellIs" dxfId="135" priority="79" stopIfTrue="1" operator="lessThan">
      <formula>0</formula>
    </cfRule>
    <cfRule type="cellIs" priority="80" stopIfTrue="1" operator="lessThan">
      <formula>0</formula>
    </cfRule>
  </conditionalFormatting>
  <conditionalFormatting sqref="L56:S56 Z56:AK56">
    <cfRule type="cellIs" dxfId="134" priority="81" stopIfTrue="1" operator="lessThan">
      <formula>0</formula>
    </cfRule>
  </conditionalFormatting>
  <conditionalFormatting sqref="AM56">
    <cfRule type="cellIs" dxfId="133" priority="78" operator="lessThan">
      <formula>0</formula>
    </cfRule>
  </conditionalFormatting>
  <conditionalFormatting sqref="K46:L46">
    <cfRule type="cellIs" dxfId="132" priority="75" stopIfTrue="1" operator="lessThan">
      <formula>0</formula>
    </cfRule>
    <cfRule type="cellIs" priority="76" stopIfTrue="1" operator="lessThan">
      <formula>0</formula>
    </cfRule>
  </conditionalFormatting>
  <conditionalFormatting sqref="L46:S46 Z46:AK46">
    <cfRule type="cellIs" dxfId="131" priority="77" stopIfTrue="1" operator="lessThan">
      <formula>0</formula>
    </cfRule>
  </conditionalFormatting>
  <conditionalFormatting sqref="AM46">
    <cfRule type="cellIs" dxfId="130" priority="74" operator="lessThan">
      <formula>0</formula>
    </cfRule>
  </conditionalFormatting>
  <conditionalFormatting sqref="K37:L37">
    <cfRule type="cellIs" dxfId="129" priority="71" stopIfTrue="1" operator="lessThan">
      <formula>0</formula>
    </cfRule>
    <cfRule type="cellIs" priority="72" stopIfTrue="1" operator="lessThan">
      <formula>0</formula>
    </cfRule>
  </conditionalFormatting>
  <conditionalFormatting sqref="L37:S37 Z37:AK37">
    <cfRule type="cellIs" dxfId="128" priority="73" stopIfTrue="1" operator="lessThan">
      <formula>0</formula>
    </cfRule>
  </conditionalFormatting>
  <conditionalFormatting sqref="AM37">
    <cfRule type="cellIs" dxfId="127" priority="70" operator="lessThan">
      <formula>0</formula>
    </cfRule>
  </conditionalFormatting>
  <conditionalFormatting sqref="K70:L70">
    <cfRule type="cellIs" dxfId="126" priority="67" stopIfTrue="1" operator="lessThan">
      <formula>0</formula>
    </cfRule>
    <cfRule type="cellIs" priority="68" stopIfTrue="1" operator="lessThan">
      <formula>0</formula>
    </cfRule>
  </conditionalFormatting>
  <conditionalFormatting sqref="L70:S70 Z70:AK70">
    <cfRule type="cellIs" dxfId="125" priority="69" stopIfTrue="1" operator="lessThan">
      <formula>0</formula>
    </cfRule>
  </conditionalFormatting>
  <conditionalFormatting sqref="AM70">
    <cfRule type="cellIs" dxfId="124" priority="66" operator="lessThan">
      <formula>0</formula>
    </cfRule>
  </conditionalFormatting>
  <conditionalFormatting sqref="K84:L84">
    <cfRule type="cellIs" dxfId="123" priority="63" stopIfTrue="1" operator="lessThan">
      <formula>0</formula>
    </cfRule>
    <cfRule type="cellIs" priority="64" stopIfTrue="1" operator="lessThan">
      <formula>0</formula>
    </cfRule>
  </conditionalFormatting>
  <conditionalFormatting sqref="L84:S84 Z84:AK84">
    <cfRule type="cellIs" dxfId="122" priority="65" stopIfTrue="1" operator="lessThan">
      <formula>0</formula>
    </cfRule>
  </conditionalFormatting>
  <conditionalFormatting sqref="AM84">
    <cfRule type="cellIs" dxfId="121" priority="62" operator="lessThan">
      <formula>0</formula>
    </cfRule>
  </conditionalFormatting>
  <conditionalFormatting sqref="K93:L93">
    <cfRule type="cellIs" dxfId="120" priority="59" stopIfTrue="1" operator="lessThan">
      <formula>0</formula>
    </cfRule>
    <cfRule type="cellIs" priority="60" stopIfTrue="1" operator="lessThan">
      <formula>0</formula>
    </cfRule>
  </conditionalFormatting>
  <conditionalFormatting sqref="L93:S93 Z93:AK93">
    <cfRule type="cellIs" dxfId="119" priority="61" stopIfTrue="1" operator="lessThan">
      <formula>0</formula>
    </cfRule>
  </conditionalFormatting>
  <conditionalFormatting sqref="AM93">
    <cfRule type="cellIs" dxfId="118" priority="58" operator="lessThan">
      <formula>0</formula>
    </cfRule>
  </conditionalFormatting>
  <conditionalFormatting sqref="K106:L106">
    <cfRule type="cellIs" dxfId="117" priority="55" stopIfTrue="1" operator="lessThan">
      <formula>0</formula>
    </cfRule>
    <cfRule type="cellIs" priority="56" stopIfTrue="1" operator="lessThan">
      <formula>0</formula>
    </cfRule>
  </conditionalFormatting>
  <conditionalFormatting sqref="L106:S106 Z106:AK106">
    <cfRule type="cellIs" dxfId="116" priority="57" stopIfTrue="1" operator="lessThan">
      <formula>0</formula>
    </cfRule>
  </conditionalFormatting>
  <conditionalFormatting sqref="AM106">
    <cfRule type="cellIs" dxfId="115" priority="54" operator="lessThan">
      <formula>0</formula>
    </cfRule>
  </conditionalFormatting>
  <conditionalFormatting sqref="K108:L108">
    <cfRule type="cellIs" dxfId="114" priority="51" stopIfTrue="1" operator="lessThan">
      <formula>0</formula>
    </cfRule>
    <cfRule type="cellIs" priority="52" stopIfTrue="1" operator="lessThan">
      <formula>0</formula>
    </cfRule>
  </conditionalFormatting>
  <conditionalFormatting sqref="L108:S108 Z108:AK108">
    <cfRule type="cellIs" dxfId="113" priority="53" stopIfTrue="1" operator="lessThan">
      <formula>0</formula>
    </cfRule>
  </conditionalFormatting>
  <conditionalFormatting sqref="AM108">
    <cfRule type="cellIs" dxfId="112" priority="50" operator="lessThan">
      <formula>0</formula>
    </cfRule>
  </conditionalFormatting>
  <conditionalFormatting sqref="K114:L114">
    <cfRule type="cellIs" dxfId="111" priority="47" stopIfTrue="1" operator="lessThan">
      <formula>0</formula>
    </cfRule>
    <cfRule type="cellIs" priority="48" stopIfTrue="1" operator="lessThan">
      <formula>0</formula>
    </cfRule>
  </conditionalFormatting>
  <conditionalFormatting sqref="L114:S114 Z114:AK114">
    <cfRule type="cellIs" dxfId="110" priority="49" stopIfTrue="1" operator="lessThan">
      <formula>0</formula>
    </cfRule>
  </conditionalFormatting>
  <conditionalFormatting sqref="AM114">
    <cfRule type="cellIs" dxfId="109" priority="46" operator="lessThan">
      <formula>0</formula>
    </cfRule>
  </conditionalFormatting>
  <conditionalFormatting sqref="K148:L148">
    <cfRule type="cellIs" dxfId="108" priority="43" stopIfTrue="1" operator="lessThan">
      <formula>0</formula>
    </cfRule>
    <cfRule type="cellIs" priority="44" stopIfTrue="1" operator="lessThan">
      <formula>0</formula>
    </cfRule>
  </conditionalFormatting>
  <conditionalFormatting sqref="L148:S148 Z148:AK148">
    <cfRule type="cellIs" dxfId="107" priority="45" stopIfTrue="1" operator="lessThan">
      <formula>0</formula>
    </cfRule>
  </conditionalFormatting>
  <conditionalFormatting sqref="AM148">
    <cfRule type="cellIs" dxfId="106" priority="42" operator="lessThan">
      <formula>0</formula>
    </cfRule>
  </conditionalFormatting>
  <conditionalFormatting sqref="K155:L155">
    <cfRule type="cellIs" dxfId="105" priority="39" stopIfTrue="1" operator="lessThan">
      <formula>0</formula>
    </cfRule>
    <cfRule type="cellIs" priority="40" stopIfTrue="1" operator="lessThan">
      <formula>0</formula>
    </cfRule>
  </conditionalFormatting>
  <conditionalFormatting sqref="L155:S155 Z155:AK155">
    <cfRule type="cellIs" dxfId="104" priority="41" stopIfTrue="1" operator="lessThan">
      <formula>0</formula>
    </cfRule>
  </conditionalFormatting>
  <conditionalFormatting sqref="AM155">
    <cfRule type="cellIs" dxfId="103" priority="38" operator="lessThan">
      <formula>0</formula>
    </cfRule>
  </conditionalFormatting>
  <conditionalFormatting sqref="K205:L205">
    <cfRule type="cellIs" dxfId="102" priority="35" stopIfTrue="1" operator="lessThan">
      <formula>0</formula>
    </cfRule>
    <cfRule type="cellIs" priority="36" stopIfTrue="1" operator="lessThan">
      <formula>0</formula>
    </cfRule>
  </conditionalFormatting>
  <conditionalFormatting sqref="L205:S205 Z205:AK205">
    <cfRule type="cellIs" dxfId="101" priority="37" stopIfTrue="1" operator="lessThan">
      <formula>0</formula>
    </cfRule>
  </conditionalFormatting>
  <conditionalFormatting sqref="AM205">
    <cfRule type="cellIs" dxfId="100" priority="34" operator="lessThan">
      <formula>0</formula>
    </cfRule>
  </conditionalFormatting>
  <conditionalFormatting sqref="K222:L222">
    <cfRule type="cellIs" dxfId="99" priority="31" stopIfTrue="1" operator="lessThan">
      <formula>0</formula>
    </cfRule>
    <cfRule type="cellIs" priority="32" stopIfTrue="1" operator="lessThan">
      <formula>0</formula>
    </cfRule>
  </conditionalFormatting>
  <conditionalFormatting sqref="L222:S222 Z222:AK222">
    <cfRule type="cellIs" dxfId="98" priority="33" stopIfTrue="1" operator="lessThan">
      <formula>0</formula>
    </cfRule>
  </conditionalFormatting>
  <conditionalFormatting sqref="AM222">
    <cfRule type="cellIs" dxfId="97" priority="30" operator="lessThan">
      <formula>0</formula>
    </cfRule>
  </conditionalFormatting>
  <conditionalFormatting sqref="K235:L235">
    <cfRule type="cellIs" dxfId="96" priority="27" stopIfTrue="1" operator="lessThan">
      <formula>0</formula>
    </cfRule>
    <cfRule type="cellIs" priority="28" stopIfTrue="1" operator="lessThan">
      <formula>0</formula>
    </cfRule>
  </conditionalFormatting>
  <conditionalFormatting sqref="L235:S235 Z235:AK235">
    <cfRule type="cellIs" dxfId="95" priority="29" stopIfTrue="1" operator="lessThan">
      <formula>0</formula>
    </cfRule>
  </conditionalFormatting>
  <conditionalFormatting sqref="AM235">
    <cfRule type="cellIs" dxfId="94" priority="26" operator="lessThan">
      <formula>0</formula>
    </cfRule>
  </conditionalFormatting>
  <conditionalFormatting sqref="K246:L246">
    <cfRule type="cellIs" dxfId="93" priority="23" stopIfTrue="1" operator="lessThan">
      <formula>0</formula>
    </cfRule>
    <cfRule type="cellIs" priority="24" stopIfTrue="1" operator="lessThan">
      <formula>0</formula>
    </cfRule>
  </conditionalFormatting>
  <conditionalFormatting sqref="L246:S246 Z246:AK246">
    <cfRule type="cellIs" dxfId="92" priority="25" stopIfTrue="1" operator="lessThan">
      <formula>0</formula>
    </cfRule>
  </conditionalFormatting>
  <conditionalFormatting sqref="AM246">
    <cfRule type="cellIs" dxfId="91" priority="22" operator="lessThan">
      <formula>0</formula>
    </cfRule>
  </conditionalFormatting>
  <conditionalFormatting sqref="K262:L262">
    <cfRule type="cellIs" dxfId="90" priority="19" stopIfTrue="1" operator="lessThan">
      <formula>0</formula>
    </cfRule>
    <cfRule type="cellIs" priority="20" stopIfTrue="1" operator="lessThan">
      <formula>0</formula>
    </cfRule>
  </conditionalFormatting>
  <conditionalFormatting sqref="L262:S262 Z262:AK262">
    <cfRule type="cellIs" dxfId="89" priority="21" stopIfTrue="1" operator="lessThan">
      <formula>0</formula>
    </cfRule>
  </conditionalFormatting>
  <conditionalFormatting sqref="AM262">
    <cfRule type="cellIs" dxfId="88" priority="18" operator="lessThan">
      <formula>0</formula>
    </cfRule>
  </conditionalFormatting>
  <conditionalFormatting sqref="K273:L273">
    <cfRule type="cellIs" dxfId="87" priority="15" stopIfTrue="1" operator="lessThan">
      <formula>0</formula>
    </cfRule>
    <cfRule type="cellIs" priority="16" stopIfTrue="1" operator="lessThan">
      <formula>0</formula>
    </cfRule>
  </conditionalFormatting>
  <conditionalFormatting sqref="L273:S273 Z273:AK273">
    <cfRule type="cellIs" dxfId="86" priority="17" stopIfTrue="1" operator="lessThan">
      <formula>0</formula>
    </cfRule>
  </conditionalFormatting>
  <conditionalFormatting sqref="AM273">
    <cfRule type="cellIs" dxfId="85" priority="14" operator="lessThan">
      <formula>0</formula>
    </cfRule>
  </conditionalFormatting>
  <conditionalFormatting sqref="K281:L281">
    <cfRule type="cellIs" dxfId="84" priority="11" stopIfTrue="1" operator="lessThan">
      <formula>0</formula>
    </cfRule>
    <cfRule type="cellIs" priority="12" stopIfTrue="1" operator="lessThan">
      <formula>0</formula>
    </cfRule>
  </conditionalFormatting>
  <conditionalFormatting sqref="L281:S281 Z281:AK281">
    <cfRule type="cellIs" dxfId="83" priority="13" stopIfTrue="1" operator="lessThan">
      <formula>0</formula>
    </cfRule>
  </conditionalFormatting>
  <conditionalFormatting sqref="AM281">
    <cfRule type="cellIs" dxfId="82" priority="10" operator="lessThan">
      <formula>0</formula>
    </cfRule>
  </conditionalFormatting>
  <conditionalFormatting sqref="K290:L290">
    <cfRule type="cellIs" dxfId="81" priority="7" stopIfTrue="1" operator="lessThan">
      <formula>0</formula>
    </cfRule>
    <cfRule type="cellIs" priority="8" stopIfTrue="1" operator="lessThan">
      <formula>0</formula>
    </cfRule>
  </conditionalFormatting>
  <conditionalFormatting sqref="L290:S290 Z290:AK290">
    <cfRule type="cellIs" dxfId="80" priority="9" stopIfTrue="1" operator="lessThan">
      <formula>0</formula>
    </cfRule>
  </conditionalFormatting>
  <conditionalFormatting sqref="AM290">
    <cfRule type="cellIs" dxfId="79" priority="6" operator="lessThan">
      <formula>0</formula>
    </cfRule>
  </conditionalFormatting>
  <conditionalFormatting sqref="K306:L306">
    <cfRule type="cellIs" dxfId="78" priority="3" stopIfTrue="1" operator="lessThan">
      <formula>0</formula>
    </cfRule>
    <cfRule type="cellIs" priority="4" stopIfTrue="1" operator="lessThan">
      <formula>0</formula>
    </cfRule>
  </conditionalFormatting>
  <conditionalFormatting sqref="L306:S306 Z306:AK306">
    <cfRule type="cellIs" dxfId="77" priority="5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WVX322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x14ac:dyDescent="0.25"/>
  <cols>
    <col min="1" max="1" width="19.109375" style="20" customWidth="1"/>
    <col min="2" max="2" width="12" style="20" customWidth="1"/>
    <col min="3" max="3" width="17" style="20" customWidth="1"/>
    <col min="4" max="4" width="16.6640625" style="20" customWidth="1"/>
    <col min="5" max="5" width="8.6640625" style="20" customWidth="1"/>
    <col min="6" max="6" width="8.109375" style="20" customWidth="1"/>
    <col min="7" max="7" width="16.33203125" style="20" customWidth="1"/>
    <col min="8" max="8" width="14.5546875" style="20" customWidth="1"/>
    <col min="9" max="9" width="6.6640625" style="20" customWidth="1"/>
    <col min="10" max="10" width="6.5546875" style="20" customWidth="1"/>
    <col min="11" max="11" width="9.44140625" style="20" customWidth="1"/>
    <col min="12" max="251" width="0" style="20" hidden="1"/>
    <col min="252" max="253" width="0" style="20" hidden="1" customWidth="1"/>
    <col min="254" max="254" width="19.109375" style="20" hidden="1" customWidth="1"/>
    <col min="255" max="255" width="9.5546875" style="20" hidden="1" customWidth="1"/>
    <col min="256" max="256" width="16" style="20" hidden="1" customWidth="1"/>
    <col min="257" max="257" width="16.6640625" style="20" hidden="1" customWidth="1"/>
    <col min="258" max="258" width="8.6640625" style="20" hidden="1" customWidth="1"/>
    <col min="259" max="259" width="9.33203125" style="20" hidden="1" customWidth="1"/>
    <col min="260" max="260" width="16.33203125" style="20" hidden="1" customWidth="1"/>
    <col min="261" max="261" width="14.5546875" style="20" hidden="1" customWidth="1"/>
    <col min="262" max="262" width="14.44140625" style="20" hidden="1" customWidth="1"/>
    <col min="263" max="263" width="13.33203125" style="20" hidden="1" customWidth="1"/>
    <col min="264" max="264" width="6.6640625" style="20" hidden="1" customWidth="1"/>
    <col min="265" max="265" width="6.5546875" style="20" hidden="1" customWidth="1"/>
    <col min="266" max="266" width="6.33203125" style="20" hidden="1" customWidth="1"/>
    <col min="267" max="267" width="9.44140625" style="20" hidden="1" customWidth="1"/>
    <col min="268" max="507" width="0" style="20" hidden="1"/>
    <col min="508" max="509" width="0" style="20" hidden="1" customWidth="1"/>
    <col min="510" max="510" width="19.109375" style="20" hidden="1" customWidth="1"/>
    <col min="511" max="511" width="9.5546875" style="20" hidden="1" customWidth="1"/>
    <col min="512" max="512" width="16" style="20" hidden="1" customWidth="1"/>
    <col min="513" max="513" width="16.6640625" style="20" hidden="1" customWidth="1"/>
    <col min="514" max="514" width="8.6640625" style="20" hidden="1" customWidth="1"/>
    <col min="515" max="515" width="9.33203125" style="20" hidden="1" customWidth="1"/>
    <col min="516" max="516" width="16.33203125" style="20" hidden="1" customWidth="1"/>
    <col min="517" max="517" width="14.5546875" style="20" hidden="1" customWidth="1"/>
    <col min="518" max="518" width="14.44140625" style="20" hidden="1" customWidth="1"/>
    <col min="519" max="519" width="13.33203125" style="20" hidden="1" customWidth="1"/>
    <col min="520" max="520" width="6.6640625" style="20" hidden="1" customWidth="1"/>
    <col min="521" max="521" width="6.5546875" style="20" hidden="1" customWidth="1"/>
    <col min="522" max="522" width="6.33203125" style="20" hidden="1" customWidth="1"/>
    <col min="523" max="523" width="9.44140625" style="20" hidden="1" customWidth="1"/>
    <col min="524" max="763" width="0" style="20" hidden="1"/>
    <col min="764" max="765" width="0" style="20" hidden="1" customWidth="1"/>
    <col min="766" max="766" width="19.109375" style="20" hidden="1" customWidth="1"/>
    <col min="767" max="767" width="9.5546875" style="20" hidden="1" customWidth="1"/>
    <col min="768" max="768" width="16" style="20" hidden="1" customWidth="1"/>
    <col min="769" max="769" width="16.6640625" style="20" hidden="1" customWidth="1"/>
    <col min="770" max="770" width="8.6640625" style="20" hidden="1" customWidth="1"/>
    <col min="771" max="771" width="9.33203125" style="20" hidden="1" customWidth="1"/>
    <col min="772" max="772" width="16.33203125" style="20" hidden="1" customWidth="1"/>
    <col min="773" max="773" width="14.5546875" style="20" hidden="1" customWidth="1"/>
    <col min="774" max="774" width="14.44140625" style="20" hidden="1" customWidth="1"/>
    <col min="775" max="775" width="13.33203125" style="20" hidden="1" customWidth="1"/>
    <col min="776" max="776" width="6.6640625" style="20" hidden="1" customWidth="1"/>
    <col min="777" max="777" width="6.5546875" style="20" hidden="1" customWidth="1"/>
    <col min="778" max="778" width="6.33203125" style="20" hidden="1" customWidth="1"/>
    <col min="779" max="779" width="9.44140625" style="20" hidden="1" customWidth="1"/>
    <col min="780" max="1019" width="0" style="20" hidden="1"/>
    <col min="1020" max="1021" width="0" style="20" hidden="1" customWidth="1"/>
    <col min="1022" max="1022" width="19.109375" style="20" hidden="1" customWidth="1"/>
    <col min="1023" max="1023" width="9.5546875" style="20" hidden="1" customWidth="1"/>
    <col min="1024" max="1024" width="16" style="20" hidden="1" customWidth="1"/>
    <col min="1025" max="1025" width="16.6640625" style="20" hidden="1" customWidth="1"/>
    <col min="1026" max="1026" width="8.6640625" style="20" hidden="1" customWidth="1"/>
    <col min="1027" max="1027" width="9.33203125" style="20" hidden="1" customWidth="1"/>
    <col min="1028" max="1028" width="16.33203125" style="20" hidden="1" customWidth="1"/>
    <col min="1029" max="1029" width="14.5546875" style="20" hidden="1" customWidth="1"/>
    <col min="1030" max="1030" width="14.44140625" style="20" hidden="1" customWidth="1"/>
    <col min="1031" max="1031" width="13.33203125" style="20" hidden="1" customWidth="1"/>
    <col min="1032" max="1032" width="6.6640625" style="20" hidden="1" customWidth="1"/>
    <col min="1033" max="1033" width="6.5546875" style="20" hidden="1" customWidth="1"/>
    <col min="1034" max="1034" width="6.33203125" style="20" hidden="1" customWidth="1"/>
    <col min="1035" max="1035" width="9.44140625" style="20" hidden="1" customWidth="1"/>
    <col min="1036" max="1275" width="0" style="20" hidden="1"/>
    <col min="1276" max="1277" width="0" style="20" hidden="1" customWidth="1"/>
    <col min="1278" max="1278" width="19.109375" style="20" hidden="1" customWidth="1"/>
    <col min="1279" max="1279" width="9.5546875" style="20" hidden="1" customWidth="1"/>
    <col min="1280" max="1280" width="16" style="20" hidden="1" customWidth="1"/>
    <col min="1281" max="1281" width="16.6640625" style="20" hidden="1" customWidth="1"/>
    <col min="1282" max="1282" width="8.6640625" style="20" hidden="1" customWidth="1"/>
    <col min="1283" max="1283" width="9.33203125" style="20" hidden="1" customWidth="1"/>
    <col min="1284" max="1284" width="16.33203125" style="20" hidden="1" customWidth="1"/>
    <col min="1285" max="1285" width="14.5546875" style="20" hidden="1" customWidth="1"/>
    <col min="1286" max="1286" width="14.44140625" style="20" hidden="1" customWidth="1"/>
    <col min="1287" max="1287" width="13.33203125" style="20" hidden="1" customWidth="1"/>
    <col min="1288" max="1288" width="6.6640625" style="20" hidden="1" customWidth="1"/>
    <col min="1289" max="1289" width="6.5546875" style="20" hidden="1" customWidth="1"/>
    <col min="1290" max="1290" width="6.33203125" style="20" hidden="1" customWidth="1"/>
    <col min="1291" max="1291" width="9.44140625" style="20" hidden="1" customWidth="1"/>
    <col min="1292" max="1531" width="0" style="20" hidden="1"/>
    <col min="1532" max="1533" width="0" style="20" hidden="1" customWidth="1"/>
    <col min="1534" max="1534" width="19.109375" style="20" hidden="1" customWidth="1"/>
    <col min="1535" max="1535" width="9.5546875" style="20" hidden="1" customWidth="1"/>
    <col min="1536" max="1536" width="16" style="20" hidden="1" customWidth="1"/>
    <col min="1537" max="1537" width="16.6640625" style="20" hidden="1" customWidth="1"/>
    <col min="1538" max="1538" width="8.6640625" style="20" hidden="1" customWidth="1"/>
    <col min="1539" max="1539" width="9.33203125" style="20" hidden="1" customWidth="1"/>
    <col min="1540" max="1540" width="16.33203125" style="20" hidden="1" customWidth="1"/>
    <col min="1541" max="1541" width="14.5546875" style="20" hidden="1" customWidth="1"/>
    <col min="1542" max="1542" width="14.44140625" style="20" hidden="1" customWidth="1"/>
    <col min="1543" max="1543" width="13.33203125" style="20" hidden="1" customWidth="1"/>
    <col min="1544" max="1544" width="6.6640625" style="20" hidden="1" customWidth="1"/>
    <col min="1545" max="1545" width="6.5546875" style="20" hidden="1" customWidth="1"/>
    <col min="1546" max="1546" width="6.33203125" style="20" hidden="1" customWidth="1"/>
    <col min="1547" max="1547" width="9.44140625" style="20" hidden="1" customWidth="1"/>
    <col min="1548" max="1787" width="0" style="20" hidden="1"/>
    <col min="1788" max="1789" width="0" style="20" hidden="1" customWidth="1"/>
    <col min="1790" max="1790" width="19.109375" style="20" hidden="1" customWidth="1"/>
    <col min="1791" max="1791" width="9.5546875" style="20" hidden="1" customWidth="1"/>
    <col min="1792" max="1792" width="16" style="20" hidden="1" customWidth="1"/>
    <col min="1793" max="1793" width="16.6640625" style="20" hidden="1" customWidth="1"/>
    <col min="1794" max="1794" width="8.6640625" style="20" hidden="1" customWidth="1"/>
    <col min="1795" max="1795" width="9.33203125" style="20" hidden="1" customWidth="1"/>
    <col min="1796" max="1796" width="16.33203125" style="20" hidden="1" customWidth="1"/>
    <col min="1797" max="1797" width="14.5546875" style="20" hidden="1" customWidth="1"/>
    <col min="1798" max="1798" width="14.44140625" style="20" hidden="1" customWidth="1"/>
    <col min="1799" max="1799" width="13.33203125" style="20" hidden="1" customWidth="1"/>
    <col min="1800" max="1800" width="6.6640625" style="20" hidden="1" customWidth="1"/>
    <col min="1801" max="1801" width="6.5546875" style="20" hidden="1" customWidth="1"/>
    <col min="1802" max="1802" width="6.33203125" style="20" hidden="1" customWidth="1"/>
    <col min="1803" max="1803" width="9.44140625" style="20" hidden="1" customWidth="1"/>
    <col min="1804" max="2043" width="0" style="20" hidden="1"/>
    <col min="2044" max="2045" width="0" style="20" hidden="1" customWidth="1"/>
    <col min="2046" max="2046" width="19.109375" style="20" hidden="1" customWidth="1"/>
    <col min="2047" max="2047" width="9.5546875" style="20" hidden="1" customWidth="1"/>
    <col min="2048" max="2048" width="16" style="20" hidden="1" customWidth="1"/>
    <col min="2049" max="2049" width="16.6640625" style="20" hidden="1" customWidth="1"/>
    <col min="2050" max="2050" width="8.6640625" style="20" hidden="1" customWidth="1"/>
    <col min="2051" max="2051" width="9.33203125" style="20" hidden="1" customWidth="1"/>
    <col min="2052" max="2052" width="16.33203125" style="20" hidden="1" customWidth="1"/>
    <col min="2053" max="2053" width="14.5546875" style="20" hidden="1" customWidth="1"/>
    <col min="2054" max="2054" width="14.44140625" style="20" hidden="1" customWidth="1"/>
    <col min="2055" max="2055" width="13.33203125" style="20" hidden="1" customWidth="1"/>
    <col min="2056" max="2056" width="6.6640625" style="20" hidden="1" customWidth="1"/>
    <col min="2057" max="2057" width="6.5546875" style="20" hidden="1" customWidth="1"/>
    <col min="2058" max="2058" width="6.33203125" style="20" hidden="1" customWidth="1"/>
    <col min="2059" max="2059" width="9.44140625" style="20" hidden="1" customWidth="1"/>
    <col min="2060" max="2299" width="0" style="20" hidden="1"/>
    <col min="2300" max="2301" width="0" style="20" hidden="1" customWidth="1"/>
    <col min="2302" max="2302" width="19.109375" style="20" hidden="1" customWidth="1"/>
    <col min="2303" max="2303" width="9.5546875" style="20" hidden="1" customWidth="1"/>
    <col min="2304" max="2304" width="16" style="20" hidden="1" customWidth="1"/>
    <col min="2305" max="2305" width="16.6640625" style="20" hidden="1" customWidth="1"/>
    <col min="2306" max="2306" width="8.6640625" style="20" hidden="1" customWidth="1"/>
    <col min="2307" max="2307" width="9.33203125" style="20" hidden="1" customWidth="1"/>
    <col min="2308" max="2308" width="16.33203125" style="20" hidden="1" customWidth="1"/>
    <col min="2309" max="2309" width="14.5546875" style="20" hidden="1" customWidth="1"/>
    <col min="2310" max="2310" width="14.44140625" style="20" hidden="1" customWidth="1"/>
    <col min="2311" max="2311" width="13.33203125" style="20" hidden="1" customWidth="1"/>
    <col min="2312" max="2312" width="6.6640625" style="20" hidden="1" customWidth="1"/>
    <col min="2313" max="2313" width="6.5546875" style="20" hidden="1" customWidth="1"/>
    <col min="2314" max="2314" width="6.33203125" style="20" hidden="1" customWidth="1"/>
    <col min="2315" max="2315" width="9.44140625" style="20" hidden="1" customWidth="1"/>
    <col min="2316" max="2555" width="0" style="20" hidden="1"/>
    <col min="2556" max="2557" width="0" style="20" hidden="1" customWidth="1"/>
    <col min="2558" max="2558" width="19.109375" style="20" hidden="1" customWidth="1"/>
    <col min="2559" max="2559" width="9.5546875" style="20" hidden="1" customWidth="1"/>
    <col min="2560" max="2560" width="16" style="20" hidden="1" customWidth="1"/>
    <col min="2561" max="2561" width="16.6640625" style="20" hidden="1" customWidth="1"/>
    <col min="2562" max="2562" width="8.6640625" style="20" hidden="1" customWidth="1"/>
    <col min="2563" max="2563" width="9.33203125" style="20" hidden="1" customWidth="1"/>
    <col min="2564" max="2564" width="16.33203125" style="20" hidden="1" customWidth="1"/>
    <col min="2565" max="2565" width="14.5546875" style="20" hidden="1" customWidth="1"/>
    <col min="2566" max="2566" width="14.44140625" style="20" hidden="1" customWidth="1"/>
    <col min="2567" max="2567" width="13.33203125" style="20" hidden="1" customWidth="1"/>
    <col min="2568" max="2568" width="6.6640625" style="20" hidden="1" customWidth="1"/>
    <col min="2569" max="2569" width="6.5546875" style="20" hidden="1" customWidth="1"/>
    <col min="2570" max="2570" width="6.33203125" style="20" hidden="1" customWidth="1"/>
    <col min="2571" max="2571" width="9.44140625" style="20" hidden="1" customWidth="1"/>
    <col min="2572" max="2811" width="0" style="20" hidden="1"/>
    <col min="2812" max="2813" width="0" style="20" hidden="1" customWidth="1"/>
    <col min="2814" max="2814" width="19.109375" style="20" hidden="1" customWidth="1"/>
    <col min="2815" max="2815" width="9.5546875" style="20" hidden="1" customWidth="1"/>
    <col min="2816" max="2816" width="16" style="20" hidden="1" customWidth="1"/>
    <col min="2817" max="2817" width="16.6640625" style="20" hidden="1" customWidth="1"/>
    <col min="2818" max="2818" width="8.6640625" style="20" hidden="1" customWidth="1"/>
    <col min="2819" max="2819" width="9.33203125" style="20" hidden="1" customWidth="1"/>
    <col min="2820" max="2820" width="16.33203125" style="20" hidden="1" customWidth="1"/>
    <col min="2821" max="2821" width="14.5546875" style="20" hidden="1" customWidth="1"/>
    <col min="2822" max="2822" width="14.44140625" style="20" hidden="1" customWidth="1"/>
    <col min="2823" max="2823" width="13.33203125" style="20" hidden="1" customWidth="1"/>
    <col min="2824" max="2824" width="6.6640625" style="20" hidden="1" customWidth="1"/>
    <col min="2825" max="2825" width="6.5546875" style="20" hidden="1" customWidth="1"/>
    <col min="2826" max="2826" width="6.33203125" style="20" hidden="1" customWidth="1"/>
    <col min="2827" max="2827" width="9.44140625" style="20" hidden="1" customWidth="1"/>
    <col min="2828" max="3067" width="0" style="20" hidden="1"/>
    <col min="3068" max="3069" width="0" style="20" hidden="1" customWidth="1"/>
    <col min="3070" max="3070" width="19.109375" style="20" hidden="1" customWidth="1"/>
    <col min="3071" max="3071" width="9.5546875" style="20" hidden="1" customWidth="1"/>
    <col min="3072" max="3072" width="16" style="20" hidden="1" customWidth="1"/>
    <col min="3073" max="3073" width="16.6640625" style="20" hidden="1" customWidth="1"/>
    <col min="3074" max="3074" width="8.6640625" style="20" hidden="1" customWidth="1"/>
    <col min="3075" max="3075" width="9.33203125" style="20" hidden="1" customWidth="1"/>
    <col min="3076" max="3076" width="16.33203125" style="20" hidden="1" customWidth="1"/>
    <col min="3077" max="3077" width="14.5546875" style="20" hidden="1" customWidth="1"/>
    <col min="3078" max="3078" width="14.44140625" style="20" hidden="1" customWidth="1"/>
    <col min="3079" max="3079" width="13.33203125" style="20" hidden="1" customWidth="1"/>
    <col min="3080" max="3080" width="6.6640625" style="20" hidden="1" customWidth="1"/>
    <col min="3081" max="3081" width="6.5546875" style="20" hidden="1" customWidth="1"/>
    <col min="3082" max="3082" width="6.33203125" style="20" hidden="1" customWidth="1"/>
    <col min="3083" max="3083" width="9.44140625" style="20" hidden="1" customWidth="1"/>
    <col min="3084" max="3323" width="0" style="20" hidden="1"/>
    <col min="3324" max="3325" width="0" style="20" hidden="1" customWidth="1"/>
    <col min="3326" max="3326" width="19.109375" style="20" hidden="1" customWidth="1"/>
    <col min="3327" max="3327" width="9.5546875" style="20" hidden="1" customWidth="1"/>
    <col min="3328" max="3328" width="16" style="20" hidden="1" customWidth="1"/>
    <col min="3329" max="3329" width="16.6640625" style="20" hidden="1" customWidth="1"/>
    <col min="3330" max="3330" width="8.6640625" style="20" hidden="1" customWidth="1"/>
    <col min="3331" max="3331" width="9.33203125" style="20" hidden="1" customWidth="1"/>
    <col min="3332" max="3332" width="16.33203125" style="20" hidden="1" customWidth="1"/>
    <col min="3333" max="3333" width="14.5546875" style="20" hidden="1" customWidth="1"/>
    <col min="3334" max="3334" width="14.44140625" style="20" hidden="1" customWidth="1"/>
    <col min="3335" max="3335" width="13.33203125" style="20" hidden="1" customWidth="1"/>
    <col min="3336" max="3336" width="6.6640625" style="20" hidden="1" customWidth="1"/>
    <col min="3337" max="3337" width="6.5546875" style="20" hidden="1" customWidth="1"/>
    <col min="3338" max="3338" width="6.33203125" style="20" hidden="1" customWidth="1"/>
    <col min="3339" max="3339" width="9.44140625" style="20" hidden="1" customWidth="1"/>
    <col min="3340" max="3579" width="0" style="20" hidden="1"/>
    <col min="3580" max="3581" width="0" style="20" hidden="1" customWidth="1"/>
    <col min="3582" max="3582" width="19.109375" style="20" hidden="1" customWidth="1"/>
    <col min="3583" max="3583" width="9.5546875" style="20" hidden="1" customWidth="1"/>
    <col min="3584" max="3584" width="16" style="20" hidden="1" customWidth="1"/>
    <col min="3585" max="3585" width="16.6640625" style="20" hidden="1" customWidth="1"/>
    <col min="3586" max="3586" width="8.6640625" style="20" hidden="1" customWidth="1"/>
    <col min="3587" max="3587" width="9.33203125" style="20" hidden="1" customWidth="1"/>
    <col min="3588" max="3588" width="16.33203125" style="20" hidden="1" customWidth="1"/>
    <col min="3589" max="3589" width="14.5546875" style="20" hidden="1" customWidth="1"/>
    <col min="3590" max="3590" width="14.44140625" style="20" hidden="1" customWidth="1"/>
    <col min="3591" max="3591" width="13.33203125" style="20" hidden="1" customWidth="1"/>
    <col min="3592" max="3592" width="6.6640625" style="20" hidden="1" customWidth="1"/>
    <col min="3593" max="3593" width="6.5546875" style="20" hidden="1" customWidth="1"/>
    <col min="3594" max="3594" width="6.33203125" style="20" hidden="1" customWidth="1"/>
    <col min="3595" max="3595" width="9.44140625" style="20" hidden="1" customWidth="1"/>
    <col min="3596" max="3835" width="0" style="20" hidden="1"/>
    <col min="3836" max="3837" width="0" style="20" hidden="1" customWidth="1"/>
    <col min="3838" max="3838" width="19.109375" style="20" hidden="1" customWidth="1"/>
    <col min="3839" max="3839" width="9.5546875" style="20" hidden="1" customWidth="1"/>
    <col min="3840" max="3840" width="16" style="20" hidden="1" customWidth="1"/>
    <col min="3841" max="3841" width="16.6640625" style="20" hidden="1" customWidth="1"/>
    <col min="3842" max="3842" width="8.6640625" style="20" hidden="1" customWidth="1"/>
    <col min="3843" max="3843" width="9.33203125" style="20" hidden="1" customWidth="1"/>
    <col min="3844" max="3844" width="16.33203125" style="20" hidden="1" customWidth="1"/>
    <col min="3845" max="3845" width="14.5546875" style="20" hidden="1" customWidth="1"/>
    <col min="3846" max="3846" width="14.44140625" style="20" hidden="1" customWidth="1"/>
    <col min="3847" max="3847" width="13.33203125" style="20" hidden="1" customWidth="1"/>
    <col min="3848" max="3848" width="6.6640625" style="20" hidden="1" customWidth="1"/>
    <col min="3849" max="3849" width="6.5546875" style="20" hidden="1" customWidth="1"/>
    <col min="3850" max="3850" width="6.33203125" style="20" hidden="1" customWidth="1"/>
    <col min="3851" max="3851" width="9.44140625" style="20" hidden="1" customWidth="1"/>
    <col min="3852" max="4091" width="0" style="20" hidden="1"/>
    <col min="4092" max="4093" width="0" style="20" hidden="1" customWidth="1"/>
    <col min="4094" max="4094" width="19.109375" style="20" hidden="1" customWidth="1"/>
    <col min="4095" max="4095" width="9.5546875" style="20" hidden="1" customWidth="1"/>
    <col min="4096" max="4096" width="16" style="20" hidden="1" customWidth="1"/>
    <col min="4097" max="4097" width="16.6640625" style="20" hidden="1" customWidth="1"/>
    <col min="4098" max="4098" width="8.6640625" style="20" hidden="1" customWidth="1"/>
    <col min="4099" max="4099" width="9.33203125" style="20" hidden="1" customWidth="1"/>
    <col min="4100" max="4100" width="16.33203125" style="20" hidden="1" customWidth="1"/>
    <col min="4101" max="4101" width="14.5546875" style="20" hidden="1" customWidth="1"/>
    <col min="4102" max="4102" width="14.44140625" style="20" hidden="1" customWidth="1"/>
    <col min="4103" max="4103" width="13.33203125" style="20" hidden="1" customWidth="1"/>
    <col min="4104" max="4104" width="6.6640625" style="20" hidden="1" customWidth="1"/>
    <col min="4105" max="4105" width="6.5546875" style="20" hidden="1" customWidth="1"/>
    <col min="4106" max="4106" width="6.33203125" style="20" hidden="1" customWidth="1"/>
    <col min="4107" max="4107" width="9.44140625" style="20" hidden="1" customWidth="1"/>
    <col min="4108" max="4347" width="0" style="20" hidden="1"/>
    <col min="4348" max="4349" width="0" style="20" hidden="1" customWidth="1"/>
    <col min="4350" max="4350" width="19.109375" style="20" hidden="1" customWidth="1"/>
    <col min="4351" max="4351" width="9.5546875" style="20" hidden="1" customWidth="1"/>
    <col min="4352" max="4352" width="16" style="20" hidden="1" customWidth="1"/>
    <col min="4353" max="4353" width="16.6640625" style="20" hidden="1" customWidth="1"/>
    <col min="4354" max="4354" width="8.6640625" style="20" hidden="1" customWidth="1"/>
    <col min="4355" max="4355" width="9.33203125" style="20" hidden="1" customWidth="1"/>
    <col min="4356" max="4356" width="16.33203125" style="20" hidden="1" customWidth="1"/>
    <col min="4357" max="4357" width="14.5546875" style="20" hidden="1" customWidth="1"/>
    <col min="4358" max="4358" width="14.44140625" style="20" hidden="1" customWidth="1"/>
    <col min="4359" max="4359" width="13.33203125" style="20" hidden="1" customWidth="1"/>
    <col min="4360" max="4360" width="6.6640625" style="20" hidden="1" customWidth="1"/>
    <col min="4361" max="4361" width="6.5546875" style="20" hidden="1" customWidth="1"/>
    <col min="4362" max="4362" width="6.33203125" style="20" hidden="1" customWidth="1"/>
    <col min="4363" max="4363" width="9.44140625" style="20" hidden="1" customWidth="1"/>
    <col min="4364" max="4603" width="0" style="20" hidden="1"/>
    <col min="4604" max="4605" width="0" style="20" hidden="1" customWidth="1"/>
    <col min="4606" max="4606" width="19.109375" style="20" hidden="1" customWidth="1"/>
    <col min="4607" max="4607" width="9.5546875" style="20" hidden="1" customWidth="1"/>
    <col min="4608" max="4608" width="16" style="20" hidden="1" customWidth="1"/>
    <col min="4609" max="4609" width="16.6640625" style="20" hidden="1" customWidth="1"/>
    <col min="4610" max="4610" width="8.6640625" style="20" hidden="1" customWidth="1"/>
    <col min="4611" max="4611" width="9.33203125" style="20" hidden="1" customWidth="1"/>
    <col min="4612" max="4612" width="16.33203125" style="20" hidden="1" customWidth="1"/>
    <col min="4613" max="4613" width="14.5546875" style="20" hidden="1" customWidth="1"/>
    <col min="4614" max="4614" width="14.44140625" style="20" hidden="1" customWidth="1"/>
    <col min="4615" max="4615" width="13.33203125" style="20" hidden="1" customWidth="1"/>
    <col min="4616" max="4616" width="6.6640625" style="20" hidden="1" customWidth="1"/>
    <col min="4617" max="4617" width="6.5546875" style="20" hidden="1" customWidth="1"/>
    <col min="4618" max="4618" width="6.33203125" style="20" hidden="1" customWidth="1"/>
    <col min="4619" max="4619" width="9.44140625" style="20" hidden="1" customWidth="1"/>
    <col min="4620" max="4859" width="0" style="20" hidden="1"/>
    <col min="4860" max="4861" width="0" style="20" hidden="1" customWidth="1"/>
    <col min="4862" max="4862" width="19.109375" style="20" hidden="1" customWidth="1"/>
    <col min="4863" max="4863" width="9.5546875" style="20" hidden="1" customWidth="1"/>
    <col min="4864" max="4864" width="16" style="20" hidden="1" customWidth="1"/>
    <col min="4865" max="4865" width="16.6640625" style="20" hidden="1" customWidth="1"/>
    <col min="4866" max="4866" width="8.6640625" style="20" hidden="1" customWidth="1"/>
    <col min="4867" max="4867" width="9.33203125" style="20" hidden="1" customWidth="1"/>
    <col min="4868" max="4868" width="16.33203125" style="20" hidden="1" customWidth="1"/>
    <col min="4869" max="4869" width="14.5546875" style="20" hidden="1" customWidth="1"/>
    <col min="4870" max="4870" width="14.44140625" style="20" hidden="1" customWidth="1"/>
    <col min="4871" max="4871" width="13.33203125" style="20" hidden="1" customWidth="1"/>
    <col min="4872" max="4872" width="6.6640625" style="20" hidden="1" customWidth="1"/>
    <col min="4873" max="4873" width="6.5546875" style="20" hidden="1" customWidth="1"/>
    <col min="4874" max="4874" width="6.33203125" style="20" hidden="1" customWidth="1"/>
    <col min="4875" max="4875" width="9.44140625" style="20" hidden="1" customWidth="1"/>
    <col min="4876" max="5115" width="0" style="20" hidden="1"/>
    <col min="5116" max="5117" width="0" style="20" hidden="1" customWidth="1"/>
    <col min="5118" max="5118" width="19.109375" style="20" hidden="1" customWidth="1"/>
    <col min="5119" max="5119" width="9.5546875" style="20" hidden="1" customWidth="1"/>
    <col min="5120" max="5120" width="16" style="20" hidden="1" customWidth="1"/>
    <col min="5121" max="5121" width="16.6640625" style="20" hidden="1" customWidth="1"/>
    <col min="5122" max="5122" width="8.6640625" style="20" hidden="1" customWidth="1"/>
    <col min="5123" max="5123" width="9.33203125" style="20" hidden="1" customWidth="1"/>
    <col min="5124" max="5124" width="16.33203125" style="20" hidden="1" customWidth="1"/>
    <col min="5125" max="5125" width="14.5546875" style="20" hidden="1" customWidth="1"/>
    <col min="5126" max="5126" width="14.44140625" style="20" hidden="1" customWidth="1"/>
    <col min="5127" max="5127" width="13.33203125" style="20" hidden="1" customWidth="1"/>
    <col min="5128" max="5128" width="6.6640625" style="20" hidden="1" customWidth="1"/>
    <col min="5129" max="5129" width="6.5546875" style="20" hidden="1" customWidth="1"/>
    <col min="5130" max="5130" width="6.33203125" style="20" hidden="1" customWidth="1"/>
    <col min="5131" max="5131" width="9.44140625" style="20" hidden="1" customWidth="1"/>
    <col min="5132" max="5371" width="0" style="20" hidden="1"/>
    <col min="5372" max="5373" width="0" style="20" hidden="1" customWidth="1"/>
    <col min="5374" max="5374" width="19.109375" style="20" hidden="1" customWidth="1"/>
    <col min="5375" max="5375" width="9.5546875" style="20" hidden="1" customWidth="1"/>
    <col min="5376" max="5376" width="16" style="20" hidden="1" customWidth="1"/>
    <col min="5377" max="5377" width="16.6640625" style="20" hidden="1" customWidth="1"/>
    <col min="5378" max="5378" width="8.6640625" style="20" hidden="1" customWidth="1"/>
    <col min="5379" max="5379" width="9.33203125" style="20" hidden="1" customWidth="1"/>
    <col min="5380" max="5380" width="16.33203125" style="20" hidden="1" customWidth="1"/>
    <col min="5381" max="5381" width="14.5546875" style="20" hidden="1" customWidth="1"/>
    <col min="5382" max="5382" width="14.44140625" style="20" hidden="1" customWidth="1"/>
    <col min="5383" max="5383" width="13.33203125" style="20" hidden="1" customWidth="1"/>
    <col min="5384" max="5384" width="6.6640625" style="20" hidden="1" customWidth="1"/>
    <col min="5385" max="5385" width="6.5546875" style="20" hidden="1" customWidth="1"/>
    <col min="5386" max="5386" width="6.33203125" style="20" hidden="1" customWidth="1"/>
    <col min="5387" max="5387" width="9.44140625" style="20" hidden="1" customWidth="1"/>
    <col min="5388" max="5627" width="0" style="20" hidden="1"/>
    <col min="5628" max="5629" width="0" style="20" hidden="1" customWidth="1"/>
    <col min="5630" max="5630" width="19.109375" style="20" hidden="1" customWidth="1"/>
    <col min="5631" max="5631" width="9.5546875" style="20" hidden="1" customWidth="1"/>
    <col min="5632" max="5632" width="16" style="20" hidden="1" customWidth="1"/>
    <col min="5633" max="5633" width="16.6640625" style="20" hidden="1" customWidth="1"/>
    <col min="5634" max="5634" width="8.6640625" style="20" hidden="1" customWidth="1"/>
    <col min="5635" max="5635" width="9.33203125" style="20" hidden="1" customWidth="1"/>
    <col min="5636" max="5636" width="16.33203125" style="20" hidden="1" customWidth="1"/>
    <col min="5637" max="5637" width="14.5546875" style="20" hidden="1" customWidth="1"/>
    <col min="5638" max="5638" width="14.44140625" style="20" hidden="1" customWidth="1"/>
    <col min="5639" max="5639" width="13.33203125" style="20" hidden="1" customWidth="1"/>
    <col min="5640" max="5640" width="6.6640625" style="20" hidden="1" customWidth="1"/>
    <col min="5641" max="5641" width="6.5546875" style="20" hidden="1" customWidth="1"/>
    <col min="5642" max="5642" width="6.33203125" style="20" hidden="1" customWidth="1"/>
    <col min="5643" max="5643" width="9.44140625" style="20" hidden="1" customWidth="1"/>
    <col min="5644" max="5883" width="0" style="20" hidden="1"/>
    <col min="5884" max="5885" width="0" style="20" hidden="1" customWidth="1"/>
    <col min="5886" max="5886" width="19.109375" style="20" hidden="1" customWidth="1"/>
    <col min="5887" max="5887" width="9.5546875" style="20" hidden="1" customWidth="1"/>
    <col min="5888" max="5888" width="16" style="20" hidden="1" customWidth="1"/>
    <col min="5889" max="5889" width="16.6640625" style="20" hidden="1" customWidth="1"/>
    <col min="5890" max="5890" width="8.6640625" style="20" hidden="1" customWidth="1"/>
    <col min="5891" max="5891" width="9.33203125" style="20" hidden="1" customWidth="1"/>
    <col min="5892" max="5892" width="16.33203125" style="20" hidden="1" customWidth="1"/>
    <col min="5893" max="5893" width="14.5546875" style="20" hidden="1" customWidth="1"/>
    <col min="5894" max="5894" width="14.44140625" style="20" hidden="1" customWidth="1"/>
    <col min="5895" max="5895" width="13.33203125" style="20" hidden="1" customWidth="1"/>
    <col min="5896" max="5896" width="6.6640625" style="20" hidden="1" customWidth="1"/>
    <col min="5897" max="5897" width="6.5546875" style="20" hidden="1" customWidth="1"/>
    <col min="5898" max="5898" width="6.33203125" style="20" hidden="1" customWidth="1"/>
    <col min="5899" max="5899" width="9.44140625" style="20" hidden="1" customWidth="1"/>
    <col min="5900" max="6139" width="0" style="20" hidden="1"/>
    <col min="6140" max="6141" width="0" style="20" hidden="1" customWidth="1"/>
    <col min="6142" max="6142" width="19.109375" style="20" hidden="1" customWidth="1"/>
    <col min="6143" max="6143" width="9.5546875" style="20" hidden="1" customWidth="1"/>
    <col min="6144" max="6144" width="16" style="20" hidden="1" customWidth="1"/>
    <col min="6145" max="6145" width="16.6640625" style="20" hidden="1" customWidth="1"/>
    <col min="6146" max="6146" width="8.6640625" style="20" hidden="1" customWidth="1"/>
    <col min="6147" max="6147" width="9.33203125" style="20" hidden="1" customWidth="1"/>
    <col min="6148" max="6148" width="16.33203125" style="20" hidden="1" customWidth="1"/>
    <col min="6149" max="6149" width="14.5546875" style="20" hidden="1" customWidth="1"/>
    <col min="6150" max="6150" width="14.44140625" style="20" hidden="1" customWidth="1"/>
    <col min="6151" max="6151" width="13.33203125" style="20" hidden="1" customWidth="1"/>
    <col min="6152" max="6152" width="6.6640625" style="20" hidden="1" customWidth="1"/>
    <col min="6153" max="6153" width="6.5546875" style="20" hidden="1" customWidth="1"/>
    <col min="6154" max="6154" width="6.33203125" style="20" hidden="1" customWidth="1"/>
    <col min="6155" max="6155" width="9.44140625" style="20" hidden="1" customWidth="1"/>
    <col min="6156" max="6395" width="0" style="20" hidden="1"/>
    <col min="6396" max="6397" width="0" style="20" hidden="1" customWidth="1"/>
    <col min="6398" max="6398" width="19.109375" style="20" hidden="1" customWidth="1"/>
    <col min="6399" max="6399" width="9.5546875" style="20" hidden="1" customWidth="1"/>
    <col min="6400" max="6400" width="16" style="20" hidden="1" customWidth="1"/>
    <col min="6401" max="6401" width="16.6640625" style="20" hidden="1" customWidth="1"/>
    <col min="6402" max="6402" width="8.6640625" style="20" hidden="1" customWidth="1"/>
    <col min="6403" max="6403" width="9.33203125" style="20" hidden="1" customWidth="1"/>
    <col min="6404" max="6404" width="16.33203125" style="20" hidden="1" customWidth="1"/>
    <col min="6405" max="6405" width="14.5546875" style="20" hidden="1" customWidth="1"/>
    <col min="6406" max="6406" width="14.44140625" style="20" hidden="1" customWidth="1"/>
    <col min="6407" max="6407" width="13.33203125" style="20" hidden="1" customWidth="1"/>
    <col min="6408" max="6408" width="6.6640625" style="20" hidden="1" customWidth="1"/>
    <col min="6409" max="6409" width="6.5546875" style="20" hidden="1" customWidth="1"/>
    <col min="6410" max="6410" width="6.33203125" style="20" hidden="1" customWidth="1"/>
    <col min="6411" max="6411" width="9.44140625" style="20" hidden="1" customWidth="1"/>
    <col min="6412" max="6651" width="0" style="20" hidden="1"/>
    <col min="6652" max="6653" width="0" style="20" hidden="1" customWidth="1"/>
    <col min="6654" max="6654" width="19.109375" style="20" hidden="1" customWidth="1"/>
    <col min="6655" max="6655" width="9.5546875" style="20" hidden="1" customWidth="1"/>
    <col min="6656" max="6656" width="16" style="20" hidden="1" customWidth="1"/>
    <col min="6657" max="6657" width="16.6640625" style="20" hidden="1" customWidth="1"/>
    <col min="6658" max="6658" width="8.6640625" style="20" hidden="1" customWidth="1"/>
    <col min="6659" max="6659" width="9.33203125" style="20" hidden="1" customWidth="1"/>
    <col min="6660" max="6660" width="16.33203125" style="20" hidden="1" customWidth="1"/>
    <col min="6661" max="6661" width="14.5546875" style="20" hidden="1" customWidth="1"/>
    <col min="6662" max="6662" width="14.44140625" style="20" hidden="1" customWidth="1"/>
    <col min="6663" max="6663" width="13.33203125" style="20" hidden="1" customWidth="1"/>
    <col min="6664" max="6664" width="6.6640625" style="20" hidden="1" customWidth="1"/>
    <col min="6665" max="6665" width="6.5546875" style="20" hidden="1" customWidth="1"/>
    <col min="6666" max="6666" width="6.33203125" style="20" hidden="1" customWidth="1"/>
    <col min="6667" max="6667" width="9.44140625" style="20" hidden="1" customWidth="1"/>
    <col min="6668" max="6907" width="0" style="20" hidden="1"/>
    <col min="6908" max="6909" width="0" style="20" hidden="1" customWidth="1"/>
    <col min="6910" max="6910" width="19.109375" style="20" hidden="1" customWidth="1"/>
    <col min="6911" max="6911" width="9.5546875" style="20" hidden="1" customWidth="1"/>
    <col min="6912" max="6912" width="16" style="20" hidden="1" customWidth="1"/>
    <col min="6913" max="6913" width="16.6640625" style="20" hidden="1" customWidth="1"/>
    <col min="6914" max="6914" width="8.6640625" style="20" hidden="1" customWidth="1"/>
    <col min="6915" max="6915" width="9.33203125" style="20" hidden="1" customWidth="1"/>
    <col min="6916" max="6916" width="16.33203125" style="20" hidden="1" customWidth="1"/>
    <col min="6917" max="6917" width="14.5546875" style="20" hidden="1" customWidth="1"/>
    <col min="6918" max="6918" width="14.44140625" style="20" hidden="1" customWidth="1"/>
    <col min="6919" max="6919" width="13.33203125" style="20" hidden="1" customWidth="1"/>
    <col min="6920" max="6920" width="6.6640625" style="20" hidden="1" customWidth="1"/>
    <col min="6921" max="6921" width="6.5546875" style="20" hidden="1" customWidth="1"/>
    <col min="6922" max="6922" width="6.33203125" style="20" hidden="1" customWidth="1"/>
    <col min="6923" max="6923" width="9.44140625" style="20" hidden="1" customWidth="1"/>
    <col min="6924" max="7163" width="0" style="20" hidden="1"/>
    <col min="7164" max="7165" width="0" style="20" hidden="1" customWidth="1"/>
    <col min="7166" max="7166" width="19.109375" style="20" hidden="1" customWidth="1"/>
    <col min="7167" max="7167" width="9.5546875" style="20" hidden="1" customWidth="1"/>
    <col min="7168" max="7168" width="16" style="20" hidden="1" customWidth="1"/>
    <col min="7169" max="7169" width="16.6640625" style="20" hidden="1" customWidth="1"/>
    <col min="7170" max="7170" width="8.6640625" style="20" hidden="1" customWidth="1"/>
    <col min="7171" max="7171" width="9.33203125" style="20" hidden="1" customWidth="1"/>
    <col min="7172" max="7172" width="16.33203125" style="20" hidden="1" customWidth="1"/>
    <col min="7173" max="7173" width="14.5546875" style="20" hidden="1" customWidth="1"/>
    <col min="7174" max="7174" width="14.44140625" style="20" hidden="1" customWidth="1"/>
    <col min="7175" max="7175" width="13.33203125" style="20" hidden="1" customWidth="1"/>
    <col min="7176" max="7176" width="6.6640625" style="20" hidden="1" customWidth="1"/>
    <col min="7177" max="7177" width="6.5546875" style="20" hidden="1" customWidth="1"/>
    <col min="7178" max="7178" width="6.33203125" style="20" hidden="1" customWidth="1"/>
    <col min="7179" max="7179" width="9.44140625" style="20" hidden="1" customWidth="1"/>
    <col min="7180" max="7419" width="0" style="20" hidden="1"/>
    <col min="7420" max="7421" width="0" style="20" hidden="1" customWidth="1"/>
    <col min="7422" max="7422" width="19.109375" style="20" hidden="1" customWidth="1"/>
    <col min="7423" max="7423" width="9.5546875" style="20" hidden="1" customWidth="1"/>
    <col min="7424" max="7424" width="16" style="20" hidden="1" customWidth="1"/>
    <col min="7425" max="7425" width="16.6640625" style="20" hidden="1" customWidth="1"/>
    <col min="7426" max="7426" width="8.6640625" style="20" hidden="1" customWidth="1"/>
    <col min="7427" max="7427" width="9.33203125" style="20" hidden="1" customWidth="1"/>
    <col min="7428" max="7428" width="16.33203125" style="20" hidden="1" customWidth="1"/>
    <col min="7429" max="7429" width="14.5546875" style="20" hidden="1" customWidth="1"/>
    <col min="7430" max="7430" width="14.44140625" style="20" hidden="1" customWidth="1"/>
    <col min="7431" max="7431" width="13.33203125" style="20" hidden="1" customWidth="1"/>
    <col min="7432" max="7432" width="6.6640625" style="20" hidden="1" customWidth="1"/>
    <col min="7433" max="7433" width="6.5546875" style="20" hidden="1" customWidth="1"/>
    <col min="7434" max="7434" width="6.33203125" style="20" hidden="1" customWidth="1"/>
    <col min="7435" max="7435" width="9.44140625" style="20" hidden="1" customWidth="1"/>
    <col min="7436" max="7675" width="0" style="20" hidden="1"/>
    <col min="7676" max="7677" width="0" style="20" hidden="1" customWidth="1"/>
    <col min="7678" max="7678" width="19.109375" style="20" hidden="1" customWidth="1"/>
    <col min="7679" max="7679" width="9.5546875" style="20" hidden="1" customWidth="1"/>
    <col min="7680" max="7680" width="16" style="20" hidden="1" customWidth="1"/>
    <col min="7681" max="7681" width="16.6640625" style="20" hidden="1" customWidth="1"/>
    <col min="7682" max="7682" width="8.6640625" style="20" hidden="1" customWidth="1"/>
    <col min="7683" max="7683" width="9.33203125" style="20" hidden="1" customWidth="1"/>
    <col min="7684" max="7684" width="16.33203125" style="20" hidden="1" customWidth="1"/>
    <col min="7685" max="7685" width="14.5546875" style="20" hidden="1" customWidth="1"/>
    <col min="7686" max="7686" width="14.44140625" style="20" hidden="1" customWidth="1"/>
    <col min="7687" max="7687" width="13.33203125" style="20" hidden="1" customWidth="1"/>
    <col min="7688" max="7688" width="6.6640625" style="20" hidden="1" customWidth="1"/>
    <col min="7689" max="7689" width="6.5546875" style="20" hidden="1" customWidth="1"/>
    <col min="7690" max="7690" width="6.33203125" style="20" hidden="1" customWidth="1"/>
    <col min="7691" max="7691" width="9.44140625" style="20" hidden="1" customWidth="1"/>
    <col min="7692" max="7931" width="0" style="20" hidden="1"/>
    <col min="7932" max="7933" width="0" style="20" hidden="1" customWidth="1"/>
    <col min="7934" max="7934" width="19.109375" style="20" hidden="1" customWidth="1"/>
    <col min="7935" max="7935" width="9.5546875" style="20" hidden="1" customWidth="1"/>
    <col min="7936" max="7936" width="16" style="20" hidden="1" customWidth="1"/>
    <col min="7937" max="7937" width="16.6640625" style="20" hidden="1" customWidth="1"/>
    <col min="7938" max="7938" width="8.6640625" style="20" hidden="1" customWidth="1"/>
    <col min="7939" max="7939" width="9.33203125" style="20" hidden="1" customWidth="1"/>
    <col min="7940" max="7940" width="16.33203125" style="20" hidden="1" customWidth="1"/>
    <col min="7941" max="7941" width="14.5546875" style="20" hidden="1" customWidth="1"/>
    <col min="7942" max="7942" width="14.44140625" style="20" hidden="1" customWidth="1"/>
    <col min="7943" max="7943" width="13.33203125" style="20" hidden="1" customWidth="1"/>
    <col min="7944" max="7944" width="6.6640625" style="20" hidden="1" customWidth="1"/>
    <col min="7945" max="7945" width="6.5546875" style="20" hidden="1" customWidth="1"/>
    <col min="7946" max="7946" width="6.33203125" style="20" hidden="1" customWidth="1"/>
    <col min="7947" max="7947" width="9.44140625" style="20" hidden="1" customWidth="1"/>
    <col min="7948" max="8187" width="0" style="20" hidden="1"/>
    <col min="8188" max="8189" width="0" style="20" hidden="1" customWidth="1"/>
    <col min="8190" max="8190" width="19.109375" style="20" hidden="1" customWidth="1"/>
    <col min="8191" max="8191" width="9.5546875" style="20" hidden="1" customWidth="1"/>
    <col min="8192" max="8192" width="16" style="20" hidden="1" customWidth="1"/>
    <col min="8193" max="8193" width="16.6640625" style="20" hidden="1" customWidth="1"/>
    <col min="8194" max="8194" width="8.6640625" style="20" hidden="1" customWidth="1"/>
    <col min="8195" max="8195" width="9.33203125" style="20" hidden="1" customWidth="1"/>
    <col min="8196" max="8196" width="16.33203125" style="20" hidden="1" customWidth="1"/>
    <col min="8197" max="8197" width="14.5546875" style="20" hidden="1" customWidth="1"/>
    <col min="8198" max="8198" width="14.44140625" style="20" hidden="1" customWidth="1"/>
    <col min="8199" max="8199" width="13.33203125" style="20" hidden="1" customWidth="1"/>
    <col min="8200" max="8200" width="6.6640625" style="20" hidden="1" customWidth="1"/>
    <col min="8201" max="8201" width="6.5546875" style="20" hidden="1" customWidth="1"/>
    <col min="8202" max="8202" width="6.33203125" style="20" hidden="1" customWidth="1"/>
    <col min="8203" max="8203" width="9.44140625" style="20" hidden="1" customWidth="1"/>
    <col min="8204" max="8443" width="0" style="20" hidden="1"/>
    <col min="8444" max="8445" width="0" style="20" hidden="1" customWidth="1"/>
    <col min="8446" max="8446" width="19.109375" style="20" hidden="1" customWidth="1"/>
    <col min="8447" max="8447" width="9.5546875" style="20" hidden="1" customWidth="1"/>
    <col min="8448" max="8448" width="16" style="20" hidden="1" customWidth="1"/>
    <col min="8449" max="8449" width="16.6640625" style="20" hidden="1" customWidth="1"/>
    <col min="8450" max="8450" width="8.6640625" style="20" hidden="1" customWidth="1"/>
    <col min="8451" max="8451" width="9.33203125" style="20" hidden="1" customWidth="1"/>
    <col min="8452" max="8452" width="16.33203125" style="20" hidden="1" customWidth="1"/>
    <col min="8453" max="8453" width="14.5546875" style="20" hidden="1" customWidth="1"/>
    <col min="8454" max="8454" width="14.44140625" style="20" hidden="1" customWidth="1"/>
    <col min="8455" max="8455" width="13.33203125" style="20" hidden="1" customWidth="1"/>
    <col min="8456" max="8456" width="6.6640625" style="20" hidden="1" customWidth="1"/>
    <col min="8457" max="8457" width="6.5546875" style="20" hidden="1" customWidth="1"/>
    <col min="8458" max="8458" width="6.33203125" style="20" hidden="1" customWidth="1"/>
    <col min="8459" max="8459" width="9.44140625" style="20" hidden="1" customWidth="1"/>
    <col min="8460" max="8699" width="0" style="20" hidden="1"/>
    <col min="8700" max="8701" width="0" style="20" hidden="1" customWidth="1"/>
    <col min="8702" max="8702" width="19.109375" style="20" hidden="1" customWidth="1"/>
    <col min="8703" max="8703" width="9.5546875" style="20" hidden="1" customWidth="1"/>
    <col min="8704" max="8704" width="16" style="20" hidden="1" customWidth="1"/>
    <col min="8705" max="8705" width="16.6640625" style="20" hidden="1" customWidth="1"/>
    <col min="8706" max="8706" width="8.6640625" style="20" hidden="1" customWidth="1"/>
    <col min="8707" max="8707" width="9.33203125" style="20" hidden="1" customWidth="1"/>
    <col min="8708" max="8708" width="16.33203125" style="20" hidden="1" customWidth="1"/>
    <col min="8709" max="8709" width="14.5546875" style="20" hidden="1" customWidth="1"/>
    <col min="8710" max="8710" width="14.44140625" style="20" hidden="1" customWidth="1"/>
    <col min="8711" max="8711" width="13.33203125" style="20" hidden="1" customWidth="1"/>
    <col min="8712" max="8712" width="6.6640625" style="20" hidden="1" customWidth="1"/>
    <col min="8713" max="8713" width="6.5546875" style="20" hidden="1" customWidth="1"/>
    <col min="8714" max="8714" width="6.33203125" style="20" hidden="1" customWidth="1"/>
    <col min="8715" max="8715" width="9.44140625" style="20" hidden="1" customWidth="1"/>
    <col min="8716" max="8955" width="0" style="20" hidden="1"/>
    <col min="8956" max="8957" width="0" style="20" hidden="1" customWidth="1"/>
    <col min="8958" max="8958" width="19.109375" style="20" hidden="1" customWidth="1"/>
    <col min="8959" max="8959" width="9.5546875" style="20" hidden="1" customWidth="1"/>
    <col min="8960" max="8960" width="16" style="20" hidden="1" customWidth="1"/>
    <col min="8961" max="8961" width="16.6640625" style="20" hidden="1" customWidth="1"/>
    <col min="8962" max="8962" width="8.6640625" style="20" hidden="1" customWidth="1"/>
    <col min="8963" max="8963" width="9.33203125" style="20" hidden="1" customWidth="1"/>
    <col min="8964" max="8964" width="16.33203125" style="20" hidden="1" customWidth="1"/>
    <col min="8965" max="8965" width="14.5546875" style="20" hidden="1" customWidth="1"/>
    <col min="8966" max="8966" width="14.44140625" style="20" hidden="1" customWidth="1"/>
    <col min="8967" max="8967" width="13.33203125" style="20" hidden="1" customWidth="1"/>
    <col min="8968" max="8968" width="6.6640625" style="20" hidden="1" customWidth="1"/>
    <col min="8969" max="8969" width="6.5546875" style="20" hidden="1" customWidth="1"/>
    <col min="8970" max="8970" width="6.33203125" style="20" hidden="1" customWidth="1"/>
    <col min="8971" max="8971" width="9.44140625" style="20" hidden="1" customWidth="1"/>
    <col min="8972" max="9211" width="0" style="20" hidden="1"/>
    <col min="9212" max="9213" width="0" style="20" hidden="1" customWidth="1"/>
    <col min="9214" max="9214" width="19.109375" style="20" hidden="1" customWidth="1"/>
    <col min="9215" max="9215" width="9.5546875" style="20" hidden="1" customWidth="1"/>
    <col min="9216" max="9216" width="16" style="20" hidden="1" customWidth="1"/>
    <col min="9217" max="9217" width="16.6640625" style="20" hidden="1" customWidth="1"/>
    <col min="9218" max="9218" width="8.6640625" style="20" hidden="1" customWidth="1"/>
    <col min="9219" max="9219" width="9.33203125" style="20" hidden="1" customWidth="1"/>
    <col min="9220" max="9220" width="16.33203125" style="20" hidden="1" customWidth="1"/>
    <col min="9221" max="9221" width="14.5546875" style="20" hidden="1" customWidth="1"/>
    <col min="9222" max="9222" width="14.44140625" style="20" hidden="1" customWidth="1"/>
    <col min="9223" max="9223" width="13.33203125" style="20" hidden="1" customWidth="1"/>
    <col min="9224" max="9224" width="6.6640625" style="20" hidden="1" customWidth="1"/>
    <col min="9225" max="9225" width="6.5546875" style="20" hidden="1" customWidth="1"/>
    <col min="9226" max="9226" width="6.33203125" style="20" hidden="1" customWidth="1"/>
    <col min="9227" max="9227" width="9.44140625" style="20" hidden="1" customWidth="1"/>
    <col min="9228" max="9467" width="0" style="20" hidden="1"/>
    <col min="9468" max="9469" width="0" style="20" hidden="1" customWidth="1"/>
    <col min="9470" max="9470" width="19.109375" style="20" hidden="1" customWidth="1"/>
    <col min="9471" max="9471" width="9.5546875" style="20" hidden="1" customWidth="1"/>
    <col min="9472" max="9472" width="16" style="20" hidden="1" customWidth="1"/>
    <col min="9473" max="9473" width="16.6640625" style="20" hidden="1" customWidth="1"/>
    <col min="9474" max="9474" width="8.6640625" style="20" hidden="1" customWidth="1"/>
    <col min="9475" max="9475" width="9.33203125" style="20" hidden="1" customWidth="1"/>
    <col min="9476" max="9476" width="16.33203125" style="20" hidden="1" customWidth="1"/>
    <col min="9477" max="9477" width="14.5546875" style="20" hidden="1" customWidth="1"/>
    <col min="9478" max="9478" width="14.44140625" style="20" hidden="1" customWidth="1"/>
    <col min="9479" max="9479" width="13.33203125" style="20" hidden="1" customWidth="1"/>
    <col min="9480" max="9480" width="6.6640625" style="20" hidden="1" customWidth="1"/>
    <col min="9481" max="9481" width="6.5546875" style="20" hidden="1" customWidth="1"/>
    <col min="9482" max="9482" width="6.33203125" style="20" hidden="1" customWidth="1"/>
    <col min="9483" max="9483" width="9.44140625" style="20" hidden="1" customWidth="1"/>
    <col min="9484" max="9723" width="0" style="20" hidden="1"/>
    <col min="9724" max="9725" width="0" style="20" hidden="1" customWidth="1"/>
    <col min="9726" max="9726" width="19.109375" style="20" hidden="1" customWidth="1"/>
    <col min="9727" max="9727" width="9.5546875" style="20" hidden="1" customWidth="1"/>
    <col min="9728" max="9728" width="16" style="20" hidden="1" customWidth="1"/>
    <col min="9729" max="9729" width="16.6640625" style="20" hidden="1" customWidth="1"/>
    <col min="9730" max="9730" width="8.6640625" style="20" hidden="1" customWidth="1"/>
    <col min="9731" max="9731" width="9.33203125" style="20" hidden="1" customWidth="1"/>
    <col min="9732" max="9732" width="16.33203125" style="20" hidden="1" customWidth="1"/>
    <col min="9733" max="9733" width="14.5546875" style="20" hidden="1" customWidth="1"/>
    <col min="9734" max="9734" width="14.44140625" style="20" hidden="1" customWidth="1"/>
    <col min="9735" max="9735" width="13.33203125" style="20" hidden="1" customWidth="1"/>
    <col min="9736" max="9736" width="6.6640625" style="20" hidden="1" customWidth="1"/>
    <col min="9737" max="9737" width="6.5546875" style="20" hidden="1" customWidth="1"/>
    <col min="9738" max="9738" width="6.33203125" style="20" hidden="1" customWidth="1"/>
    <col min="9739" max="9739" width="9.44140625" style="20" hidden="1" customWidth="1"/>
    <col min="9740" max="9979" width="0" style="20" hidden="1"/>
    <col min="9980" max="9981" width="0" style="20" hidden="1" customWidth="1"/>
    <col min="9982" max="9982" width="19.109375" style="20" hidden="1" customWidth="1"/>
    <col min="9983" max="9983" width="9.5546875" style="20" hidden="1" customWidth="1"/>
    <col min="9984" max="9984" width="16" style="20" hidden="1" customWidth="1"/>
    <col min="9985" max="9985" width="16.6640625" style="20" hidden="1" customWidth="1"/>
    <col min="9986" max="9986" width="8.6640625" style="20" hidden="1" customWidth="1"/>
    <col min="9987" max="9987" width="9.33203125" style="20" hidden="1" customWidth="1"/>
    <col min="9988" max="9988" width="16.33203125" style="20" hidden="1" customWidth="1"/>
    <col min="9989" max="9989" width="14.5546875" style="20" hidden="1" customWidth="1"/>
    <col min="9990" max="9990" width="14.44140625" style="20" hidden="1" customWidth="1"/>
    <col min="9991" max="9991" width="13.33203125" style="20" hidden="1" customWidth="1"/>
    <col min="9992" max="9992" width="6.6640625" style="20" hidden="1" customWidth="1"/>
    <col min="9993" max="9993" width="6.5546875" style="20" hidden="1" customWidth="1"/>
    <col min="9994" max="9994" width="6.33203125" style="20" hidden="1" customWidth="1"/>
    <col min="9995" max="9995" width="9.44140625" style="20" hidden="1" customWidth="1"/>
    <col min="9996" max="10235" width="0" style="20" hidden="1"/>
    <col min="10236" max="10237" width="0" style="20" hidden="1" customWidth="1"/>
    <col min="10238" max="10238" width="19.109375" style="20" hidden="1" customWidth="1"/>
    <col min="10239" max="10239" width="9.5546875" style="20" hidden="1" customWidth="1"/>
    <col min="10240" max="10240" width="16" style="20" hidden="1" customWidth="1"/>
    <col min="10241" max="10241" width="16.6640625" style="20" hidden="1" customWidth="1"/>
    <col min="10242" max="10242" width="8.6640625" style="20" hidden="1" customWidth="1"/>
    <col min="10243" max="10243" width="9.33203125" style="20" hidden="1" customWidth="1"/>
    <col min="10244" max="10244" width="16.33203125" style="20" hidden="1" customWidth="1"/>
    <col min="10245" max="10245" width="14.5546875" style="20" hidden="1" customWidth="1"/>
    <col min="10246" max="10246" width="14.44140625" style="20" hidden="1" customWidth="1"/>
    <col min="10247" max="10247" width="13.33203125" style="20" hidden="1" customWidth="1"/>
    <col min="10248" max="10248" width="6.6640625" style="20" hidden="1" customWidth="1"/>
    <col min="10249" max="10249" width="6.5546875" style="20" hidden="1" customWidth="1"/>
    <col min="10250" max="10250" width="6.33203125" style="20" hidden="1" customWidth="1"/>
    <col min="10251" max="10251" width="9.44140625" style="20" hidden="1" customWidth="1"/>
    <col min="10252" max="10491" width="0" style="20" hidden="1"/>
    <col min="10492" max="10493" width="0" style="20" hidden="1" customWidth="1"/>
    <col min="10494" max="10494" width="19.109375" style="20" hidden="1" customWidth="1"/>
    <col min="10495" max="10495" width="9.5546875" style="20" hidden="1" customWidth="1"/>
    <col min="10496" max="10496" width="16" style="20" hidden="1" customWidth="1"/>
    <col min="10497" max="10497" width="16.6640625" style="20" hidden="1" customWidth="1"/>
    <col min="10498" max="10498" width="8.6640625" style="20" hidden="1" customWidth="1"/>
    <col min="10499" max="10499" width="9.33203125" style="20" hidden="1" customWidth="1"/>
    <col min="10500" max="10500" width="16.33203125" style="20" hidden="1" customWidth="1"/>
    <col min="10501" max="10501" width="14.5546875" style="20" hidden="1" customWidth="1"/>
    <col min="10502" max="10502" width="14.44140625" style="20" hidden="1" customWidth="1"/>
    <col min="10503" max="10503" width="13.33203125" style="20" hidden="1" customWidth="1"/>
    <col min="10504" max="10504" width="6.6640625" style="20" hidden="1" customWidth="1"/>
    <col min="10505" max="10505" width="6.5546875" style="20" hidden="1" customWidth="1"/>
    <col min="10506" max="10506" width="6.33203125" style="20" hidden="1" customWidth="1"/>
    <col min="10507" max="10507" width="9.44140625" style="20" hidden="1" customWidth="1"/>
    <col min="10508" max="10747" width="0" style="20" hidden="1"/>
    <col min="10748" max="10749" width="0" style="20" hidden="1" customWidth="1"/>
    <col min="10750" max="10750" width="19.109375" style="20" hidden="1" customWidth="1"/>
    <col min="10751" max="10751" width="9.5546875" style="20" hidden="1" customWidth="1"/>
    <col min="10752" max="10752" width="16" style="20" hidden="1" customWidth="1"/>
    <col min="10753" max="10753" width="16.6640625" style="20" hidden="1" customWidth="1"/>
    <col min="10754" max="10754" width="8.6640625" style="20" hidden="1" customWidth="1"/>
    <col min="10755" max="10755" width="9.33203125" style="20" hidden="1" customWidth="1"/>
    <col min="10756" max="10756" width="16.33203125" style="20" hidden="1" customWidth="1"/>
    <col min="10757" max="10757" width="14.5546875" style="20" hidden="1" customWidth="1"/>
    <col min="10758" max="10758" width="14.44140625" style="20" hidden="1" customWidth="1"/>
    <col min="10759" max="10759" width="13.33203125" style="20" hidden="1" customWidth="1"/>
    <col min="10760" max="10760" width="6.6640625" style="20" hidden="1" customWidth="1"/>
    <col min="10761" max="10761" width="6.5546875" style="20" hidden="1" customWidth="1"/>
    <col min="10762" max="10762" width="6.33203125" style="20" hidden="1" customWidth="1"/>
    <col min="10763" max="10763" width="9.44140625" style="20" hidden="1" customWidth="1"/>
    <col min="10764" max="11003" width="0" style="20" hidden="1"/>
    <col min="11004" max="11005" width="0" style="20" hidden="1" customWidth="1"/>
    <col min="11006" max="11006" width="19.109375" style="20" hidden="1" customWidth="1"/>
    <col min="11007" max="11007" width="9.5546875" style="20" hidden="1" customWidth="1"/>
    <col min="11008" max="11008" width="16" style="20" hidden="1" customWidth="1"/>
    <col min="11009" max="11009" width="16.6640625" style="20" hidden="1" customWidth="1"/>
    <col min="11010" max="11010" width="8.6640625" style="20" hidden="1" customWidth="1"/>
    <col min="11011" max="11011" width="9.33203125" style="20" hidden="1" customWidth="1"/>
    <col min="11012" max="11012" width="16.33203125" style="20" hidden="1" customWidth="1"/>
    <col min="11013" max="11013" width="14.5546875" style="20" hidden="1" customWidth="1"/>
    <col min="11014" max="11014" width="14.44140625" style="20" hidden="1" customWidth="1"/>
    <col min="11015" max="11015" width="13.33203125" style="20" hidden="1" customWidth="1"/>
    <col min="11016" max="11016" width="6.6640625" style="20" hidden="1" customWidth="1"/>
    <col min="11017" max="11017" width="6.5546875" style="20" hidden="1" customWidth="1"/>
    <col min="11018" max="11018" width="6.33203125" style="20" hidden="1" customWidth="1"/>
    <col min="11019" max="11019" width="9.44140625" style="20" hidden="1" customWidth="1"/>
    <col min="11020" max="11259" width="0" style="20" hidden="1"/>
    <col min="11260" max="11261" width="0" style="20" hidden="1" customWidth="1"/>
    <col min="11262" max="11262" width="19.109375" style="20" hidden="1" customWidth="1"/>
    <col min="11263" max="11263" width="9.5546875" style="20" hidden="1" customWidth="1"/>
    <col min="11264" max="11264" width="16" style="20" hidden="1" customWidth="1"/>
    <col min="11265" max="11265" width="16.6640625" style="20" hidden="1" customWidth="1"/>
    <col min="11266" max="11266" width="8.6640625" style="20" hidden="1" customWidth="1"/>
    <col min="11267" max="11267" width="9.33203125" style="20" hidden="1" customWidth="1"/>
    <col min="11268" max="11268" width="16.33203125" style="20" hidden="1" customWidth="1"/>
    <col min="11269" max="11269" width="14.5546875" style="20" hidden="1" customWidth="1"/>
    <col min="11270" max="11270" width="14.44140625" style="20" hidden="1" customWidth="1"/>
    <col min="11271" max="11271" width="13.33203125" style="20" hidden="1" customWidth="1"/>
    <col min="11272" max="11272" width="6.6640625" style="20" hidden="1" customWidth="1"/>
    <col min="11273" max="11273" width="6.5546875" style="20" hidden="1" customWidth="1"/>
    <col min="11274" max="11274" width="6.33203125" style="20" hidden="1" customWidth="1"/>
    <col min="11275" max="11275" width="9.44140625" style="20" hidden="1" customWidth="1"/>
    <col min="11276" max="11515" width="0" style="20" hidden="1"/>
    <col min="11516" max="11517" width="0" style="20" hidden="1" customWidth="1"/>
    <col min="11518" max="11518" width="19.109375" style="20" hidden="1" customWidth="1"/>
    <col min="11519" max="11519" width="9.5546875" style="20" hidden="1" customWidth="1"/>
    <col min="11520" max="11520" width="16" style="20" hidden="1" customWidth="1"/>
    <col min="11521" max="11521" width="16.6640625" style="20" hidden="1" customWidth="1"/>
    <col min="11522" max="11522" width="8.6640625" style="20" hidden="1" customWidth="1"/>
    <col min="11523" max="11523" width="9.33203125" style="20" hidden="1" customWidth="1"/>
    <col min="11524" max="11524" width="16.33203125" style="20" hidden="1" customWidth="1"/>
    <col min="11525" max="11525" width="14.5546875" style="20" hidden="1" customWidth="1"/>
    <col min="11526" max="11526" width="14.44140625" style="20" hidden="1" customWidth="1"/>
    <col min="11527" max="11527" width="13.33203125" style="20" hidden="1" customWidth="1"/>
    <col min="11528" max="11528" width="6.6640625" style="20" hidden="1" customWidth="1"/>
    <col min="11529" max="11529" width="6.5546875" style="20" hidden="1" customWidth="1"/>
    <col min="11530" max="11530" width="6.33203125" style="20" hidden="1" customWidth="1"/>
    <col min="11531" max="11531" width="9.44140625" style="20" hidden="1" customWidth="1"/>
    <col min="11532" max="11771" width="0" style="20" hidden="1"/>
    <col min="11772" max="11773" width="0" style="20" hidden="1" customWidth="1"/>
    <col min="11774" max="11774" width="19.109375" style="20" hidden="1" customWidth="1"/>
    <col min="11775" max="11775" width="9.5546875" style="20" hidden="1" customWidth="1"/>
    <col min="11776" max="11776" width="16" style="20" hidden="1" customWidth="1"/>
    <col min="11777" max="11777" width="16.6640625" style="20" hidden="1" customWidth="1"/>
    <col min="11778" max="11778" width="8.6640625" style="20" hidden="1" customWidth="1"/>
    <col min="11779" max="11779" width="9.33203125" style="20" hidden="1" customWidth="1"/>
    <col min="11780" max="11780" width="16.33203125" style="20" hidden="1" customWidth="1"/>
    <col min="11781" max="11781" width="14.5546875" style="20" hidden="1" customWidth="1"/>
    <col min="11782" max="11782" width="14.44140625" style="20" hidden="1" customWidth="1"/>
    <col min="11783" max="11783" width="13.33203125" style="20" hidden="1" customWidth="1"/>
    <col min="11784" max="11784" width="6.6640625" style="20" hidden="1" customWidth="1"/>
    <col min="11785" max="11785" width="6.5546875" style="20" hidden="1" customWidth="1"/>
    <col min="11786" max="11786" width="6.33203125" style="20" hidden="1" customWidth="1"/>
    <col min="11787" max="11787" width="9.44140625" style="20" hidden="1" customWidth="1"/>
    <col min="11788" max="12027" width="0" style="20" hidden="1"/>
    <col min="12028" max="12029" width="0" style="20" hidden="1" customWidth="1"/>
    <col min="12030" max="12030" width="19.109375" style="20" hidden="1" customWidth="1"/>
    <col min="12031" max="12031" width="9.5546875" style="20" hidden="1" customWidth="1"/>
    <col min="12032" max="12032" width="16" style="20" hidden="1" customWidth="1"/>
    <col min="12033" max="12033" width="16.6640625" style="20" hidden="1" customWidth="1"/>
    <col min="12034" max="12034" width="8.6640625" style="20" hidden="1" customWidth="1"/>
    <col min="12035" max="12035" width="9.33203125" style="20" hidden="1" customWidth="1"/>
    <col min="12036" max="12036" width="16.33203125" style="20" hidden="1" customWidth="1"/>
    <col min="12037" max="12037" width="14.5546875" style="20" hidden="1" customWidth="1"/>
    <col min="12038" max="12038" width="14.44140625" style="20" hidden="1" customWidth="1"/>
    <col min="12039" max="12039" width="13.33203125" style="20" hidden="1" customWidth="1"/>
    <col min="12040" max="12040" width="6.6640625" style="20" hidden="1" customWidth="1"/>
    <col min="12041" max="12041" width="6.5546875" style="20" hidden="1" customWidth="1"/>
    <col min="12042" max="12042" width="6.33203125" style="20" hidden="1" customWidth="1"/>
    <col min="12043" max="12043" width="9.44140625" style="20" hidden="1" customWidth="1"/>
    <col min="12044" max="12283" width="0" style="20" hidden="1"/>
    <col min="12284" max="12285" width="0" style="20" hidden="1" customWidth="1"/>
    <col min="12286" max="12286" width="19.109375" style="20" hidden="1" customWidth="1"/>
    <col min="12287" max="12287" width="9.5546875" style="20" hidden="1" customWidth="1"/>
    <col min="12288" max="12288" width="16" style="20" hidden="1" customWidth="1"/>
    <col min="12289" max="12289" width="16.6640625" style="20" hidden="1" customWidth="1"/>
    <col min="12290" max="12290" width="8.6640625" style="20" hidden="1" customWidth="1"/>
    <col min="12291" max="12291" width="9.33203125" style="20" hidden="1" customWidth="1"/>
    <col min="12292" max="12292" width="16.33203125" style="20" hidden="1" customWidth="1"/>
    <col min="12293" max="12293" width="14.5546875" style="20" hidden="1" customWidth="1"/>
    <col min="12294" max="12294" width="14.44140625" style="20" hidden="1" customWidth="1"/>
    <col min="12295" max="12295" width="13.33203125" style="20" hidden="1" customWidth="1"/>
    <col min="12296" max="12296" width="6.6640625" style="20" hidden="1" customWidth="1"/>
    <col min="12297" max="12297" width="6.5546875" style="20" hidden="1" customWidth="1"/>
    <col min="12298" max="12298" width="6.33203125" style="20" hidden="1" customWidth="1"/>
    <col min="12299" max="12299" width="9.44140625" style="20" hidden="1" customWidth="1"/>
    <col min="12300" max="12539" width="0" style="20" hidden="1"/>
    <col min="12540" max="12541" width="0" style="20" hidden="1" customWidth="1"/>
    <col min="12542" max="12542" width="19.109375" style="20" hidden="1" customWidth="1"/>
    <col min="12543" max="12543" width="9.5546875" style="20" hidden="1" customWidth="1"/>
    <col min="12544" max="12544" width="16" style="20" hidden="1" customWidth="1"/>
    <col min="12545" max="12545" width="16.6640625" style="20" hidden="1" customWidth="1"/>
    <col min="12546" max="12546" width="8.6640625" style="20" hidden="1" customWidth="1"/>
    <col min="12547" max="12547" width="9.33203125" style="20" hidden="1" customWidth="1"/>
    <col min="12548" max="12548" width="16.33203125" style="20" hidden="1" customWidth="1"/>
    <col min="12549" max="12549" width="14.5546875" style="20" hidden="1" customWidth="1"/>
    <col min="12550" max="12550" width="14.44140625" style="20" hidden="1" customWidth="1"/>
    <col min="12551" max="12551" width="13.33203125" style="20" hidden="1" customWidth="1"/>
    <col min="12552" max="12552" width="6.6640625" style="20" hidden="1" customWidth="1"/>
    <col min="12553" max="12553" width="6.5546875" style="20" hidden="1" customWidth="1"/>
    <col min="12554" max="12554" width="6.33203125" style="20" hidden="1" customWidth="1"/>
    <col min="12555" max="12555" width="9.44140625" style="20" hidden="1" customWidth="1"/>
    <col min="12556" max="12795" width="0" style="20" hidden="1"/>
    <col min="12796" max="12797" width="0" style="20" hidden="1" customWidth="1"/>
    <col min="12798" max="12798" width="19.109375" style="20" hidden="1" customWidth="1"/>
    <col min="12799" max="12799" width="9.5546875" style="20" hidden="1" customWidth="1"/>
    <col min="12800" max="12800" width="16" style="20" hidden="1" customWidth="1"/>
    <col min="12801" max="12801" width="16.6640625" style="20" hidden="1" customWidth="1"/>
    <col min="12802" max="12802" width="8.6640625" style="20" hidden="1" customWidth="1"/>
    <col min="12803" max="12803" width="9.33203125" style="20" hidden="1" customWidth="1"/>
    <col min="12804" max="12804" width="16.33203125" style="20" hidden="1" customWidth="1"/>
    <col min="12805" max="12805" width="14.5546875" style="20" hidden="1" customWidth="1"/>
    <col min="12806" max="12806" width="14.44140625" style="20" hidden="1" customWidth="1"/>
    <col min="12807" max="12807" width="13.33203125" style="20" hidden="1" customWidth="1"/>
    <col min="12808" max="12808" width="6.6640625" style="20" hidden="1" customWidth="1"/>
    <col min="12809" max="12809" width="6.5546875" style="20" hidden="1" customWidth="1"/>
    <col min="12810" max="12810" width="6.33203125" style="20" hidden="1" customWidth="1"/>
    <col min="12811" max="12811" width="9.44140625" style="20" hidden="1" customWidth="1"/>
    <col min="12812" max="13051" width="0" style="20" hidden="1"/>
    <col min="13052" max="13053" width="0" style="20" hidden="1" customWidth="1"/>
    <col min="13054" max="13054" width="19.109375" style="20" hidden="1" customWidth="1"/>
    <col min="13055" max="13055" width="9.5546875" style="20" hidden="1" customWidth="1"/>
    <col min="13056" max="13056" width="16" style="20" hidden="1" customWidth="1"/>
    <col min="13057" max="13057" width="16.6640625" style="20" hidden="1" customWidth="1"/>
    <col min="13058" max="13058" width="8.6640625" style="20" hidden="1" customWidth="1"/>
    <col min="13059" max="13059" width="9.33203125" style="20" hidden="1" customWidth="1"/>
    <col min="13060" max="13060" width="16.33203125" style="20" hidden="1" customWidth="1"/>
    <col min="13061" max="13061" width="14.5546875" style="20" hidden="1" customWidth="1"/>
    <col min="13062" max="13062" width="14.44140625" style="20" hidden="1" customWidth="1"/>
    <col min="13063" max="13063" width="13.33203125" style="20" hidden="1" customWidth="1"/>
    <col min="13064" max="13064" width="6.6640625" style="20" hidden="1" customWidth="1"/>
    <col min="13065" max="13065" width="6.5546875" style="20" hidden="1" customWidth="1"/>
    <col min="13066" max="13066" width="6.33203125" style="20" hidden="1" customWidth="1"/>
    <col min="13067" max="13067" width="9.44140625" style="20" hidden="1" customWidth="1"/>
    <col min="13068" max="13307" width="0" style="20" hidden="1"/>
    <col min="13308" max="13309" width="0" style="20" hidden="1" customWidth="1"/>
    <col min="13310" max="13310" width="19.109375" style="20" hidden="1" customWidth="1"/>
    <col min="13311" max="13311" width="9.5546875" style="20" hidden="1" customWidth="1"/>
    <col min="13312" max="13312" width="16" style="20" hidden="1" customWidth="1"/>
    <col min="13313" max="13313" width="16.6640625" style="20" hidden="1" customWidth="1"/>
    <col min="13314" max="13314" width="8.6640625" style="20" hidden="1" customWidth="1"/>
    <col min="13315" max="13315" width="9.33203125" style="20" hidden="1" customWidth="1"/>
    <col min="13316" max="13316" width="16.33203125" style="20" hidden="1" customWidth="1"/>
    <col min="13317" max="13317" width="14.5546875" style="20" hidden="1" customWidth="1"/>
    <col min="13318" max="13318" width="14.44140625" style="20" hidden="1" customWidth="1"/>
    <col min="13319" max="13319" width="13.33203125" style="20" hidden="1" customWidth="1"/>
    <col min="13320" max="13320" width="6.6640625" style="20" hidden="1" customWidth="1"/>
    <col min="13321" max="13321" width="6.5546875" style="20" hidden="1" customWidth="1"/>
    <col min="13322" max="13322" width="6.33203125" style="20" hidden="1" customWidth="1"/>
    <col min="13323" max="13323" width="9.44140625" style="20" hidden="1" customWidth="1"/>
    <col min="13324" max="13563" width="0" style="20" hidden="1"/>
    <col min="13564" max="13565" width="0" style="20" hidden="1" customWidth="1"/>
    <col min="13566" max="13566" width="19.109375" style="20" hidden="1" customWidth="1"/>
    <col min="13567" max="13567" width="9.5546875" style="20" hidden="1" customWidth="1"/>
    <col min="13568" max="13568" width="16" style="20" hidden="1" customWidth="1"/>
    <col min="13569" max="13569" width="16.6640625" style="20" hidden="1" customWidth="1"/>
    <col min="13570" max="13570" width="8.6640625" style="20" hidden="1" customWidth="1"/>
    <col min="13571" max="13571" width="9.33203125" style="20" hidden="1" customWidth="1"/>
    <col min="13572" max="13572" width="16.33203125" style="20" hidden="1" customWidth="1"/>
    <col min="13573" max="13573" width="14.5546875" style="20" hidden="1" customWidth="1"/>
    <col min="13574" max="13574" width="14.44140625" style="20" hidden="1" customWidth="1"/>
    <col min="13575" max="13575" width="13.33203125" style="20" hidden="1" customWidth="1"/>
    <col min="13576" max="13576" width="6.6640625" style="20" hidden="1" customWidth="1"/>
    <col min="13577" max="13577" width="6.5546875" style="20" hidden="1" customWidth="1"/>
    <col min="13578" max="13578" width="6.33203125" style="20" hidden="1" customWidth="1"/>
    <col min="13579" max="13579" width="9.44140625" style="20" hidden="1" customWidth="1"/>
    <col min="13580" max="13819" width="0" style="20" hidden="1"/>
    <col min="13820" max="13821" width="0" style="20" hidden="1" customWidth="1"/>
    <col min="13822" max="13822" width="19.109375" style="20" hidden="1" customWidth="1"/>
    <col min="13823" max="13823" width="9.5546875" style="20" hidden="1" customWidth="1"/>
    <col min="13824" max="13824" width="16" style="20" hidden="1" customWidth="1"/>
    <col min="13825" max="13825" width="16.6640625" style="20" hidden="1" customWidth="1"/>
    <col min="13826" max="13826" width="8.6640625" style="20" hidden="1" customWidth="1"/>
    <col min="13827" max="13827" width="9.33203125" style="20" hidden="1" customWidth="1"/>
    <col min="13828" max="13828" width="16.33203125" style="20" hidden="1" customWidth="1"/>
    <col min="13829" max="13829" width="14.5546875" style="20" hidden="1" customWidth="1"/>
    <col min="13830" max="13830" width="14.44140625" style="20" hidden="1" customWidth="1"/>
    <col min="13831" max="13831" width="13.33203125" style="20" hidden="1" customWidth="1"/>
    <col min="13832" max="13832" width="6.6640625" style="20" hidden="1" customWidth="1"/>
    <col min="13833" max="13833" width="6.5546875" style="20" hidden="1" customWidth="1"/>
    <col min="13834" max="13834" width="6.33203125" style="20" hidden="1" customWidth="1"/>
    <col min="13835" max="13835" width="9.44140625" style="20" hidden="1" customWidth="1"/>
    <col min="13836" max="14075" width="0" style="20" hidden="1"/>
    <col min="14076" max="14077" width="0" style="20" hidden="1" customWidth="1"/>
    <col min="14078" max="14078" width="19.109375" style="20" hidden="1" customWidth="1"/>
    <col min="14079" max="14079" width="9.5546875" style="20" hidden="1" customWidth="1"/>
    <col min="14080" max="14080" width="16" style="20" hidden="1" customWidth="1"/>
    <col min="14081" max="14081" width="16.6640625" style="20" hidden="1" customWidth="1"/>
    <col min="14082" max="14082" width="8.6640625" style="20" hidden="1" customWidth="1"/>
    <col min="14083" max="14083" width="9.33203125" style="20" hidden="1" customWidth="1"/>
    <col min="14084" max="14084" width="16.33203125" style="20" hidden="1" customWidth="1"/>
    <col min="14085" max="14085" width="14.5546875" style="20" hidden="1" customWidth="1"/>
    <col min="14086" max="14086" width="14.44140625" style="20" hidden="1" customWidth="1"/>
    <col min="14087" max="14087" width="13.33203125" style="20" hidden="1" customWidth="1"/>
    <col min="14088" max="14088" width="6.6640625" style="20" hidden="1" customWidth="1"/>
    <col min="14089" max="14089" width="6.5546875" style="20" hidden="1" customWidth="1"/>
    <col min="14090" max="14090" width="6.33203125" style="20" hidden="1" customWidth="1"/>
    <col min="14091" max="14091" width="9.44140625" style="20" hidden="1" customWidth="1"/>
    <col min="14092" max="14331" width="0" style="20" hidden="1"/>
    <col min="14332" max="14333" width="0" style="20" hidden="1" customWidth="1"/>
    <col min="14334" max="14334" width="19.109375" style="20" hidden="1" customWidth="1"/>
    <col min="14335" max="14335" width="9.5546875" style="20" hidden="1" customWidth="1"/>
    <col min="14336" max="14336" width="16" style="20" hidden="1" customWidth="1"/>
    <col min="14337" max="14337" width="16.6640625" style="20" hidden="1" customWidth="1"/>
    <col min="14338" max="14338" width="8.6640625" style="20" hidden="1" customWidth="1"/>
    <col min="14339" max="14339" width="9.33203125" style="20" hidden="1" customWidth="1"/>
    <col min="14340" max="14340" width="16.33203125" style="20" hidden="1" customWidth="1"/>
    <col min="14341" max="14341" width="14.5546875" style="20" hidden="1" customWidth="1"/>
    <col min="14342" max="14342" width="14.44140625" style="20" hidden="1" customWidth="1"/>
    <col min="14343" max="14343" width="13.33203125" style="20" hidden="1" customWidth="1"/>
    <col min="14344" max="14344" width="6.6640625" style="20" hidden="1" customWidth="1"/>
    <col min="14345" max="14345" width="6.5546875" style="20" hidden="1" customWidth="1"/>
    <col min="14346" max="14346" width="6.33203125" style="20" hidden="1" customWidth="1"/>
    <col min="14347" max="14347" width="9.44140625" style="20" hidden="1" customWidth="1"/>
    <col min="14348" max="14587" width="0" style="20" hidden="1"/>
    <col min="14588" max="14589" width="0" style="20" hidden="1" customWidth="1"/>
    <col min="14590" max="14590" width="19.109375" style="20" hidden="1" customWidth="1"/>
    <col min="14591" max="14591" width="9.5546875" style="20" hidden="1" customWidth="1"/>
    <col min="14592" max="14592" width="16" style="20" hidden="1" customWidth="1"/>
    <col min="14593" max="14593" width="16.6640625" style="20" hidden="1" customWidth="1"/>
    <col min="14594" max="14594" width="8.6640625" style="20" hidden="1" customWidth="1"/>
    <col min="14595" max="14595" width="9.33203125" style="20" hidden="1" customWidth="1"/>
    <col min="14596" max="14596" width="16.33203125" style="20" hidden="1" customWidth="1"/>
    <col min="14597" max="14597" width="14.5546875" style="20" hidden="1" customWidth="1"/>
    <col min="14598" max="14598" width="14.44140625" style="20" hidden="1" customWidth="1"/>
    <col min="14599" max="14599" width="13.33203125" style="20" hidden="1" customWidth="1"/>
    <col min="14600" max="14600" width="6.6640625" style="20" hidden="1" customWidth="1"/>
    <col min="14601" max="14601" width="6.5546875" style="20" hidden="1" customWidth="1"/>
    <col min="14602" max="14602" width="6.33203125" style="20" hidden="1" customWidth="1"/>
    <col min="14603" max="14603" width="9.44140625" style="20" hidden="1" customWidth="1"/>
    <col min="14604" max="14843" width="0" style="20" hidden="1"/>
    <col min="14844" max="14845" width="0" style="20" hidden="1" customWidth="1"/>
    <col min="14846" max="14846" width="19.109375" style="20" hidden="1" customWidth="1"/>
    <col min="14847" max="14847" width="9.5546875" style="20" hidden="1" customWidth="1"/>
    <col min="14848" max="14848" width="16" style="20" hidden="1" customWidth="1"/>
    <col min="14849" max="14849" width="16.6640625" style="20" hidden="1" customWidth="1"/>
    <col min="14850" max="14850" width="8.6640625" style="20" hidden="1" customWidth="1"/>
    <col min="14851" max="14851" width="9.33203125" style="20" hidden="1" customWidth="1"/>
    <col min="14852" max="14852" width="16.33203125" style="20" hidden="1" customWidth="1"/>
    <col min="14853" max="14853" width="14.5546875" style="20" hidden="1" customWidth="1"/>
    <col min="14854" max="14854" width="14.44140625" style="20" hidden="1" customWidth="1"/>
    <col min="14855" max="14855" width="13.33203125" style="20" hidden="1" customWidth="1"/>
    <col min="14856" max="14856" width="6.6640625" style="20" hidden="1" customWidth="1"/>
    <col min="14857" max="14857" width="6.5546875" style="20" hidden="1" customWidth="1"/>
    <col min="14858" max="14858" width="6.33203125" style="20" hidden="1" customWidth="1"/>
    <col min="14859" max="14859" width="9.44140625" style="20" hidden="1" customWidth="1"/>
    <col min="14860" max="15099" width="0" style="20" hidden="1"/>
    <col min="15100" max="15101" width="0" style="20" hidden="1" customWidth="1"/>
    <col min="15102" max="15102" width="19.109375" style="20" hidden="1" customWidth="1"/>
    <col min="15103" max="15103" width="9.5546875" style="20" hidden="1" customWidth="1"/>
    <col min="15104" max="15104" width="16" style="20" hidden="1" customWidth="1"/>
    <col min="15105" max="15105" width="16.6640625" style="20" hidden="1" customWidth="1"/>
    <col min="15106" max="15106" width="8.6640625" style="20" hidden="1" customWidth="1"/>
    <col min="15107" max="15107" width="9.33203125" style="20" hidden="1" customWidth="1"/>
    <col min="15108" max="15108" width="16.33203125" style="20" hidden="1" customWidth="1"/>
    <col min="15109" max="15109" width="14.5546875" style="20" hidden="1" customWidth="1"/>
    <col min="15110" max="15110" width="14.44140625" style="20" hidden="1" customWidth="1"/>
    <col min="15111" max="15111" width="13.33203125" style="20" hidden="1" customWidth="1"/>
    <col min="15112" max="15112" width="6.6640625" style="20" hidden="1" customWidth="1"/>
    <col min="15113" max="15113" width="6.5546875" style="20" hidden="1" customWidth="1"/>
    <col min="15114" max="15114" width="6.33203125" style="20" hidden="1" customWidth="1"/>
    <col min="15115" max="15115" width="9.44140625" style="20" hidden="1" customWidth="1"/>
    <col min="15116" max="15355" width="0" style="20" hidden="1"/>
    <col min="15356" max="15357" width="0" style="20" hidden="1" customWidth="1"/>
    <col min="15358" max="15358" width="19.109375" style="20" hidden="1" customWidth="1"/>
    <col min="15359" max="15359" width="9.5546875" style="20" hidden="1" customWidth="1"/>
    <col min="15360" max="15360" width="16" style="20" hidden="1" customWidth="1"/>
    <col min="15361" max="15361" width="16.6640625" style="20" hidden="1" customWidth="1"/>
    <col min="15362" max="15362" width="8.6640625" style="20" hidden="1" customWidth="1"/>
    <col min="15363" max="15363" width="9.33203125" style="20" hidden="1" customWidth="1"/>
    <col min="15364" max="15364" width="16.33203125" style="20" hidden="1" customWidth="1"/>
    <col min="15365" max="15365" width="14.5546875" style="20" hidden="1" customWidth="1"/>
    <col min="15366" max="15366" width="14.44140625" style="20" hidden="1" customWidth="1"/>
    <col min="15367" max="15367" width="13.33203125" style="20" hidden="1" customWidth="1"/>
    <col min="15368" max="15368" width="6.6640625" style="20" hidden="1" customWidth="1"/>
    <col min="15369" max="15369" width="6.5546875" style="20" hidden="1" customWidth="1"/>
    <col min="15370" max="15370" width="6.33203125" style="20" hidden="1" customWidth="1"/>
    <col min="15371" max="15371" width="9.44140625" style="20" hidden="1" customWidth="1"/>
    <col min="15372" max="15611" width="0" style="20" hidden="1"/>
    <col min="15612" max="15613" width="0" style="20" hidden="1" customWidth="1"/>
    <col min="15614" max="15614" width="19.109375" style="20" hidden="1" customWidth="1"/>
    <col min="15615" max="15615" width="9.5546875" style="20" hidden="1" customWidth="1"/>
    <col min="15616" max="15616" width="16" style="20" hidden="1" customWidth="1"/>
    <col min="15617" max="15617" width="16.6640625" style="20" hidden="1" customWidth="1"/>
    <col min="15618" max="15618" width="8.6640625" style="20" hidden="1" customWidth="1"/>
    <col min="15619" max="15619" width="9.33203125" style="20" hidden="1" customWidth="1"/>
    <col min="15620" max="15620" width="16.33203125" style="20" hidden="1" customWidth="1"/>
    <col min="15621" max="15621" width="14.5546875" style="20" hidden="1" customWidth="1"/>
    <col min="15622" max="15622" width="14.44140625" style="20" hidden="1" customWidth="1"/>
    <col min="15623" max="15623" width="13.33203125" style="20" hidden="1" customWidth="1"/>
    <col min="15624" max="15624" width="6.6640625" style="20" hidden="1" customWidth="1"/>
    <col min="15625" max="15625" width="6.5546875" style="20" hidden="1" customWidth="1"/>
    <col min="15626" max="15626" width="6.33203125" style="20" hidden="1" customWidth="1"/>
    <col min="15627" max="15627" width="9.44140625" style="20" hidden="1" customWidth="1"/>
    <col min="15628" max="15867" width="0" style="20" hidden="1"/>
    <col min="15868" max="15869" width="0" style="20" hidden="1" customWidth="1"/>
    <col min="15870" max="15870" width="19.109375" style="20" hidden="1" customWidth="1"/>
    <col min="15871" max="15871" width="9.5546875" style="20" hidden="1" customWidth="1"/>
    <col min="15872" max="15872" width="16" style="20" hidden="1" customWidth="1"/>
    <col min="15873" max="15873" width="16.6640625" style="20" hidden="1" customWidth="1"/>
    <col min="15874" max="15874" width="8.6640625" style="20" hidden="1" customWidth="1"/>
    <col min="15875" max="15875" width="9.33203125" style="20" hidden="1" customWidth="1"/>
    <col min="15876" max="15876" width="16.33203125" style="20" hidden="1" customWidth="1"/>
    <col min="15877" max="15877" width="14.5546875" style="20" hidden="1" customWidth="1"/>
    <col min="15878" max="15878" width="14.44140625" style="20" hidden="1" customWidth="1"/>
    <col min="15879" max="15879" width="13.33203125" style="20" hidden="1" customWidth="1"/>
    <col min="15880" max="15880" width="6.6640625" style="20" hidden="1" customWidth="1"/>
    <col min="15881" max="15881" width="6.5546875" style="20" hidden="1" customWidth="1"/>
    <col min="15882" max="15882" width="6.33203125" style="20" hidden="1" customWidth="1"/>
    <col min="15883" max="15883" width="9.44140625" style="20" hidden="1" customWidth="1"/>
    <col min="15884" max="16123" width="0" style="20" hidden="1"/>
    <col min="16124" max="16125" width="0" style="20" hidden="1" customWidth="1"/>
    <col min="16126" max="16126" width="19.109375" style="20" hidden="1" customWidth="1"/>
    <col min="16127" max="16127" width="9.5546875" style="20" hidden="1" customWidth="1"/>
    <col min="16128" max="16128" width="16" style="20" hidden="1" customWidth="1"/>
    <col min="16129" max="16129" width="16.6640625" style="20" hidden="1" customWidth="1"/>
    <col min="16130" max="16130" width="8.6640625" style="20" hidden="1" customWidth="1"/>
    <col min="16131" max="16131" width="9.33203125" style="20" hidden="1" customWidth="1"/>
    <col min="16132" max="16132" width="16.33203125" style="20" hidden="1" customWidth="1"/>
    <col min="16133" max="16133" width="14.5546875" style="20" hidden="1" customWidth="1"/>
    <col min="16134" max="16134" width="14.44140625" style="20" hidden="1" customWidth="1"/>
    <col min="16135" max="16135" width="13.33203125" style="20" hidden="1" customWidth="1"/>
    <col min="16136" max="16136" width="6.6640625" style="20" hidden="1" customWidth="1"/>
    <col min="16137" max="16137" width="6.5546875" style="20" hidden="1" customWidth="1"/>
    <col min="16138" max="16138" width="6.33203125" style="20" hidden="1" customWidth="1"/>
    <col min="16139" max="16139" width="9.44140625" style="20" hidden="1" customWidth="1"/>
    <col min="16140" max="16140" width="6.33203125" style="20" hidden="1"/>
    <col min="16141" max="16144" width="9.44140625" style="20" hidden="1"/>
    <col min="16145" max="16384" width="0" style="20" hidden="1"/>
  </cols>
  <sheetData>
    <row r="1" spans="1:11" ht="9.75" customHeight="1" x14ac:dyDescent="0.25"/>
    <row r="2" spans="1:11" ht="16.2" thickBot="1" x14ac:dyDescent="0.35">
      <c r="A2" s="11" t="str">
        <f>"Tabell 2   Inkomstutjämning, utjämningsåret "&amp;Innehåll!C34</f>
        <v>Tabell 2   Inkomstutjämning, utjämningsåret 2024</v>
      </c>
      <c r="D2" s="23"/>
    </row>
    <row r="3" spans="1:11" x14ac:dyDescent="0.25">
      <c r="A3" s="12" t="s">
        <v>19</v>
      </c>
      <c r="B3" s="13" t="s">
        <v>36</v>
      </c>
      <c r="C3" s="13" t="s">
        <v>46</v>
      </c>
      <c r="D3" s="326" t="s">
        <v>47</v>
      </c>
      <c r="E3" s="327"/>
      <c r="F3" s="327"/>
      <c r="G3" s="24" t="s">
        <v>48</v>
      </c>
      <c r="H3" s="24" t="s">
        <v>49</v>
      </c>
      <c r="I3" s="328" t="s">
        <v>50</v>
      </c>
      <c r="J3" s="328"/>
      <c r="K3" s="25" t="s">
        <v>37</v>
      </c>
    </row>
    <row r="4" spans="1:11" x14ac:dyDescent="0.25">
      <c r="A4" s="26"/>
      <c r="B4" s="62" t="str">
        <f>IF(Innehåll!C35="prel","den 30 juni","den 1 nov.")</f>
        <v>den 1 nov.</v>
      </c>
      <c r="C4" s="10" t="str">
        <f>"enligt "&amp;Innehåll!C34-1&amp;" års"</f>
        <v>enligt 2023 års</v>
      </c>
      <c r="D4" s="27" t="s">
        <v>41</v>
      </c>
      <c r="E4" s="28" t="s">
        <v>40</v>
      </c>
      <c r="F4" s="29" t="s">
        <v>51</v>
      </c>
      <c r="G4" s="30" t="s">
        <v>52</v>
      </c>
      <c r="H4" s="30" t="s">
        <v>53</v>
      </c>
      <c r="I4" s="329" t="s">
        <v>54</v>
      </c>
      <c r="J4" s="329"/>
      <c r="K4" s="31" t="s">
        <v>38</v>
      </c>
    </row>
    <row r="5" spans="1:11" x14ac:dyDescent="0.25">
      <c r="A5" s="26" t="s">
        <v>42</v>
      </c>
      <c r="B5" s="15">
        <f>Innehåll!C34-1</f>
        <v>2023</v>
      </c>
      <c r="C5" s="10" t="s">
        <v>55</v>
      </c>
      <c r="D5" s="33"/>
      <c r="E5" s="34"/>
      <c r="F5" s="35" t="s">
        <v>56</v>
      </c>
      <c r="G5" s="36" t="str">
        <f>"("&amp;Innehåll!C45&amp;"%)"</f>
        <v>(115%)</v>
      </c>
      <c r="H5" s="30" t="s">
        <v>38</v>
      </c>
      <c r="I5" s="330" t="s">
        <v>303</v>
      </c>
      <c r="J5" s="330"/>
      <c r="K5" s="32" t="s">
        <v>39</v>
      </c>
    </row>
    <row r="6" spans="1:11" ht="15" x14ac:dyDescent="0.25">
      <c r="A6" s="26"/>
      <c r="B6" s="37"/>
      <c r="C6" s="38" t="s">
        <v>57</v>
      </c>
      <c r="D6" s="39"/>
      <c r="E6" s="34"/>
      <c r="F6" s="35" t="s">
        <v>58</v>
      </c>
      <c r="G6" s="40"/>
      <c r="H6" s="30" t="s">
        <v>59</v>
      </c>
      <c r="I6" s="41" t="s">
        <v>60</v>
      </c>
      <c r="J6" s="41" t="s">
        <v>61</v>
      </c>
      <c r="K6" s="32" t="s">
        <v>44</v>
      </c>
    </row>
    <row r="7" spans="1:11" x14ac:dyDescent="0.25">
      <c r="A7" s="26"/>
      <c r="B7" s="37"/>
      <c r="C7" s="42">
        <f>Innehåll!C34-1</f>
        <v>2023</v>
      </c>
      <c r="D7" s="43" t="str">
        <f>Innehåll!C49</f>
        <v>1,046</v>
      </c>
      <c r="E7" s="34"/>
      <c r="F7" s="35" t="s">
        <v>62</v>
      </c>
      <c r="G7" s="44"/>
      <c r="H7" s="30" t="s">
        <v>63</v>
      </c>
      <c r="I7" s="7" t="str">
        <f>"("&amp;Innehåll!C39&amp;"%)"</f>
        <v>(95%)</v>
      </c>
      <c r="J7" s="7" t="str">
        <f>"("&amp;Innehåll!C40&amp;"%)"</f>
        <v>(85%)</v>
      </c>
      <c r="K7" s="45" t="s">
        <v>43</v>
      </c>
    </row>
    <row r="8" spans="1:11" x14ac:dyDescent="0.25">
      <c r="A8" s="16"/>
      <c r="B8" s="16"/>
      <c r="C8" s="46" t="str">
        <f>Innehåll!C34</f>
        <v>2024</v>
      </c>
      <c r="D8" s="47" t="str">
        <f>Innehåll!C50</f>
        <v>1,033</v>
      </c>
      <c r="E8" s="48"/>
      <c r="F8" s="49" t="s">
        <v>64</v>
      </c>
      <c r="G8" s="50"/>
      <c r="H8" s="51" t="s">
        <v>65</v>
      </c>
      <c r="I8" s="52"/>
      <c r="J8" s="52"/>
      <c r="K8" s="53"/>
    </row>
    <row r="9" spans="1:11" ht="21" customHeight="1" x14ac:dyDescent="0.25">
      <c r="A9" s="17" t="s">
        <v>328</v>
      </c>
      <c r="B9" s="18">
        <v>10557682</v>
      </c>
      <c r="C9" s="18">
        <v>2645513486900</v>
      </c>
      <c r="D9" s="18">
        <v>2858524941838</v>
      </c>
      <c r="E9" s="18">
        <v>270753</v>
      </c>
      <c r="F9" s="66">
        <v>100</v>
      </c>
      <c r="G9" s="18">
        <v>3287302685734</v>
      </c>
      <c r="H9" s="18">
        <v>428777743896</v>
      </c>
      <c r="I9" s="18"/>
      <c r="J9" s="18"/>
      <c r="K9" s="18"/>
    </row>
    <row r="10" spans="1:11" x14ac:dyDescent="0.25">
      <c r="A10" s="17" t="s">
        <v>329</v>
      </c>
      <c r="B10" s="18"/>
      <c r="C10" s="18"/>
      <c r="D10" s="18"/>
      <c r="E10" s="18"/>
      <c r="F10" s="66"/>
      <c r="G10" s="18"/>
      <c r="H10" s="18"/>
      <c r="I10" s="18"/>
      <c r="J10" s="18"/>
      <c r="K10" s="18"/>
    </row>
    <row r="11" spans="1:11" x14ac:dyDescent="0.25">
      <c r="A11" s="111" t="s">
        <v>330</v>
      </c>
      <c r="B11" s="129">
        <v>95514</v>
      </c>
      <c r="C11" s="129">
        <v>21005690400</v>
      </c>
      <c r="D11" s="54">
        <v>22697026580</v>
      </c>
      <c r="E11" s="54">
        <v>237630</v>
      </c>
      <c r="F11" s="130">
        <v>87.8</v>
      </c>
      <c r="G11" s="55">
        <v>29739807348</v>
      </c>
      <c r="H11" s="55">
        <v>7042780768</v>
      </c>
      <c r="I11" s="323">
        <v>19.05</v>
      </c>
      <c r="J11" s="324">
        <v>16.98</v>
      </c>
      <c r="K11" s="55">
        <v>14047</v>
      </c>
    </row>
    <row r="12" spans="1:11" x14ac:dyDescent="0.25">
      <c r="A12" s="111" t="s">
        <v>331</v>
      </c>
      <c r="B12" s="129">
        <v>32513</v>
      </c>
      <c r="C12" s="129">
        <v>15727110500</v>
      </c>
      <c r="D12" s="54">
        <v>16993425983</v>
      </c>
      <c r="E12" s="54">
        <v>522666</v>
      </c>
      <c r="F12" s="130">
        <v>193</v>
      </c>
      <c r="G12" s="55">
        <v>10123441132</v>
      </c>
      <c r="H12" s="55">
        <v>-6869984851</v>
      </c>
      <c r="I12" s="324">
        <v>19.05</v>
      </c>
      <c r="J12" s="323">
        <v>16.98</v>
      </c>
      <c r="K12" s="55">
        <v>-35879</v>
      </c>
    </row>
    <row r="13" spans="1:11" x14ac:dyDescent="0.25">
      <c r="A13" s="111" t="s">
        <v>332</v>
      </c>
      <c r="B13" s="129">
        <v>28866</v>
      </c>
      <c r="C13" s="129">
        <v>9209881300</v>
      </c>
      <c r="D13" s="54">
        <v>9951442523</v>
      </c>
      <c r="E13" s="54">
        <v>344746</v>
      </c>
      <c r="F13" s="130">
        <v>127.3</v>
      </c>
      <c r="G13" s="55">
        <v>8987889513</v>
      </c>
      <c r="H13" s="55">
        <v>-963553010</v>
      </c>
      <c r="I13" s="324">
        <v>19.05</v>
      </c>
      <c r="J13" s="323">
        <v>16.98</v>
      </c>
      <c r="K13" s="55">
        <v>-5668</v>
      </c>
    </row>
    <row r="14" spans="1:11" x14ac:dyDescent="0.25">
      <c r="A14" s="111" t="s">
        <v>333</v>
      </c>
      <c r="B14" s="129">
        <v>99531</v>
      </c>
      <c r="C14" s="129">
        <v>23429989500</v>
      </c>
      <c r="D14" s="54">
        <v>25316525395</v>
      </c>
      <c r="E14" s="54">
        <v>254358</v>
      </c>
      <c r="F14" s="130">
        <v>93.9</v>
      </c>
      <c r="G14" s="55">
        <v>30990564369</v>
      </c>
      <c r="H14" s="55">
        <v>5674038974</v>
      </c>
      <c r="I14" s="323">
        <v>19.05</v>
      </c>
      <c r="J14" s="324">
        <v>16.98</v>
      </c>
      <c r="K14" s="55">
        <v>10860</v>
      </c>
    </row>
    <row r="15" spans="1:11" x14ac:dyDescent="0.25">
      <c r="A15" s="111" t="s">
        <v>334</v>
      </c>
      <c r="B15" s="129">
        <v>114118</v>
      </c>
      <c r="C15" s="129">
        <v>30280730600</v>
      </c>
      <c r="D15" s="54">
        <v>32718874466</v>
      </c>
      <c r="E15" s="54">
        <v>286711</v>
      </c>
      <c r="F15" s="130">
        <v>105.9</v>
      </c>
      <c r="G15" s="55">
        <v>35532459482</v>
      </c>
      <c r="H15" s="55">
        <v>2813585016</v>
      </c>
      <c r="I15" s="323">
        <v>19.05</v>
      </c>
      <c r="J15" s="324">
        <v>16.98</v>
      </c>
      <c r="K15" s="55">
        <v>4697</v>
      </c>
    </row>
    <row r="16" spans="1:11" x14ac:dyDescent="0.25">
      <c r="A16" s="111" t="s">
        <v>335</v>
      </c>
      <c r="B16" s="129">
        <v>86143</v>
      </c>
      <c r="C16" s="129">
        <v>21729867100</v>
      </c>
      <c r="D16" s="54">
        <v>23479512539</v>
      </c>
      <c r="E16" s="54">
        <v>272564</v>
      </c>
      <c r="F16" s="130">
        <v>100.7</v>
      </c>
      <c r="G16" s="55">
        <v>26821997031</v>
      </c>
      <c r="H16" s="55">
        <v>3342484492</v>
      </c>
      <c r="I16" s="323">
        <v>19.05</v>
      </c>
      <c r="J16" s="324">
        <v>16.98</v>
      </c>
      <c r="K16" s="55">
        <v>7392</v>
      </c>
    </row>
    <row r="17" spans="1:11" x14ac:dyDescent="0.25">
      <c r="A17" s="111" t="s">
        <v>336</v>
      </c>
      <c r="B17" s="129">
        <v>48407</v>
      </c>
      <c r="C17" s="129">
        <v>19472275400</v>
      </c>
      <c r="D17" s="54">
        <v>21040144071</v>
      </c>
      <c r="E17" s="54">
        <v>434651</v>
      </c>
      <c r="F17" s="130">
        <v>160.5</v>
      </c>
      <c r="G17" s="55">
        <v>15072291542</v>
      </c>
      <c r="H17" s="55">
        <v>-5967852529</v>
      </c>
      <c r="I17" s="324">
        <v>19.05</v>
      </c>
      <c r="J17" s="323">
        <v>16.98</v>
      </c>
      <c r="K17" s="55">
        <v>-20934</v>
      </c>
    </row>
    <row r="18" spans="1:11" x14ac:dyDescent="0.25">
      <c r="A18" s="111" t="s">
        <v>337</v>
      </c>
      <c r="B18" s="129">
        <v>110529</v>
      </c>
      <c r="C18" s="129">
        <v>37033551500</v>
      </c>
      <c r="D18" s="54">
        <v>40015419000</v>
      </c>
      <c r="E18" s="54">
        <v>362035</v>
      </c>
      <c r="F18" s="130">
        <v>133.69999999999999</v>
      </c>
      <c r="G18" s="55">
        <v>34414967088</v>
      </c>
      <c r="H18" s="55">
        <v>-5600451912</v>
      </c>
      <c r="I18" s="324">
        <v>19.05</v>
      </c>
      <c r="J18" s="323">
        <v>16.98</v>
      </c>
      <c r="K18" s="55">
        <v>-8604</v>
      </c>
    </row>
    <row r="19" spans="1:11" x14ac:dyDescent="0.25">
      <c r="A19" s="111" t="s">
        <v>338</v>
      </c>
      <c r="B19" s="129">
        <v>65851</v>
      </c>
      <c r="C19" s="129">
        <v>15207942600</v>
      </c>
      <c r="D19" s="54">
        <v>16432455722</v>
      </c>
      <c r="E19" s="54">
        <v>249540</v>
      </c>
      <c r="F19" s="130">
        <v>92.2</v>
      </c>
      <c r="G19" s="55">
        <v>20503759173</v>
      </c>
      <c r="H19" s="55">
        <v>4071303451</v>
      </c>
      <c r="I19" s="323">
        <v>19.05</v>
      </c>
      <c r="J19" s="324">
        <v>16.98</v>
      </c>
      <c r="K19" s="55">
        <v>11778</v>
      </c>
    </row>
    <row r="20" spans="1:11" x14ac:dyDescent="0.25">
      <c r="A20" s="111" t="s">
        <v>339</v>
      </c>
      <c r="B20" s="129">
        <v>12077</v>
      </c>
      <c r="C20" s="129">
        <v>3217554100</v>
      </c>
      <c r="D20" s="54">
        <v>3476625121</v>
      </c>
      <c r="E20" s="54">
        <v>287872</v>
      </c>
      <c r="F20" s="130">
        <v>106.3</v>
      </c>
      <c r="G20" s="55">
        <v>3760366578</v>
      </c>
      <c r="H20" s="55">
        <v>283741457</v>
      </c>
      <c r="I20" s="323">
        <v>19.05</v>
      </c>
      <c r="J20" s="324">
        <v>16.98</v>
      </c>
      <c r="K20" s="55">
        <v>4476</v>
      </c>
    </row>
    <row r="21" spans="1:11" x14ac:dyDescent="0.25">
      <c r="A21" s="111" t="s">
        <v>340</v>
      </c>
      <c r="B21" s="129">
        <v>30247</v>
      </c>
      <c r="C21" s="129">
        <v>7082582900</v>
      </c>
      <c r="D21" s="54">
        <v>7652858310</v>
      </c>
      <c r="E21" s="54">
        <v>253012</v>
      </c>
      <c r="F21" s="130">
        <v>93.4</v>
      </c>
      <c r="G21" s="55">
        <v>9417885890</v>
      </c>
      <c r="H21" s="55">
        <v>1765027580</v>
      </c>
      <c r="I21" s="323">
        <v>19.05</v>
      </c>
      <c r="J21" s="324">
        <v>16.98</v>
      </c>
      <c r="K21" s="55">
        <v>11116</v>
      </c>
    </row>
    <row r="22" spans="1:11" x14ac:dyDescent="0.25">
      <c r="A22" s="111" t="s">
        <v>341</v>
      </c>
      <c r="B22" s="129">
        <v>17435</v>
      </c>
      <c r="C22" s="129">
        <v>4528960800</v>
      </c>
      <c r="D22" s="54">
        <v>4893623666</v>
      </c>
      <c r="E22" s="54">
        <v>280678</v>
      </c>
      <c r="F22" s="130">
        <v>103.7</v>
      </c>
      <c r="G22" s="55">
        <v>5428665338</v>
      </c>
      <c r="H22" s="55">
        <v>535041672</v>
      </c>
      <c r="I22" s="323">
        <v>19.05</v>
      </c>
      <c r="J22" s="324">
        <v>16.98</v>
      </c>
      <c r="K22" s="55">
        <v>5846</v>
      </c>
    </row>
    <row r="23" spans="1:11" x14ac:dyDescent="0.25">
      <c r="A23" s="111" t="s">
        <v>342</v>
      </c>
      <c r="B23" s="129">
        <v>52555</v>
      </c>
      <c r="C23" s="129">
        <v>12109028000</v>
      </c>
      <c r="D23" s="54">
        <v>13084022717</v>
      </c>
      <c r="E23" s="54">
        <v>248959</v>
      </c>
      <c r="F23" s="130">
        <v>92</v>
      </c>
      <c r="G23" s="55">
        <v>16363837502</v>
      </c>
      <c r="H23" s="55">
        <v>3279814785</v>
      </c>
      <c r="I23" s="323">
        <v>19.05</v>
      </c>
      <c r="J23" s="324">
        <v>16.98</v>
      </c>
      <c r="K23" s="55">
        <v>11889</v>
      </c>
    </row>
    <row r="24" spans="1:11" x14ac:dyDescent="0.25">
      <c r="A24" s="111" t="s">
        <v>343</v>
      </c>
      <c r="B24" s="129">
        <v>76708</v>
      </c>
      <c r="C24" s="129">
        <v>24532592100</v>
      </c>
      <c r="D24" s="54">
        <v>26507907351</v>
      </c>
      <c r="E24" s="54">
        <v>345569</v>
      </c>
      <c r="F24" s="130">
        <v>127.6</v>
      </c>
      <c r="G24" s="55">
        <v>23884259293</v>
      </c>
      <c r="H24" s="55">
        <v>-2623648058</v>
      </c>
      <c r="I24" s="324">
        <v>19.05</v>
      </c>
      <c r="J24" s="323">
        <v>16.98</v>
      </c>
      <c r="K24" s="55">
        <v>-5808</v>
      </c>
    </row>
    <row r="25" spans="1:11" x14ac:dyDescent="0.25">
      <c r="A25" s="111" t="s">
        <v>344</v>
      </c>
      <c r="B25" s="129">
        <v>85604</v>
      </c>
      <c r="C25" s="129">
        <v>28256203400</v>
      </c>
      <c r="D25" s="54">
        <v>30531336385</v>
      </c>
      <c r="E25" s="54">
        <v>356658</v>
      </c>
      <c r="F25" s="130">
        <v>131.69999999999999</v>
      </c>
      <c r="G25" s="55">
        <v>26654170784</v>
      </c>
      <c r="H25" s="55">
        <v>-3877165601</v>
      </c>
      <c r="I25" s="324">
        <v>19.05</v>
      </c>
      <c r="J25" s="323">
        <v>16.98</v>
      </c>
      <c r="K25" s="55">
        <v>-7691</v>
      </c>
    </row>
    <row r="26" spans="1:11" x14ac:dyDescent="0.25">
      <c r="A26" s="111" t="s">
        <v>329</v>
      </c>
      <c r="B26" s="129">
        <v>990261</v>
      </c>
      <c r="C26" s="129">
        <v>324366108900</v>
      </c>
      <c r="D26" s="54">
        <v>350483419256</v>
      </c>
      <c r="E26" s="54">
        <v>353930</v>
      </c>
      <c r="F26" s="130">
        <v>130.69999999999999</v>
      </c>
      <c r="G26" s="55">
        <v>308333557013</v>
      </c>
      <c r="H26" s="55">
        <v>-42149862243</v>
      </c>
      <c r="I26" s="324">
        <v>19.05</v>
      </c>
      <c r="J26" s="323">
        <v>16.98</v>
      </c>
      <c r="K26" s="55">
        <v>-7227</v>
      </c>
    </row>
    <row r="27" spans="1:11" x14ac:dyDescent="0.25">
      <c r="A27" s="111" t="s">
        <v>345</v>
      </c>
      <c r="B27" s="129">
        <v>55729</v>
      </c>
      <c r="C27" s="129">
        <v>16330731200</v>
      </c>
      <c r="D27" s="54">
        <v>17645649015</v>
      </c>
      <c r="E27" s="54">
        <v>316633</v>
      </c>
      <c r="F27" s="130">
        <v>116.9</v>
      </c>
      <c r="G27" s="55">
        <v>17352113028</v>
      </c>
      <c r="H27" s="55">
        <v>-293535987</v>
      </c>
      <c r="I27" s="324">
        <v>19.05</v>
      </c>
      <c r="J27" s="323">
        <v>16.98</v>
      </c>
      <c r="K27" s="55">
        <v>-894</v>
      </c>
    </row>
    <row r="28" spans="1:11" x14ac:dyDescent="0.25">
      <c r="A28" s="111" t="s">
        <v>346</v>
      </c>
      <c r="B28" s="129">
        <v>102525</v>
      </c>
      <c r="C28" s="129">
        <v>22807669300</v>
      </c>
      <c r="D28" s="54">
        <v>24644097217</v>
      </c>
      <c r="E28" s="54">
        <v>240372</v>
      </c>
      <c r="F28" s="130">
        <v>88.8</v>
      </c>
      <c r="G28" s="55">
        <v>31922794024</v>
      </c>
      <c r="H28" s="55">
        <v>7278696807</v>
      </c>
      <c r="I28" s="323">
        <v>19.05</v>
      </c>
      <c r="J28" s="324">
        <v>16.98</v>
      </c>
      <c r="K28" s="55">
        <v>13524</v>
      </c>
    </row>
    <row r="29" spans="1:11" x14ac:dyDescent="0.25">
      <c r="A29" s="111" t="s">
        <v>347</v>
      </c>
      <c r="B29" s="129">
        <v>49215</v>
      </c>
      <c r="C29" s="129">
        <v>14165078600</v>
      </c>
      <c r="D29" s="54">
        <v>15305622399</v>
      </c>
      <c r="E29" s="54">
        <v>310995</v>
      </c>
      <c r="F29" s="130">
        <v>114.9</v>
      </c>
      <c r="G29" s="55">
        <v>15323875229</v>
      </c>
      <c r="H29" s="55">
        <v>18252830</v>
      </c>
      <c r="I29" s="323">
        <v>19.05</v>
      </c>
      <c r="J29" s="324">
        <v>16.98</v>
      </c>
      <c r="K29" s="55">
        <v>71</v>
      </c>
    </row>
    <row r="30" spans="1:11" x14ac:dyDescent="0.25">
      <c r="A30" s="111" t="s">
        <v>348</v>
      </c>
      <c r="B30" s="129">
        <v>76584</v>
      </c>
      <c r="C30" s="129">
        <v>26800981900</v>
      </c>
      <c r="D30" s="54">
        <v>28958943361</v>
      </c>
      <c r="E30" s="54">
        <v>378133</v>
      </c>
      <c r="F30" s="130">
        <v>139.69999999999999</v>
      </c>
      <c r="G30" s="55">
        <v>23845649915</v>
      </c>
      <c r="H30" s="55">
        <v>-5113293446</v>
      </c>
      <c r="I30" s="324">
        <v>19.05</v>
      </c>
      <c r="J30" s="323">
        <v>16.98</v>
      </c>
      <c r="K30" s="55">
        <v>-11337</v>
      </c>
    </row>
    <row r="31" spans="1:11" x14ac:dyDescent="0.25">
      <c r="A31" s="111" t="s">
        <v>349</v>
      </c>
      <c r="B31" s="129">
        <v>50209</v>
      </c>
      <c r="C31" s="129">
        <v>12197331600</v>
      </c>
      <c r="D31" s="110">
        <v>13179436346</v>
      </c>
      <c r="E31" s="110">
        <v>262492</v>
      </c>
      <c r="F31" s="130">
        <v>96.9</v>
      </c>
      <c r="G31" s="55">
        <v>15633372984</v>
      </c>
      <c r="H31" s="55">
        <v>2453936638</v>
      </c>
      <c r="I31" s="323">
        <v>19.05</v>
      </c>
      <c r="J31" s="324">
        <v>16.98</v>
      </c>
      <c r="K31" s="55">
        <v>9311</v>
      </c>
    </row>
    <row r="32" spans="1:11" x14ac:dyDescent="0.25">
      <c r="A32" s="111" t="s">
        <v>350</v>
      </c>
      <c r="B32" s="129">
        <v>32459</v>
      </c>
      <c r="C32" s="129">
        <v>7575997800</v>
      </c>
      <c r="D32" s="110">
        <v>8186001991</v>
      </c>
      <c r="E32" s="110">
        <v>252195</v>
      </c>
      <c r="F32" s="130">
        <v>93.1</v>
      </c>
      <c r="G32" s="55">
        <v>10106627371</v>
      </c>
      <c r="H32" s="55">
        <v>1920625380</v>
      </c>
      <c r="I32" s="323">
        <v>19.05</v>
      </c>
      <c r="J32" s="324">
        <v>16.98</v>
      </c>
      <c r="K32" s="55">
        <v>11272</v>
      </c>
    </row>
    <row r="33" spans="1:11" x14ac:dyDescent="0.25">
      <c r="A33" s="111" t="s">
        <v>351</v>
      </c>
      <c r="B33" s="129">
        <v>35078</v>
      </c>
      <c r="C33" s="129">
        <v>9925039800</v>
      </c>
      <c r="D33" s="110">
        <v>10724184155</v>
      </c>
      <c r="E33" s="110">
        <v>305724</v>
      </c>
      <c r="F33" s="130">
        <v>112.9</v>
      </c>
      <c r="G33" s="55">
        <v>10922094794</v>
      </c>
      <c r="H33" s="55">
        <v>197910639</v>
      </c>
      <c r="I33" s="323">
        <v>19.05</v>
      </c>
      <c r="J33" s="324">
        <v>16.98</v>
      </c>
      <c r="K33" s="55">
        <v>1075</v>
      </c>
    </row>
    <row r="34" spans="1:11" x14ac:dyDescent="0.25">
      <c r="A34" s="111" t="s">
        <v>352</v>
      </c>
      <c r="B34" s="129">
        <v>11790</v>
      </c>
      <c r="C34" s="129">
        <v>4034191400</v>
      </c>
      <c r="D34" s="110">
        <v>4359016423</v>
      </c>
      <c r="E34" s="110">
        <v>369721</v>
      </c>
      <c r="F34" s="130">
        <v>136.6</v>
      </c>
      <c r="G34" s="55">
        <v>3671004551</v>
      </c>
      <c r="H34" s="55">
        <v>-688011872</v>
      </c>
      <c r="I34" s="324">
        <v>19.05</v>
      </c>
      <c r="J34" s="323">
        <v>16.98</v>
      </c>
      <c r="K34" s="55">
        <v>-9909</v>
      </c>
    </row>
    <row r="35" spans="1:11" x14ac:dyDescent="0.25">
      <c r="A35" s="111" t="s">
        <v>353</v>
      </c>
      <c r="B35" s="129">
        <v>46571</v>
      </c>
      <c r="C35" s="129">
        <v>13665608800</v>
      </c>
      <c r="D35" s="110">
        <v>14765936289</v>
      </c>
      <c r="E35" s="110">
        <v>317063</v>
      </c>
      <c r="F35" s="130">
        <v>117.1</v>
      </c>
      <c r="G35" s="55">
        <v>14500623657</v>
      </c>
      <c r="H35" s="55">
        <v>-265312632</v>
      </c>
      <c r="I35" s="324">
        <v>19.05</v>
      </c>
      <c r="J35" s="323">
        <v>16.98</v>
      </c>
      <c r="K35" s="55">
        <v>-967</v>
      </c>
    </row>
    <row r="36" spans="1:11" x14ac:dyDescent="0.25">
      <c r="A36" s="111" t="s">
        <v>354</v>
      </c>
      <c r="B36" s="129">
        <v>49395</v>
      </c>
      <c r="C36" s="129">
        <v>14036812800</v>
      </c>
      <c r="D36" s="110">
        <v>15167028893</v>
      </c>
      <c r="E36" s="110">
        <v>307056</v>
      </c>
      <c r="F36" s="130">
        <v>113.4</v>
      </c>
      <c r="G36" s="55">
        <v>15379921100</v>
      </c>
      <c r="H36" s="55">
        <v>212892207</v>
      </c>
      <c r="I36" s="323">
        <v>19.05</v>
      </c>
      <c r="J36" s="324">
        <v>16.98</v>
      </c>
      <c r="K36" s="55">
        <v>821</v>
      </c>
    </row>
    <row r="37" spans="1:11" x14ac:dyDescent="0.25">
      <c r="A37" s="17" t="s">
        <v>355</v>
      </c>
      <c r="B37" s="129"/>
      <c r="C37" s="129"/>
      <c r="D37" s="110"/>
      <c r="E37" s="110"/>
      <c r="F37" s="130"/>
      <c r="G37" s="55"/>
      <c r="H37" s="55"/>
      <c r="I37" s="323"/>
      <c r="J37" s="324"/>
      <c r="K37" s="55"/>
    </row>
    <row r="38" spans="1:11" x14ac:dyDescent="0.25">
      <c r="A38" s="111" t="s">
        <v>356</v>
      </c>
      <c r="B38" s="129">
        <v>48264</v>
      </c>
      <c r="C38" s="129">
        <v>11406073300</v>
      </c>
      <c r="D38" s="110">
        <v>12324467510</v>
      </c>
      <c r="E38" s="110">
        <v>255355</v>
      </c>
      <c r="F38" s="130">
        <v>94.3</v>
      </c>
      <c r="G38" s="55">
        <v>15027766211</v>
      </c>
      <c r="H38" s="55">
        <v>2703298701</v>
      </c>
      <c r="I38" s="323">
        <v>19.14</v>
      </c>
      <c r="J38" s="324">
        <v>17.07</v>
      </c>
      <c r="K38" s="55">
        <v>10720</v>
      </c>
    </row>
    <row r="39" spans="1:11" x14ac:dyDescent="0.25">
      <c r="A39" s="111" t="s">
        <v>357</v>
      </c>
      <c r="B39" s="129">
        <v>14354</v>
      </c>
      <c r="C39" s="129">
        <v>3005482500</v>
      </c>
      <c r="D39" s="110">
        <v>3247477940</v>
      </c>
      <c r="E39" s="110">
        <v>226242</v>
      </c>
      <c r="F39" s="130">
        <v>83.6</v>
      </c>
      <c r="G39" s="55">
        <v>4469346846</v>
      </c>
      <c r="H39" s="55">
        <v>1221868906</v>
      </c>
      <c r="I39" s="323">
        <v>19.14</v>
      </c>
      <c r="J39" s="324">
        <v>17.07</v>
      </c>
      <c r="K39" s="55">
        <v>16293</v>
      </c>
    </row>
    <row r="40" spans="1:11" x14ac:dyDescent="0.25">
      <c r="A40" s="111" t="s">
        <v>358</v>
      </c>
      <c r="B40" s="129">
        <v>22934</v>
      </c>
      <c r="C40" s="129">
        <v>5906923100</v>
      </c>
      <c r="D40" s="110">
        <v>6382536734</v>
      </c>
      <c r="E40" s="110">
        <v>278300</v>
      </c>
      <c r="F40" s="130">
        <v>102.8</v>
      </c>
      <c r="G40" s="55">
        <v>7140866697</v>
      </c>
      <c r="H40" s="55">
        <v>758329963</v>
      </c>
      <c r="I40" s="323">
        <v>19.14</v>
      </c>
      <c r="J40" s="324">
        <v>17.07</v>
      </c>
      <c r="K40" s="55">
        <v>6329</v>
      </c>
    </row>
    <row r="41" spans="1:11" x14ac:dyDescent="0.25">
      <c r="A41" s="111" t="s">
        <v>359</v>
      </c>
      <c r="B41" s="129">
        <v>20538</v>
      </c>
      <c r="C41" s="129">
        <v>5527393800</v>
      </c>
      <c r="D41" s="110">
        <v>5972448494</v>
      </c>
      <c r="E41" s="110">
        <v>290800</v>
      </c>
      <c r="F41" s="130">
        <v>107.4</v>
      </c>
      <c r="G41" s="55">
        <v>6394833881</v>
      </c>
      <c r="H41" s="55">
        <v>422385387</v>
      </c>
      <c r="I41" s="323">
        <v>19.14</v>
      </c>
      <c r="J41" s="324">
        <v>17.07</v>
      </c>
      <c r="K41" s="55">
        <v>3936</v>
      </c>
    </row>
    <row r="42" spans="1:11" x14ac:dyDescent="0.25">
      <c r="A42" s="111" t="s">
        <v>360</v>
      </c>
      <c r="B42" s="129">
        <v>21209</v>
      </c>
      <c r="C42" s="129">
        <v>4525704100</v>
      </c>
      <c r="D42" s="110">
        <v>4890104743</v>
      </c>
      <c r="E42" s="110">
        <v>230567</v>
      </c>
      <c r="F42" s="130">
        <v>85.2</v>
      </c>
      <c r="G42" s="55">
        <v>6603760434</v>
      </c>
      <c r="H42" s="55">
        <v>1713655691</v>
      </c>
      <c r="I42" s="323">
        <v>19.14</v>
      </c>
      <c r="J42" s="324">
        <v>17.07</v>
      </c>
      <c r="K42" s="55">
        <v>15465</v>
      </c>
    </row>
    <row r="43" spans="1:11" x14ac:dyDescent="0.25">
      <c r="A43" s="111" t="s">
        <v>355</v>
      </c>
      <c r="B43" s="129">
        <v>245663</v>
      </c>
      <c r="C43" s="129">
        <v>60221256700</v>
      </c>
      <c r="D43" s="110">
        <v>65070151847</v>
      </c>
      <c r="E43" s="110">
        <v>264876</v>
      </c>
      <c r="F43" s="130">
        <v>97.8</v>
      </c>
      <c r="G43" s="55">
        <v>76491093375</v>
      </c>
      <c r="H43" s="55">
        <v>11420941528</v>
      </c>
      <c r="I43" s="323">
        <v>19.14</v>
      </c>
      <c r="J43" s="324">
        <v>17.07</v>
      </c>
      <c r="K43" s="55">
        <v>8898</v>
      </c>
    </row>
    <row r="44" spans="1:11" x14ac:dyDescent="0.25">
      <c r="A44" s="111" t="s">
        <v>361</v>
      </c>
      <c r="B44" s="129">
        <v>9581</v>
      </c>
      <c r="C44" s="129">
        <v>2122148300</v>
      </c>
      <c r="D44" s="110">
        <v>2293019437</v>
      </c>
      <c r="E44" s="110">
        <v>239330</v>
      </c>
      <c r="F44" s="130">
        <v>88.4</v>
      </c>
      <c r="G44" s="55">
        <v>2983197167</v>
      </c>
      <c r="H44" s="55">
        <v>690177730</v>
      </c>
      <c r="I44" s="323">
        <v>19.14</v>
      </c>
      <c r="J44" s="324">
        <v>17.07</v>
      </c>
      <c r="K44" s="55">
        <v>13788</v>
      </c>
    </row>
    <row r="45" spans="1:11" x14ac:dyDescent="0.25">
      <c r="A45" s="111" t="s">
        <v>362</v>
      </c>
      <c r="B45" s="129">
        <v>22171</v>
      </c>
      <c r="C45" s="129">
        <v>5332916300</v>
      </c>
      <c r="D45" s="110">
        <v>5762312055</v>
      </c>
      <c r="E45" s="110">
        <v>259903</v>
      </c>
      <c r="F45" s="130">
        <v>96</v>
      </c>
      <c r="G45" s="55">
        <v>6903294477</v>
      </c>
      <c r="H45" s="55">
        <v>1140982422</v>
      </c>
      <c r="I45" s="323">
        <v>19.14</v>
      </c>
      <c r="J45" s="324">
        <v>17.07</v>
      </c>
      <c r="K45" s="55">
        <v>9850</v>
      </c>
    </row>
    <row r="46" spans="1:11" x14ac:dyDescent="0.25">
      <c r="A46" s="17" t="s">
        <v>363</v>
      </c>
      <c r="B46" s="129"/>
      <c r="C46" s="129"/>
      <c r="D46" s="110"/>
      <c r="E46" s="110"/>
      <c r="F46" s="130"/>
      <c r="G46" s="55"/>
      <c r="H46" s="55"/>
      <c r="I46" s="323"/>
      <c r="J46" s="324"/>
      <c r="K46" s="55"/>
    </row>
    <row r="47" spans="1:11" x14ac:dyDescent="0.25">
      <c r="A47" s="111" t="s">
        <v>364</v>
      </c>
      <c r="B47" s="129">
        <v>107713</v>
      </c>
      <c r="C47" s="129">
        <v>23210664500</v>
      </c>
      <c r="D47" s="110">
        <v>25079540784</v>
      </c>
      <c r="E47" s="110">
        <v>232837</v>
      </c>
      <c r="F47" s="130">
        <v>86</v>
      </c>
      <c r="G47" s="55">
        <v>33538160572</v>
      </c>
      <c r="H47" s="55">
        <v>8458619788</v>
      </c>
      <c r="I47" s="323">
        <v>19.87</v>
      </c>
      <c r="J47" s="324">
        <v>17.8</v>
      </c>
      <c r="K47" s="55">
        <v>15604</v>
      </c>
    </row>
    <row r="48" spans="1:11" x14ac:dyDescent="0.25">
      <c r="A48" s="111" t="s">
        <v>365</v>
      </c>
      <c r="B48" s="129">
        <v>15750</v>
      </c>
      <c r="C48" s="129">
        <v>3210609500</v>
      </c>
      <c r="D48" s="110">
        <v>3469121356</v>
      </c>
      <c r="E48" s="110">
        <v>220262</v>
      </c>
      <c r="F48" s="130">
        <v>81.400000000000006</v>
      </c>
      <c r="G48" s="55">
        <v>4904013713</v>
      </c>
      <c r="H48" s="55">
        <v>1434892357</v>
      </c>
      <c r="I48" s="323">
        <v>19.87</v>
      </c>
      <c r="J48" s="324">
        <v>17.8</v>
      </c>
      <c r="K48" s="55">
        <v>18102</v>
      </c>
    </row>
    <row r="49" spans="1:11" x14ac:dyDescent="0.25">
      <c r="A49" s="111" t="s">
        <v>366</v>
      </c>
      <c r="B49" s="129">
        <v>11493</v>
      </c>
      <c r="C49" s="129">
        <v>2655803200</v>
      </c>
      <c r="D49" s="110">
        <v>2869643162</v>
      </c>
      <c r="E49" s="110">
        <v>249686</v>
      </c>
      <c r="F49" s="130">
        <v>92.2</v>
      </c>
      <c r="G49" s="55">
        <v>3578528863</v>
      </c>
      <c r="H49" s="55">
        <v>708885701</v>
      </c>
      <c r="I49" s="323">
        <v>19.87</v>
      </c>
      <c r="J49" s="324">
        <v>17.8</v>
      </c>
      <c r="K49" s="55">
        <v>12256</v>
      </c>
    </row>
    <row r="50" spans="1:11" x14ac:dyDescent="0.25">
      <c r="A50" s="111" t="s">
        <v>367</v>
      </c>
      <c r="B50" s="129">
        <v>34334</v>
      </c>
      <c r="C50" s="129">
        <v>7391396100</v>
      </c>
      <c r="D50" s="110">
        <v>7986536531</v>
      </c>
      <c r="E50" s="110">
        <v>232613</v>
      </c>
      <c r="F50" s="130">
        <v>85.9</v>
      </c>
      <c r="G50" s="55">
        <v>10690438527</v>
      </c>
      <c r="H50" s="55">
        <v>2703901996</v>
      </c>
      <c r="I50" s="323">
        <v>19.87</v>
      </c>
      <c r="J50" s="324">
        <v>17.8</v>
      </c>
      <c r="K50" s="55">
        <v>15648</v>
      </c>
    </row>
    <row r="51" spans="1:11" x14ac:dyDescent="0.25">
      <c r="A51" s="111" t="s">
        <v>368</v>
      </c>
      <c r="B51" s="129">
        <v>58278</v>
      </c>
      <c r="C51" s="129">
        <v>13465573200</v>
      </c>
      <c r="D51" s="110">
        <v>14549794223</v>
      </c>
      <c r="E51" s="110">
        <v>249662</v>
      </c>
      <c r="F51" s="130">
        <v>92.2</v>
      </c>
      <c r="G51" s="55">
        <v>18145784834</v>
      </c>
      <c r="H51" s="55">
        <v>3595990611</v>
      </c>
      <c r="I51" s="323">
        <v>19.87</v>
      </c>
      <c r="J51" s="324">
        <v>17.8</v>
      </c>
      <c r="K51" s="55">
        <v>12261</v>
      </c>
    </row>
    <row r="52" spans="1:11" x14ac:dyDescent="0.25">
      <c r="A52" s="111" t="s">
        <v>369</v>
      </c>
      <c r="B52" s="129">
        <v>12118</v>
      </c>
      <c r="C52" s="129">
        <v>2665430400</v>
      </c>
      <c r="D52" s="110">
        <v>2880045525</v>
      </c>
      <c r="E52" s="110">
        <v>237667</v>
      </c>
      <c r="F52" s="130">
        <v>87.8</v>
      </c>
      <c r="G52" s="55">
        <v>3773132582</v>
      </c>
      <c r="H52" s="55">
        <v>893087057</v>
      </c>
      <c r="I52" s="323">
        <v>19.87</v>
      </c>
      <c r="J52" s="324">
        <v>17.8</v>
      </c>
      <c r="K52" s="55">
        <v>14644</v>
      </c>
    </row>
    <row r="53" spans="1:11" x14ac:dyDescent="0.25">
      <c r="A53" s="111" t="s">
        <v>370</v>
      </c>
      <c r="B53" s="129">
        <v>38852</v>
      </c>
      <c r="C53" s="129">
        <v>9637801800</v>
      </c>
      <c r="D53" s="110">
        <v>10413818325</v>
      </c>
      <c r="E53" s="110">
        <v>268038</v>
      </c>
      <c r="F53" s="130">
        <v>99</v>
      </c>
      <c r="G53" s="55">
        <v>12097189889</v>
      </c>
      <c r="H53" s="55">
        <v>1683371564</v>
      </c>
      <c r="I53" s="323">
        <v>19.87</v>
      </c>
      <c r="J53" s="324">
        <v>17.8</v>
      </c>
      <c r="K53" s="55">
        <v>8609</v>
      </c>
    </row>
    <row r="54" spans="1:11" x14ac:dyDescent="0.25">
      <c r="A54" s="111" t="s">
        <v>371</v>
      </c>
      <c r="B54" s="129">
        <v>14860</v>
      </c>
      <c r="C54" s="129">
        <v>3842807300</v>
      </c>
      <c r="D54" s="110">
        <v>4152222458</v>
      </c>
      <c r="E54" s="110">
        <v>279423</v>
      </c>
      <c r="F54" s="130">
        <v>103.2</v>
      </c>
      <c r="G54" s="55">
        <v>4626898017</v>
      </c>
      <c r="H54" s="55">
        <v>474675559</v>
      </c>
      <c r="I54" s="323">
        <v>19.87</v>
      </c>
      <c r="J54" s="324">
        <v>17.8</v>
      </c>
      <c r="K54" s="55">
        <v>6347</v>
      </c>
    </row>
    <row r="55" spans="1:11" x14ac:dyDescent="0.25">
      <c r="A55" s="111" t="s">
        <v>372</v>
      </c>
      <c r="B55" s="129">
        <v>8912</v>
      </c>
      <c r="C55" s="129">
        <v>1819419600</v>
      </c>
      <c r="D55" s="110">
        <v>1965915627</v>
      </c>
      <c r="E55" s="110">
        <v>220592</v>
      </c>
      <c r="F55" s="130">
        <v>81.5</v>
      </c>
      <c r="G55" s="55">
        <v>2774893346</v>
      </c>
      <c r="H55" s="55">
        <v>808977719</v>
      </c>
      <c r="I55" s="323">
        <v>19.87</v>
      </c>
      <c r="J55" s="324">
        <v>17.8</v>
      </c>
      <c r="K55" s="55">
        <v>18037</v>
      </c>
    </row>
    <row r="56" spans="1:11" x14ac:dyDescent="0.25">
      <c r="A56" s="17" t="s">
        <v>373</v>
      </c>
      <c r="B56" s="129"/>
      <c r="C56" s="129"/>
      <c r="D56" s="110"/>
      <c r="E56" s="110"/>
      <c r="F56" s="130"/>
      <c r="G56" s="55"/>
      <c r="H56" s="55"/>
      <c r="I56" s="323"/>
      <c r="J56" s="324"/>
      <c r="K56" s="55"/>
    </row>
    <row r="57" spans="1:11" x14ac:dyDescent="0.25">
      <c r="A57" s="111" t="s">
        <v>374</v>
      </c>
      <c r="B57" s="129">
        <v>5509</v>
      </c>
      <c r="C57" s="129">
        <v>1226573400</v>
      </c>
      <c r="D57" s="110">
        <v>1325334637</v>
      </c>
      <c r="E57" s="110">
        <v>240576</v>
      </c>
      <c r="F57" s="130">
        <v>88.9</v>
      </c>
      <c r="G57" s="55">
        <v>1715315019</v>
      </c>
      <c r="H57" s="55">
        <v>389980382</v>
      </c>
      <c r="I57" s="323">
        <v>18.93</v>
      </c>
      <c r="J57" s="324">
        <v>16.86</v>
      </c>
      <c r="K57" s="55">
        <v>13400</v>
      </c>
    </row>
    <row r="58" spans="1:11" x14ac:dyDescent="0.25">
      <c r="A58" s="111" t="s">
        <v>375</v>
      </c>
      <c r="B58" s="129">
        <v>21783</v>
      </c>
      <c r="C58" s="129">
        <v>5000435500</v>
      </c>
      <c r="D58" s="110">
        <v>5403060566</v>
      </c>
      <c r="E58" s="110">
        <v>248040</v>
      </c>
      <c r="F58" s="130">
        <v>91.6</v>
      </c>
      <c r="G58" s="55">
        <v>6782484489</v>
      </c>
      <c r="H58" s="55">
        <v>1379423923</v>
      </c>
      <c r="I58" s="323">
        <v>18.93</v>
      </c>
      <c r="J58" s="324">
        <v>16.86</v>
      </c>
      <c r="K58" s="55">
        <v>11988</v>
      </c>
    </row>
    <row r="59" spans="1:11" x14ac:dyDescent="0.25">
      <c r="A59" s="111" t="s">
        <v>376</v>
      </c>
      <c r="B59" s="129">
        <v>10001</v>
      </c>
      <c r="C59" s="129">
        <v>2233784500</v>
      </c>
      <c r="D59" s="110">
        <v>2413644360</v>
      </c>
      <c r="E59" s="110">
        <v>241340</v>
      </c>
      <c r="F59" s="130">
        <v>89.1</v>
      </c>
      <c r="G59" s="55">
        <v>3113970866</v>
      </c>
      <c r="H59" s="55">
        <v>700326506</v>
      </c>
      <c r="I59" s="323">
        <v>18.93</v>
      </c>
      <c r="J59" s="324">
        <v>16.86</v>
      </c>
      <c r="K59" s="55">
        <v>13256</v>
      </c>
    </row>
    <row r="60" spans="1:11" x14ac:dyDescent="0.25">
      <c r="A60" s="111" t="s">
        <v>377</v>
      </c>
      <c r="B60" s="129">
        <v>167578</v>
      </c>
      <c r="C60" s="129">
        <v>41036648500</v>
      </c>
      <c r="D60" s="110">
        <v>44340837364</v>
      </c>
      <c r="E60" s="110">
        <v>264598</v>
      </c>
      <c r="F60" s="130">
        <v>97.7</v>
      </c>
      <c r="G60" s="55">
        <v>52178083169</v>
      </c>
      <c r="H60" s="55">
        <v>7837245805</v>
      </c>
      <c r="I60" s="323">
        <v>18.93</v>
      </c>
      <c r="J60" s="324">
        <v>16.86</v>
      </c>
      <c r="K60" s="55">
        <v>8853</v>
      </c>
    </row>
    <row r="61" spans="1:11" x14ac:dyDescent="0.25">
      <c r="A61" s="111" t="s">
        <v>378</v>
      </c>
      <c r="B61" s="129">
        <v>28570</v>
      </c>
      <c r="C61" s="129">
        <v>6605324700</v>
      </c>
      <c r="D61" s="110">
        <v>7137172234</v>
      </c>
      <c r="E61" s="110">
        <v>249814</v>
      </c>
      <c r="F61" s="130">
        <v>92.3</v>
      </c>
      <c r="G61" s="55">
        <v>8895725192</v>
      </c>
      <c r="H61" s="55">
        <v>1758552958</v>
      </c>
      <c r="I61" s="323">
        <v>18.93</v>
      </c>
      <c r="J61" s="324">
        <v>16.86</v>
      </c>
      <c r="K61" s="55">
        <v>11652</v>
      </c>
    </row>
    <row r="62" spans="1:11" x14ac:dyDescent="0.25">
      <c r="A62" s="111" t="s">
        <v>379</v>
      </c>
      <c r="B62" s="129">
        <v>43776</v>
      </c>
      <c r="C62" s="129">
        <v>9613615600</v>
      </c>
      <c r="D62" s="110">
        <v>10387684701</v>
      </c>
      <c r="E62" s="110">
        <v>237292</v>
      </c>
      <c r="F62" s="130">
        <v>87.6</v>
      </c>
      <c r="G62" s="55">
        <v>13630355827</v>
      </c>
      <c r="H62" s="55">
        <v>3242671126</v>
      </c>
      <c r="I62" s="323">
        <v>18.93</v>
      </c>
      <c r="J62" s="324">
        <v>16.86</v>
      </c>
      <c r="K62" s="55">
        <v>14022</v>
      </c>
    </row>
    <row r="63" spans="1:11" x14ac:dyDescent="0.25">
      <c r="A63" s="111" t="s">
        <v>380</v>
      </c>
      <c r="B63" s="129">
        <v>145222</v>
      </c>
      <c r="C63" s="129">
        <v>33559429700</v>
      </c>
      <c r="D63" s="110">
        <v>36261567861</v>
      </c>
      <c r="E63" s="110">
        <v>249697</v>
      </c>
      <c r="F63" s="130">
        <v>92.2</v>
      </c>
      <c r="G63" s="55">
        <v>45217185991</v>
      </c>
      <c r="H63" s="55">
        <v>8955618130</v>
      </c>
      <c r="I63" s="323">
        <v>18.93</v>
      </c>
      <c r="J63" s="324">
        <v>16.86</v>
      </c>
      <c r="K63" s="55">
        <v>11674</v>
      </c>
    </row>
    <row r="64" spans="1:11" x14ac:dyDescent="0.25">
      <c r="A64" s="111" t="s">
        <v>381</v>
      </c>
      <c r="B64" s="129">
        <v>14860</v>
      </c>
      <c r="C64" s="129">
        <v>3434739500</v>
      </c>
      <c r="D64" s="110">
        <v>3711297855</v>
      </c>
      <c r="E64" s="110">
        <v>249751</v>
      </c>
      <c r="F64" s="130">
        <v>92.2</v>
      </c>
      <c r="G64" s="55">
        <v>4626898017</v>
      </c>
      <c r="H64" s="55">
        <v>915600162</v>
      </c>
      <c r="I64" s="323">
        <v>18.93</v>
      </c>
      <c r="J64" s="324">
        <v>16.86</v>
      </c>
      <c r="K64" s="55">
        <v>11664</v>
      </c>
    </row>
    <row r="65" spans="1:11" x14ac:dyDescent="0.25">
      <c r="A65" s="111" t="s">
        <v>382</v>
      </c>
      <c r="B65" s="129">
        <v>7431</v>
      </c>
      <c r="C65" s="129">
        <v>1790863100</v>
      </c>
      <c r="D65" s="110">
        <v>1935059815</v>
      </c>
      <c r="E65" s="110">
        <v>260404</v>
      </c>
      <c r="F65" s="130">
        <v>96.2</v>
      </c>
      <c r="G65" s="55">
        <v>2313760374</v>
      </c>
      <c r="H65" s="55">
        <v>378700559</v>
      </c>
      <c r="I65" s="323">
        <v>18.93</v>
      </c>
      <c r="J65" s="324">
        <v>16.86</v>
      </c>
      <c r="K65" s="55">
        <v>9647</v>
      </c>
    </row>
    <row r="66" spans="1:11" x14ac:dyDescent="0.25">
      <c r="A66" s="111" t="s">
        <v>383</v>
      </c>
      <c r="B66" s="129">
        <v>7557</v>
      </c>
      <c r="C66" s="129">
        <v>1565033600</v>
      </c>
      <c r="D66" s="110">
        <v>1691046975</v>
      </c>
      <c r="E66" s="110">
        <v>223772</v>
      </c>
      <c r="F66" s="130">
        <v>82.6</v>
      </c>
      <c r="G66" s="55">
        <v>2352992484</v>
      </c>
      <c r="H66" s="55">
        <v>661945509</v>
      </c>
      <c r="I66" s="323">
        <v>18.93</v>
      </c>
      <c r="J66" s="324">
        <v>16.86</v>
      </c>
      <c r="K66" s="55">
        <v>16581</v>
      </c>
    </row>
    <row r="67" spans="1:11" x14ac:dyDescent="0.25">
      <c r="A67" s="111" t="s">
        <v>384</v>
      </c>
      <c r="B67" s="129">
        <v>3659</v>
      </c>
      <c r="C67" s="129">
        <v>795016600</v>
      </c>
      <c r="D67" s="110">
        <v>859029747</v>
      </c>
      <c r="E67" s="110">
        <v>234772</v>
      </c>
      <c r="F67" s="130">
        <v>86.7</v>
      </c>
      <c r="G67" s="55">
        <v>1139288011</v>
      </c>
      <c r="H67" s="55">
        <v>280258264</v>
      </c>
      <c r="I67" s="323">
        <v>18.93</v>
      </c>
      <c r="J67" s="324">
        <v>16.86</v>
      </c>
      <c r="K67" s="55">
        <v>14499</v>
      </c>
    </row>
    <row r="68" spans="1:11" x14ac:dyDescent="0.25">
      <c r="A68" s="111" t="s">
        <v>385</v>
      </c>
      <c r="B68" s="129">
        <v>11447</v>
      </c>
      <c r="C68" s="129">
        <v>2532017700</v>
      </c>
      <c r="D68" s="110">
        <v>2735890701</v>
      </c>
      <c r="E68" s="110">
        <v>239005</v>
      </c>
      <c r="F68" s="130">
        <v>88.3</v>
      </c>
      <c r="G68" s="55">
        <v>3564206030</v>
      </c>
      <c r="H68" s="55">
        <v>828315329</v>
      </c>
      <c r="I68" s="323">
        <v>18.93</v>
      </c>
      <c r="J68" s="324">
        <v>16.86</v>
      </c>
      <c r="K68" s="55">
        <v>13698</v>
      </c>
    </row>
    <row r="69" spans="1:11" x14ac:dyDescent="0.25">
      <c r="A69" s="111" t="s">
        <v>386</v>
      </c>
      <c r="B69" s="129">
        <v>5267</v>
      </c>
      <c r="C69" s="129">
        <v>1129938800</v>
      </c>
      <c r="D69" s="110">
        <v>1220919212</v>
      </c>
      <c r="E69" s="110">
        <v>231805</v>
      </c>
      <c r="F69" s="130">
        <v>85.6</v>
      </c>
      <c r="G69" s="55">
        <v>1639964459</v>
      </c>
      <c r="H69" s="55">
        <v>419045247</v>
      </c>
      <c r="I69" s="323">
        <v>18.93</v>
      </c>
      <c r="J69" s="324">
        <v>16.86</v>
      </c>
      <c r="K69" s="55">
        <v>15061</v>
      </c>
    </row>
    <row r="70" spans="1:11" x14ac:dyDescent="0.25">
      <c r="A70" s="17" t="s">
        <v>387</v>
      </c>
      <c r="B70" s="129"/>
      <c r="C70" s="129"/>
      <c r="D70" s="110"/>
      <c r="E70" s="110"/>
      <c r="F70" s="130"/>
      <c r="G70" s="55"/>
      <c r="H70" s="55"/>
      <c r="I70" s="323"/>
      <c r="J70" s="324"/>
      <c r="K70" s="55"/>
    </row>
    <row r="71" spans="1:11" x14ac:dyDescent="0.25">
      <c r="A71" s="111" t="s">
        <v>388</v>
      </c>
      <c r="B71" s="129">
        <v>6846</v>
      </c>
      <c r="C71" s="129">
        <v>1521028300</v>
      </c>
      <c r="D71" s="110">
        <v>1643498457</v>
      </c>
      <c r="E71" s="110">
        <v>240067</v>
      </c>
      <c r="F71" s="130">
        <v>88.7</v>
      </c>
      <c r="G71" s="55">
        <v>2131611294</v>
      </c>
      <c r="H71" s="55">
        <v>488112837</v>
      </c>
      <c r="I71" s="323">
        <v>19.14</v>
      </c>
      <c r="J71" s="324">
        <v>17.07</v>
      </c>
      <c r="K71" s="55">
        <v>13647</v>
      </c>
    </row>
    <row r="72" spans="1:11" x14ac:dyDescent="0.25">
      <c r="A72" s="111" t="s">
        <v>389</v>
      </c>
      <c r="B72" s="129">
        <v>17796</v>
      </c>
      <c r="C72" s="129">
        <v>3989929800</v>
      </c>
      <c r="D72" s="110">
        <v>4311190968</v>
      </c>
      <c r="E72" s="110">
        <v>242256</v>
      </c>
      <c r="F72" s="130">
        <v>89.5</v>
      </c>
      <c r="G72" s="55">
        <v>5541068446</v>
      </c>
      <c r="H72" s="55">
        <v>1229877478</v>
      </c>
      <c r="I72" s="323">
        <v>19.14</v>
      </c>
      <c r="J72" s="324">
        <v>17.07</v>
      </c>
      <c r="K72" s="55">
        <v>13228</v>
      </c>
    </row>
    <row r="73" spans="1:11" x14ac:dyDescent="0.25">
      <c r="A73" s="111" t="s">
        <v>390</v>
      </c>
      <c r="B73" s="129">
        <v>29087</v>
      </c>
      <c r="C73" s="129">
        <v>6746764800</v>
      </c>
      <c r="D73" s="110">
        <v>7290000808</v>
      </c>
      <c r="E73" s="110">
        <v>250627</v>
      </c>
      <c r="F73" s="130">
        <v>92.6</v>
      </c>
      <c r="G73" s="55">
        <v>9056701388</v>
      </c>
      <c r="H73" s="55">
        <v>1766700580</v>
      </c>
      <c r="I73" s="323">
        <v>19.14</v>
      </c>
      <c r="J73" s="324">
        <v>17.07</v>
      </c>
      <c r="K73" s="55">
        <v>11625</v>
      </c>
    </row>
    <row r="74" spans="1:11" x14ac:dyDescent="0.25">
      <c r="A74" s="111" t="s">
        <v>391</v>
      </c>
      <c r="B74" s="129">
        <v>9281</v>
      </c>
      <c r="C74" s="129">
        <v>2223784300</v>
      </c>
      <c r="D74" s="110">
        <v>2402838964</v>
      </c>
      <c r="E74" s="110">
        <v>258899</v>
      </c>
      <c r="F74" s="130">
        <v>95.6</v>
      </c>
      <c r="G74" s="55">
        <v>2889787382</v>
      </c>
      <c r="H74" s="55">
        <v>486948418</v>
      </c>
      <c r="I74" s="323">
        <v>19.14</v>
      </c>
      <c r="J74" s="324">
        <v>17.07</v>
      </c>
      <c r="K74" s="55">
        <v>10042</v>
      </c>
    </row>
    <row r="75" spans="1:11" x14ac:dyDescent="0.25">
      <c r="A75" s="111" t="s">
        <v>392</v>
      </c>
      <c r="B75" s="129">
        <v>13266</v>
      </c>
      <c r="C75" s="129">
        <v>3013249500</v>
      </c>
      <c r="D75" s="110">
        <v>3255870323</v>
      </c>
      <c r="E75" s="110">
        <v>245430</v>
      </c>
      <c r="F75" s="130">
        <v>90.6</v>
      </c>
      <c r="G75" s="55">
        <v>4130580693</v>
      </c>
      <c r="H75" s="55">
        <v>874710370</v>
      </c>
      <c r="I75" s="323">
        <v>19.14</v>
      </c>
      <c r="J75" s="324">
        <v>17.07</v>
      </c>
      <c r="K75" s="55">
        <v>12620</v>
      </c>
    </row>
    <row r="76" spans="1:11" x14ac:dyDescent="0.25">
      <c r="A76" s="111" t="s">
        <v>387</v>
      </c>
      <c r="B76" s="129">
        <v>146330</v>
      </c>
      <c r="C76" s="129">
        <v>35082257800</v>
      </c>
      <c r="D76" s="110">
        <v>37907011034</v>
      </c>
      <c r="E76" s="110">
        <v>259052</v>
      </c>
      <c r="F76" s="130">
        <v>95.7</v>
      </c>
      <c r="G76" s="55">
        <v>45562179464</v>
      </c>
      <c r="H76" s="55">
        <v>7655168430</v>
      </c>
      <c r="I76" s="323">
        <v>19.14</v>
      </c>
      <c r="J76" s="324">
        <v>17.07</v>
      </c>
      <c r="K76" s="55">
        <v>10013</v>
      </c>
    </row>
    <row r="77" spans="1:11" x14ac:dyDescent="0.25">
      <c r="A77" s="111" t="s">
        <v>393</v>
      </c>
      <c r="B77" s="129">
        <v>7579</v>
      </c>
      <c r="C77" s="129">
        <v>1616740000</v>
      </c>
      <c r="D77" s="110">
        <v>1746916671</v>
      </c>
      <c r="E77" s="110">
        <v>230494</v>
      </c>
      <c r="F77" s="130">
        <v>85.1</v>
      </c>
      <c r="G77" s="55">
        <v>2359842535</v>
      </c>
      <c r="H77" s="55">
        <v>612925864</v>
      </c>
      <c r="I77" s="323">
        <v>19.14</v>
      </c>
      <c r="J77" s="324">
        <v>17.07</v>
      </c>
      <c r="K77" s="55">
        <v>15479</v>
      </c>
    </row>
    <row r="78" spans="1:11" x14ac:dyDescent="0.25">
      <c r="A78" s="111" t="s">
        <v>394</v>
      </c>
      <c r="B78" s="129">
        <v>31637</v>
      </c>
      <c r="C78" s="129">
        <v>6806148400</v>
      </c>
      <c r="D78" s="110">
        <v>7354165857</v>
      </c>
      <c r="E78" s="110">
        <v>232455</v>
      </c>
      <c r="F78" s="130">
        <v>85.9</v>
      </c>
      <c r="G78" s="55">
        <v>9850684560</v>
      </c>
      <c r="H78" s="55">
        <v>2496518703</v>
      </c>
      <c r="I78" s="323">
        <v>19.14</v>
      </c>
      <c r="J78" s="324">
        <v>17.07</v>
      </c>
      <c r="K78" s="55">
        <v>15104</v>
      </c>
    </row>
    <row r="79" spans="1:11" x14ac:dyDescent="0.25">
      <c r="A79" s="111" t="s">
        <v>395</v>
      </c>
      <c r="B79" s="129">
        <v>11668</v>
      </c>
      <c r="C79" s="129">
        <v>2393400500</v>
      </c>
      <c r="D79" s="110">
        <v>2586112321</v>
      </c>
      <c r="E79" s="110">
        <v>221641</v>
      </c>
      <c r="F79" s="130">
        <v>81.900000000000006</v>
      </c>
      <c r="G79" s="55">
        <v>3633017905</v>
      </c>
      <c r="H79" s="55">
        <v>1046905584</v>
      </c>
      <c r="I79" s="323">
        <v>19.14</v>
      </c>
      <c r="J79" s="324">
        <v>17.07</v>
      </c>
      <c r="K79" s="55">
        <v>17173</v>
      </c>
    </row>
    <row r="80" spans="1:11" x14ac:dyDescent="0.25">
      <c r="A80" s="111" t="s">
        <v>396</v>
      </c>
      <c r="B80" s="129">
        <v>18775</v>
      </c>
      <c r="C80" s="129">
        <v>4047620700</v>
      </c>
      <c r="D80" s="110">
        <v>4373527024</v>
      </c>
      <c r="E80" s="110">
        <v>232944</v>
      </c>
      <c r="F80" s="130">
        <v>86</v>
      </c>
      <c r="G80" s="55">
        <v>5845895711</v>
      </c>
      <c r="H80" s="55">
        <v>1472368687</v>
      </c>
      <c r="I80" s="323">
        <v>19.14</v>
      </c>
      <c r="J80" s="324">
        <v>17.07</v>
      </c>
      <c r="K80" s="55">
        <v>15010</v>
      </c>
    </row>
    <row r="81" spans="1:11" x14ac:dyDescent="0.25">
      <c r="A81" s="111" t="s">
        <v>397</v>
      </c>
      <c r="B81" s="129">
        <v>14816</v>
      </c>
      <c r="C81" s="129">
        <v>3405020200</v>
      </c>
      <c r="D81" s="110">
        <v>3679185616</v>
      </c>
      <c r="E81" s="110">
        <v>248325</v>
      </c>
      <c r="F81" s="130">
        <v>91.7</v>
      </c>
      <c r="G81" s="55">
        <v>4613197915</v>
      </c>
      <c r="H81" s="55">
        <v>934012299</v>
      </c>
      <c r="I81" s="323">
        <v>19.14</v>
      </c>
      <c r="J81" s="324">
        <v>17.07</v>
      </c>
      <c r="K81" s="55">
        <v>12066</v>
      </c>
    </row>
    <row r="82" spans="1:11" x14ac:dyDescent="0.25">
      <c r="A82" s="111" t="s">
        <v>398</v>
      </c>
      <c r="B82" s="129">
        <v>27501</v>
      </c>
      <c r="C82" s="129">
        <v>6053472500</v>
      </c>
      <c r="D82" s="110">
        <v>6540885999</v>
      </c>
      <c r="E82" s="110">
        <v>237842</v>
      </c>
      <c r="F82" s="130">
        <v>87.8</v>
      </c>
      <c r="G82" s="55">
        <v>8562874991</v>
      </c>
      <c r="H82" s="55">
        <v>2021988992</v>
      </c>
      <c r="I82" s="323">
        <v>19.14</v>
      </c>
      <c r="J82" s="324">
        <v>17.07</v>
      </c>
      <c r="K82" s="55">
        <v>14073</v>
      </c>
    </row>
    <row r="83" spans="1:11" x14ac:dyDescent="0.25">
      <c r="A83" s="111" t="s">
        <v>399</v>
      </c>
      <c r="B83" s="129">
        <v>34619</v>
      </c>
      <c r="C83" s="129">
        <v>8447670400</v>
      </c>
      <c r="D83" s="110">
        <v>9127859925</v>
      </c>
      <c r="E83" s="110">
        <v>263666</v>
      </c>
      <c r="F83" s="130">
        <v>97.4</v>
      </c>
      <c r="G83" s="55">
        <v>10779177823</v>
      </c>
      <c r="H83" s="55">
        <v>1651317898</v>
      </c>
      <c r="I83" s="323">
        <v>19.14</v>
      </c>
      <c r="J83" s="324">
        <v>17.07</v>
      </c>
      <c r="K83" s="55">
        <v>9130</v>
      </c>
    </row>
    <row r="84" spans="1:11" x14ac:dyDescent="0.25">
      <c r="A84" s="17" t="s">
        <v>400</v>
      </c>
      <c r="B84" s="129"/>
      <c r="C84" s="129"/>
      <c r="D84" s="110"/>
      <c r="E84" s="110"/>
      <c r="F84" s="130"/>
      <c r="G84" s="55"/>
      <c r="H84" s="55"/>
      <c r="I84" s="323"/>
      <c r="J84" s="324"/>
      <c r="K84" s="55"/>
    </row>
    <row r="85" spans="1:11" x14ac:dyDescent="0.25">
      <c r="A85" s="111" t="s">
        <v>401</v>
      </c>
      <c r="B85" s="129">
        <v>20138</v>
      </c>
      <c r="C85" s="129">
        <v>4207157200</v>
      </c>
      <c r="D85" s="110">
        <v>4545909083</v>
      </c>
      <c r="E85" s="110">
        <v>225738</v>
      </c>
      <c r="F85" s="130">
        <v>83.4</v>
      </c>
      <c r="G85" s="55">
        <v>6270287501</v>
      </c>
      <c r="H85" s="55">
        <v>1724378418</v>
      </c>
      <c r="I85" s="323">
        <v>19.77</v>
      </c>
      <c r="J85" s="324">
        <v>17.7</v>
      </c>
      <c r="K85" s="55">
        <v>16929</v>
      </c>
    </row>
    <row r="86" spans="1:11" x14ac:dyDescent="0.25">
      <c r="A86" s="111" t="s">
        <v>402</v>
      </c>
      <c r="B86" s="129">
        <v>8405</v>
      </c>
      <c r="C86" s="129">
        <v>1663976400</v>
      </c>
      <c r="D86" s="110">
        <v>1797956452</v>
      </c>
      <c r="E86" s="110">
        <v>213915</v>
      </c>
      <c r="F86" s="130">
        <v>79</v>
      </c>
      <c r="G86" s="55">
        <v>2617030810</v>
      </c>
      <c r="H86" s="55">
        <v>819074358</v>
      </c>
      <c r="I86" s="323">
        <v>19.77</v>
      </c>
      <c r="J86" s="324">
        <v>17.7</v>
      </c>
      <c r="K86" s="55">
        <v>19266</v>
      </c>
    </row>
    <row r="87" spans="1:11" x14ac:dyDescent="0.25">
      <c r="A87" s="111" t="s">
        <v>403</v>
      </c>
      <c r="B87" s="129">
        <v>28325</v>
      </c>
      <c r="C87" s="129">
        <v>6438761200</v>
      </c>
      <c r="D87" s="110">
        <v>6957197374</v>
      </c>
      <c r="E87" s="110">
        <v>245620</v>
      </c>
      <c r="F87" s="130">
        <v>90.7</v>
      </c>
      <c r="G87" s="55">
        <v>8819440534</v>
      </c>
      <c r="H87" s="55">
        <v>1862243160</v>
      </c>
      <c r="I87" s="323">
        <v>19.77</v>
      </c>
      <c r="J87" s="324">
        <v>17.7</v>
      </c>
      <c r="K87" s="55">
        <v>12998</v>
      </c>
    </row>
    <row r="88" spans="1:11" x14ac:dyDescent="0.25">
      <c r="A88" s="111" t="s">
        <v>404</v>
      </c>
      <c r="B88" s="129">
        <v>10107</v>
      </c>
      <c r="C88" s="129">
        <v>2115984200</v>
      </c>
      <c r="D88" s="110">
        <v>2286359016</v>
      </c>
      <c r="E88" s="110">
        <v>226215</v>
      </c>
      <c r="F88" s="130">
        <v>83.6</v>
      </c>
      <c r="G88" s="55">
        <v>3146975657</v>
      </c>
      <c r="H88" s="55">
        <v>860616641</v>
      </c>
      <c r="I88" s="323">
        <v>19.77</v>
      </c>
      <c r="J88" s="324">
        <v>17.7</v>
      </c>
      <c r="K88" s="55">
        <v>16834</v>
      </c>
    </row>
    <row r="89" spans="1:11" x14ac:dyDescent="0.25">
      <c r="A89" s="111" t="s">
        <v>405</v>
      </c>
      <c r="B89" s="129">
        <v>12156</v>
      </c>
      <c r="C89" s="129">
        <v>2528203300</v>
      </c>
      <c r="D89" s="110">
        <v>2731769173</v>
      </c>
      <c r="E89" s="110">
        <v>224726</v>
      </c>
      <c r="F89" s="130">
        <v>83</v>
      </c>
      <c r="G89" s="55">
        <v>3784964488</v>
      </c>
      <c r="H89" s="55">
        <v>1053195315</v>
      </c>
      <c r="I89" s="323">
        <v>19.77</v>
      </c>
      <c r="J89" s="324">
        <v>17.7</v>
      </c>
      <c r="K89" s="55">
        <v>17129</v>
      </c>
    </row>
    <row r="90" spans="1:11" x14ac:dyDescent="0.25">
      <c r="A90" s="111" t="s">
        <v>406</v>
      </c>
      <c r="B90" s="129">
        <v>9300</v>
      </c>
      <c r="C90" s="129">
        <v>1972988800</v>
      </c>
      <c r="D90" s="110">
        <v>2131849912</v>
      </c>
      <c r="E90" s="110">
        <v>229231</v>
      </c>
      <c r="F90" s="130">
        <v>84.7</v>
      </c>
      <c r="G90" s="55">
        <v>2895703335</v>
      </c>
      <c r="H90" s="55">
        <v>763853423</v>
      </c>
      <c r="I90" s="323">
        <v>19.77</v>
      </c>
      <c r="J90" s="324">
        <v>17.7</v>
      </c>
      <c r="K90" s="55">
        <v>16238</v>
      </c>
    </row>
    <row r="91" spans="1:11" x14ac:dyDescent="0.25">
      <c r="A91" s="111" t="s">
        <v>407</v>
      </c>
      <c r="B91" s="129">
        <v>97600</v>
      </c>
      <c r="C91" s="129">
        <v>22567835300</v>
      </c>
      <c r="D91" s="110">
        <v>24384952263</v>
      </c>
      <c r="E91" s="110">
        <v>249846</v>
      </c>
      <c r="F91" s="130">
        <v>92.3</v>
      </c>
      <c r="G91" s="55">
        <v>30389316720</v>
      </c>
      <c r="H91" s="55">
        <v>6004364457</v>
      </c>
      <c r="I91" s="323">
        <v>19.77</v>
      </c>
      <c r="J91" s="324">
        <v>17.7</v>
      </c>
      <c r="K91" s="55">
        <v>12163</v>
      </c>
    </row>
    <row r="92" spans="1:11" x14ac:dyDescent="0.25">
      <c r="A92" s="111" t="s">
        <v>408</v>
      </c>
      <c r="B92" s="129">
        <v>17997</v>
      </c>
      <c r="C92" s="129">
        <v>4456261600</v>
      </c>
      <c r="D92" s="110">
        <v>4815070872</v>
      </c>
      <c r="E92" s="110">
        <v>267549</v>
      </c>
      <c r="F92" s="130">
        <v>98.8</v>
      </c>
      <c r="G92" s="55">
        <v>5603653002</v>
      </c>
      <c r="H92" s="55">
        <v>788582130</v>
      </c>
      <c r="I92" s="323">
        <v>19.77</v>
      </c>
      <c r="J92" s="324">
        <v>17.7</v>
      </c>
      <c r="K92" s="55">
        <v>8663</v>
      </c>
    </row>
    <row r="93" spans="1:11" x14ac:dyDescent="0.25">
      <c r="A93" s="17" t="s">
        <v>409</v>
      </c>
      <c r="B93" s="129"/>
      <c r="C93" s="129"/>
      <c r="D93" s="110"/>
      <c r="E93" s="110"/>
      <c r="F93" s="130"/>
      <c r="G93" s="55"/>
      <c r="H93" s="55"/>
      <c r="I93" s="323"/>
      <c r="J93" s="324"/>
      <c r="K93" s="55"/>
    </row>
    <row r="94" spans="1:11" x14ac:dyDescent="0.25">
      <c r="A94" s="111" t="s">
        <v>410</v>
      </c>
      <c r="B94" s="129">
        <v>10781</v>
      </c>
      <c r="C94" s="129">
        <v>2311043200</v>
      </c>
      <c r="D94" s="110">
        <v>2497123776</v>
      </c>
      <c r="E94" s="110">
        <v>231623</v>
      </c>
      <c r="F94" s="130">
        <v>85.5</v>
      </c>
      <c r="G94" s="55">
        <v>3356836307</v>
      </c>
      <c r="H94" s="55">
        <v>859712531</v>
      </c>
      <c r="I94" s="323">
        <v>20.36</v>
      </c>
      <c r="J94" s="324">
        <v>18.29</v>
      </c>
      <c r="K94" s="55">
        <v>16236</v>
      </c>
    </row>
    <row r="95" spans="1:11" x14ac:dyDescent="0.25">
      <c r="A95" s="111" t="s">
        <v>411</v>
      </c>
      <c r="B95" s="129">
        <v>9100</v>
      </c>
      <c r="C95" s="129">
        <v>1955134500</v>
      </c>
      <c r="D95" s="110">
        <v>2112558020</v>
      </c>
      <c r="E95" s="110">
        <v>232149</v>
      </c>
      <c r="F95" s="130">
        <v>85.7</v>
      </c>
      <c r="G95" s="55">
        <v>2833430145</v>
      </c>
      <c r="H95" s="55">
        <v>720872125</v>
      </c>
      <c r="I95" s="323">
        <v>20.36</v>
      </c>
      <c r="J95" s="324">
        <v>18.29</v>
      </c>
      <c r="K95" s="55">
        <v>16129</v>
      </c>
    </row>
    <row r="96" spans="1:11" x14ac:dyDescent="0.25">
      <c r="A96" s="111" t="s">
        <v>412</v>
      </c>
      <c r="B96" s="129">
        <v>13902</v>
      </c>
      <c r="C96" s="129">
        <v>2752662800</v>
      </c>
      <c r="D96" s="110">
        <v>2974301703</v>
      </c>
      <c r="E96" s="110">
        <v>213948</v>
      </c>
      <c r="F96" s="130">
        <v>79</v>
      </c>
      <c r="G96" s="55">
        <v>4328609437</v>
      </c>
      <c r="H96" s="55">
        <v>1354307734</v>
      </c>
      <c r="I96" s="323">
        <v>20.36</v>
      </c>
      <c r="J96" s="324">
        <v>18.29</v>
      </c>
      <c r="K96" s="55">
        <v>19834</v>
      </c>
    </row>
    <row r="97" spans="1:11" x14ac:dyDescent="0.25">
      <c r="A97" s="111" t="s">
        <v>413</v>
      </c>
      <c r="B97" s="129">
        <v>5469</v>
      </c>
      <c r="C97" s="129">
        <v>1051320800</v>
      </c>
      <c r="D97" s="110">
        <v>1135971048</v>
      </c>
      <c r="E97" s="110">
        <v>207711</v>
      </c>
      <c r="F97" s="130">
        <v>76.7</v>
      </c>
      <c r="G97" s="55">
        <v>1702860381</v>
      </c>
      <c r="H97" s="55">
        <v>566889333</v>
      </c>
      <c r="I97" s="323">
        <v>20.36</v>
      </c>
      <c r="J97" s="324">
        <v>18.29</v>
      </c>
      <c r="K97" s="55">
        <v>21104</v>
      </c>
    </row>
    <row r="98" spans="1:11" x14ac:dyDescent="0.25">
      <c r="A98" s="111" t="s">
        <v>409</v>
      </c>
      <c r="B98" s="129">
        <v>72374</v>
      </c>
      <c r="C98" s="129">
        <v>16899546000</v>
      </c>
      <c r="D98" s="110">
        <v>18260263645</v>
      </c>
      <c r="E98" s="110">
        <v>252304</v>
      </c>
      <c r="F98" s="130">
        <v>93.2</v>
      </c>
      <c r="G98" s="55">
        <v>22534799265</v>
      </c>
      <c r="H98" s="55">
        <v>4274535620</v>
      </c>
      <c r="I98" s="323">
        <v>20.36</v>
      </c>
      <c r="J98" s="324">
        <v>18.29</v>
      </c>
      <c r="K98" s="55">
        <v>12025</v>
      </c>
    </row>
    <row r="99" spans="1:11" x14ac:dyDescent="0.25">
      <c r="A99" s="111" t="s">
        <v>414</v>
      </c>
      <c r="B99" s="129">
        <v>13164</v>
      </c>
      <c r="C99" s="129">
        <v>2927609600</v>
      </c>
      <c r="D99" s="110">
        <v>3163334870</v>
      </c>
      <c r="E99" s="110">
        <v>240302</v>
      </c>
      <c r="F99" s="130">
        <v>88.8</v>
      </c>
      <c r="G99" s="55">
        <v>4098821366</v>
      </c>
      <c r="H99" s="55">
        <v>935486496</v>
      </c>
      <c r="I99" s="323">
        <v>20.36</v>
      </c>
      <c r="J99" s="324">
        <v>18.29</v>
      </c>
      <c r="K99" s="55">
        <v>14469</v>
      </c>
    </row>
    <row r="100" spans="1:11" x14ac:dyDescent="0.25">
      <c r="A100" s="111" t="s">
        <v>415</v>
      </c>
      <c r="B100" s="129">
        <v>16119</v>
      </c>
      <c r="C100" s="129">
        <v>3583634600</v>
      </c>
      <c r="D100" s="110">
        <v>3872181691</v>
      </c>
      <c r="E100" s="110">
        <v>240225</v>
      </c>
      <c r="F100" s="130">
        <v>88.7</v>
      </c>
      <c r="G100" s="55">
        <v>5018907748</v>
      </c>
      <c r="H100" s="55">
        <v>1146726057</v>
      </c>
      <c r="I100" s="323">
        <v>20.36</v>
      </c>
      <c r="J100" s="324">
        <v>18.29</v>
      </c>
      <c r="K100" s="55">
        <v>14484</v>
      </c>
    </row>
    <row r="101" spans="1:11" x14ac:dyDescent="0.25">
      <c r="A101" s="111" t="s">
        <v>416</v>
      </c>
      <c r="B101" s="129">
        <v>20196</v>
      </c>
      <c r="C101" s="129">
        <v>4103456300</v>
      </c>
      <c r="D101" s="110">
        <v>4433858394</v>
      </c>
      <c r="E101" s="110">
        <v>219541</v>
      </c>
      <c r="F101" s="130">
        <v>81.099999999999994</v>
      </c>
      <c r="G101" s="55">
        <v>6288346726</v>
      </c>
      <c r="H101" s="55">
        <v>1854488332</v>
      </c>
      <c r="I101" s="323">
        <v>20.36</v>
      </c>
      <c r="J101" s="324">
        <v>18.29</v>
      </c>
      <c r="K101" s="55">
        <v>18695</v>
      </c>
    </row>
    <row r="102" spans="1:11" x14ac:dyDescent="0.25">
      <c r="A102" s="111" t="s">
        <v>417</v>
      </c>
      <c r="B102" s="129">
        <v>26959</v>
      </c>
      <c r="C102" s="129">
        <v>6434130300</v>
      </c>
      <c r="D102" s="110">
        <v>6952193603</v>
      </c>
      <c r="E102" s="110">
        <v>257880</v>
      </c>
      <c r="F102" s="130">
        <v>95.2</v>
      </c>
      <c r="G102" s="55">
        <v>8394114646</v>
      </c>
      <c r="H102" s="55">
        <v>1441921043</v>
      </c>
      <c r="I102" s="323">
        <v>20.36</v>
      </c>
      <c r="J102" s="324">
        <v>18.29</v>
      </c>
      <c r="K102" s="55">
        <v>10890</v>
      </c>
    </row>
    <row r="103" spans="1:11" x14ac:dyDescent="0.25">
      <c r="A103" s="111" t="s">
        <v>418</v>
      </c>
      <c r="B103" s="129">
        <v>7027</v>
      </c>
      <c r="C103" s="129">
        <v>1457305700</v>
      </c>
      <c r="D103" s="110">
        <v>1574645040</v>
      </c>
      <c r="E103" s="110">
        <v>224085</v>
      </c>
      <c r="F103" s="130">
        <v>82.8</v>
      </c>
      <c r="G103" s="55">
        <v>2187968531</v>
      </c>
      <c r="H103" s="55">
        <v>613323491</v>
      </c>
      <c r="I103" s="323">
        <v>20.36</v>
      </c>
      <c r="J103" s="324">
        <v>18.29</v>
      </c>
      <c r="K103" s="55">
        <v>17770</v>
      </c>
    </row>
    <row r="104" spans="1:11" x14ac:dyDescent="0.25">
      <c r="A104" s="111" t="s">
        <v>419</v>
      </c>
      <c r="B104" s="129">
        <v>15496</v>
      </c>
      <c r="C104" s="129">
        <v>3426511600</v>
      </c>
      <c r="D104" s="110">
        <v>3702407461</v>
      </c>
      <c r="E104" s="110">
        <v>238927</v>
      </c>
      <c r="F104" s="130">
        <v>88.2</v>
      </c>
      <c r="G104" s="55">
        <v>4824926761</v>
      </c>
      <c r="H104" s="55">
        <v>1122519300</v>
      </c>
      <c r="I104" s="323">
        <v>20.36</v>
      </c>
      <c r="J104" s="324">
        <v>18.29</v>
      </c>
      <c r="K104" s="55">
        <v>14749</v>
      </c>
    </row>
    <row r="105" spans="1:11" x14ac:dyDescent="0.25">
      <c r="A105" s="111" t="s">
        <v>420</v>
      </c>
      <c r="B105" s="129">
        <v>36476</v>
      </c>
      <c r="C105" s="129">
        <v>8042006500</v>
      </c>
      <c r="D105" s="110">
        <v>8689532779</v>
      </c>
      <c r="E105" s="110">
        <v>238226</v>
      </c>
      <c r="F105" s="130">
        <v>88</v>
      </c>
      <c r="G105" s="55">
        <v>11357384392</v>
      </c>
      <c r="H105" s="55">
        <v>2667851613</v>
      </c>
      <c r="I105" s="323">
        <v>20.36</v>
      </c>
      <c r="J105" s="324">
        <v>18.29</v>
      </c>
      <c r="K105" s="55">
        <v>14891</v>
      </c>
    </row>
    <row r="106" spans="1:11" x14ac:dyDescent="0.25">
      <c r="A106" s="17" t="s">
        <v>421</v>
      </c>
      <c r="B106" s="129"/>
      <c r="C106" s="129"/>
      <c r="D106" s="110"/>
      <c r="E106" s="110"/>
      <c r="F106" s="130"/>
      <c r="G106" s="55"/>
      <c r="H106" s="55"/>
      <c r="I106" s="323"/>
      <c r="J106" s="324"/>
      <c r="K106" s="55"/>
    </row>
    <row r="107" spans="1:11" x14ac:dyDescent="0.25">
      <c r="A107" s="111" t="s">
        <v>421</v>
      </c>
      <c r="B107" s="129">
        <v>61093</v>
      </c>
      <c r="C107" s="129">
        <v>13253562500</v>
      </c>
      <c r="D107" s="110">
        <v>14320712845</v>
      </c>
      <c r="E107" s="110">
        <v>234408</v>
      </c>
      <c r="F107" s="130">
        <v>86.6</v>
      </c>
      <c r="G107" s="55">
        <v>19022279983</v>
      </c>
      <c r="H107" s="55">
        <v>4701567138</v>
      </c>
      <c r="I107" s="323">
        <v>19.600000000000001</v>
      </c>
      <c r="J107" s="324">
        <v>17.54</v>
      </c>
      <c r="K107" s="55">
        <v>15084</v>
      </c>
    </row>
    <row r="108" spans="1:11" x14ac:dyDescent="0.25">
      <c r="A108" s="17" t="s">
        <v>422</v>
      </c>
      <c r="B108" s="129"/>
      <c r="C108" s="129"/>
      <c r="D108" s="110"/>
      <c r="E108" s="110"/>
      <c r="F108" s="130"/>
      <c r="G108" s="55"/>
      <c r="H108" s="55"/>
      <c r="I108" s="323"/>
      <c r="J108" s="324"/>
      <c r="K108" s="55"/>
    </row>
    <row r="109" spans="1:11" x14ac:dyDescent="0.25">
      <c r="A109" s="111" t="s">
        <v>423</v>
      </c>
      <c r="B109" s="129">
        <v>32023</v>
      </c>
      <c r="C109" s="129">
        <v>7286660400</v>
      </c>
      <c r="D109" s="110">
        <v>7873367722</v>
      </c>
      <c r="E109" s="110">
        <v>245866</v>
      </c>
      <c r="F109" s="130">
        <v>90.8</v>
      </c>
      <c r="G109" s="55">
        <v>9970871817</v>
      </c>
      <c r="H109" s="55">
        <v>2097504095</v>
      </c>
      <c r="I109" s="323">
        <v>19.11</v>
      </c>
      <c r="J109" s="324">
        <v>17.04</v>
      </c>
      <c r="K109" s="55">
        <v>12517</v>
      </c>
    </row>
    <row r="110" spans="1:11" x14ac:dyDescent="0.25">
      <c r="A110" s="111" t="s">
        <v>424</v>
      </c>
      <c r="B110" s="129">
        <v>66576</v>
      </c>
      <c r="C110" s="129">
        <v>15773898200</v>
      </c>
      <c r="D110" s="110">
        <v>17043980935</v>
      </c>
      <c r="E110" s="110">
        <v>256008</v>
      </c>
      <c r="F110" s="130">
        <v>94.6</v>
      </c>
      <c r="G110" s="55">
        <v>20729499487</v>
      </c>
      <c r="H110" s="55">
        <v>3685518552</v>
      </c>
      <c r="I110" s="323">
        <v>19.11</v>
      </c>
      <c r="J110" s="324">
        <v>17.04</v>
      </c>
      <c r="K110" s="55">
        <v>10579</v>
      </c>
    </row>
    <row r="111" spans="1:11" x14ac:dyDescent="0.25">
      <c r="A111" s="111" t="s">
        <v>425</v>
      </c>
      <c r="B111" s="129">
        <v>13091</v>
      </c>
      <c r="C111" s="129">
        <v>2891744300</v>
      </c>
      <c r="D111" s="110">
        <v>3124581768</v>
      </c>
      <c r="E111" s="110">
        <v>238682</v>
      </c>
      <c r="F111" s="130">
        <v>88.2</v>
      </c>
      <c r="G111" s="55">
        <v>4076091651</v>
      </c>
      <c r="H111" s="55">
        <v>951509883</v>
      </c>
      <c r="I111" s="323">
        <v>19.11</v>
      </c>
      <c r="J111" s="324">
        <v>17.04</v>
      </c>
      <c r="K111" s="55">
        <v>13890</v>
      </c>
    </row>
    <row r="112" spans="1:11" x14ac:dyDescent="0.25">
      <c r="A112" s="111" t="s">
        <v>426</v>
      </c>
      <c r="B112" s="129">
        <v>29072</v>
      </c>
      <c r="C112" s="129">
        <v>6014828000</v>
      </c>
      <c r="D112" s="110">
        <v>6499129921</v>
      </c>
      <c r="E112" s="110">
        <v>223553</v>
      </c>
      <c r="F112" s="130">
        <v>82.6</v>
      </c>
      <c r="G112" s="55">
        <v>9052030898</v>
      </c>
      <c r="H112" s="55">
        <v>2552900977</v>
      </c>
      <c r="I112" s="323">
        <v>19.11</v>
      </c>
      <c r="J112" s="324">
        <v>17.04</v>
      </c>
      <c r="K112" s="55">
        <v>16781</v>
      </c>
    </row>
    <row r="113" spans="1:11" x14ac:dyDescent="0.25">
      <c r="A113" s="111" t="s">
        <v>427</v>
      </c>
      <c r="B113" s="129">
        <v>17464</v>
      </c>
      <c r="C113" s="129">
        <v>4049711100</v>
      </c>
      <c r="D113" s="110">
        <v>4375785738</v>
      </c>
      <c r="E113" s="110">
        <v>250560</v>
      </c>
      <c r="F113" s="130">
        <v>92.5</v>
      </c>
      <c r="G113" s="55">
        <v>5437694951</v>
      </c>
      <c r="H113" s="55">
        <v>1061909213</v>
      </c>
      <c r="I113" s="323">
        <v>19.11</v>
      </c>
      <c r="J113" s="324">
        <v>17.04</v>
      </c>
      <c r="K113" s="55">
        <v>11620</v>
      </c>
    </row>
    <row r="114" spans="1:11" x14ac:dyDescent="0.25">
      <c r="A114" s="17" t="s">
        <v>428</v>
      </c>
      <c r="B114" s="129"/>
      <c r="C114" s="129"/>
      <c r="D114" s="110"/>
      <c r="E114" s="110"/>
      <c r="F114" s="130"/>
      <c r="G114" s="55"/>
      <c r="H114" s="55"/>
      <c r="I114" s="323"/>
      <c r="J114" s="324"/>
      <c r="K114" s="55"/>
    </row>
    <row r="115" spans="1:11" x14ac:dyDescent="0.25">
      <c r="A115" s="111" t="s">
        <v>429</v>
      </c>
      <c r="B115" s="129">
        <v>15983</v>
      </c>
      <c r="C115" s="129">
        <v>3229704100</v>
      </c>
      <c r="D115" s="110">
        <v>3489753415</v>
      </c>
      <c r="E115" s="110">
        <v>218342</v>
      </c>
      <c r="F115" s="130">
        <v>80.599999999999994</v>
      </c>
      <c r="G115" s="55">
        <v>4976561979</v>
      </c>
      <c r="H115" s="55">
        <v>1486808564</v>
      </c>
      <c r="I115" s="323">
        <v>19.7</v>
      </c>
      <c r="J115" s="324">
        <v>17.63</v>
      </c>
      <c r="K115" s="55">
        <v>18326</v>
      </c>
    </row>
    <row r="116" spans="1:11" x14ac:dyDescent="0.25">
      <c r="A116" s="111" t="s">
        <v>430</v>
      </c>
      <c r="B116" s="129">
        <v>12536</v>
      </c>
      <c r="C116" s="129">
        <v>2719626800</v>
      </c>
      <c r="D116" s="110">
        <v>2938605711</v>
      </c>
      <c r="E116" s="110">
        <v>234413</v>
      </c>
      <c r="F116" s="130">
        <v>86.6</v>
      </c>
      <c r="G116" s="55">
        <v>3903283549</v>
      </c>
      <c r="H116" s="55">
        <v>964677838</v>
      </c>
      <c r="I116" s="323">
        <v>19.7</v>
      </c>
      <c r="J116" s="324">
        <v>17.63</v>
      </c>
      <c r="K116" s="55">
        <v>15160</v>
      </c>
    </row>
    <row r="117" spans="1:11" x14ac:dyDescent="0.25">
      <c r="A117" s="111" t="s">
        <v>431</v>
      </c>
      <c r="B117" s="129">
        <v>19853</v>
      </c>
      <c r="C117" s="129">
        <v>4209884100</v>
      </c>
      <c r="D117" s="110">
        <v>4548855548</v>
      </c>
      <c r="E117" s="110">
        <v>229127</v>
      </c>
      <c r="F117" s="130">
        <v>84.6</v>
      </c>
      <c r="G117" s="55">
        <v>6181548205</v>
      </c>
      <c r="H117" s="55">
        <v>1632692657</v>
      </c>
      <c r="I117" s="323">
        <v>19.7</v>
      </c>
      <c r="J117" s="324">
        <v>17.63</v>
      </c>
      <c r="K117" s="55">
        <v>16201</v>
      </c>
    </row>
    <row r="118" spans="1:11" x14ac:dyDescent="0.25">
      <c r="A118" s="111" t="s">
        <v>432</v>
      </c>
      <c r="B118" s="129">
        <v>15870</v>
      </c>
      <c r="C118" s="129">
        <v>4012928700</v>
      </c>
      <c r="D118" s="110">
        <v>4336041693</v>
      </c>
      <c r="E118" s="110">
        <v>273223</v>
      </c>
      <c r="F118" s="130">
        <v>100.9</v>
      </c>
      <c r="G118" s="55">
        <v>4941377627</v>
      </c>
      <c r="H118" s="55">
        <v>605335934</v>
      </c>
      <c r="I118" s="323">
        <v>19.7</v>
      </c>
      <c r="J118" s="324">
        <v>17.63</v>
      </c>
      <c r="K118" s="55">
        <v>7514</v>
      </c>
    </row>
    <row r="119" spans="1:11" x14ac:dyDescent="0.25">
      <c r="A119" s="111" t="s">
        <v>433</v>
      </c>
      <c r="B119" s="129">
        <v>34750</v>
      </c>
      <c r="C119" s="129">
        <v>7855442000</v>
      </c>
      <c r="D119" s="110">
        <v>8487946479</v>
      </c>
      <c r="E119" s="110">
        <v>244257</v>
      </c>
      <c r="F119" s="130">
        <v>90.2</v>
      </c>
      <c r="G119" s="55">
        <v>10819966763</v>
      </c>
      <c r="H119" s="55">
        <v>2332020284</v>
      </c>
      <c r="I119" s="323">
        <v>19.7</v>
      </c>
      <c r="J119" s="324">
        <v>17.63</v>
      </c>
      <c r="K119" s="55">
        <v>13220</v>
      </c>
    </row>
    <row r="120" spans="1:11" x14ac:dyDescent="0.25">
      <c r="A120" s="111" t="s">
        <v>434</v>
      </c>
      <c r="B120" s="129">
        <v>151403</v>
      </c>
      <c r="C120" s="129">
        <v>36423615500</v>
      </c>
      <c r="D120" s="110">
        <v>39356372173</v>
      </c>
      <c r="E120" s="110">
        <v>259944</v>
      </c>
      <c r="F120" s="130">
        <v>96</v>
      </c>
      <c r="G120" s="55">
        <v>47141738928</v>
      </c>
      <c r="H120" s="55">
        <v>7785366755</v>
      </c>
      <c r="I120" s="323">
        <v>19.7</v>
      </c>
      <c r="J120" s="324">
        <v>17.63</v>
      </c>
      <c r="K120" s="55">
        <v>10130</v>
      </c>
    </row>
    <row r="121" spans="1:11" x14ac:dyDescent="0.25">
      <c r="A121" s="111" t="s">
        <v>435</v>
      </c>
      <c r="B121" s="129">
        <v>52245</v>
      </c>
      <c r="C121" s="129">
        <v>11214082900</v>
      </c>
      <c r="D121" s="110">
        <v>12117018427</v>
      </c>
      <c r="E121" s="110">
        <v>231927</v>
      </c>
      <c r="F121" s="130">
        <v>85.7</v>
      </c>
      <c r="G121" s="55">
        <v>16267314058</v>
      </c>
      <c r="H121" s="55">
        <v>4150295631</v>
      </c>
      <c r="I121" s="323">
        <v>19.7</v>
      </c>
      <c r="J121" s="324">
        <v>17.63</v>
      </c>
      <c r="K121" s="55">
        <v>15650</v>
      </c>
    </row>
    <row r="122" spans="1:11" x14ac:dyDescent="0.25">
      <c r="A122" s="111" t="s">
        <v>436</v>
      </c>
      <c r="B122" s="129">
        <v>28209</v>
      </c>
      <c r="C122" s="129">
        <v>7075147400</v>
      </c>
      <c r="D122" s="110">
        <v>7644824118</v>
      </c>
      <c r="E122" s="110">
        <v>271007</v>
      </c>
      <c r="F122" s="130">
        <v>100.1</v>
      </c>
      <c r="G122" s="55">
        <v>8783322084</v>
      </c>
      <c r="H122" s="55">
        <v>1138497966</v>
      </c>
      <c r="I122" s="323">
        <v>19.7</v>
      </c>
      <c r="J122" s="324">
        <v>17.63</v>
      </c>
      <c r="K122" s="55">
        <v>7951</v>
      </c>
    </row>
    <row r="123" spans="1:11" x14ac:dyDescent="0.25">
      <c r="A123" s="111" t="s">
        <v>437</v>
      </c>
      <c r="B123" s="129">
        <v>15618</v>
      </c>
      <c r="C123" s="129">
        <v>3490509000</v>
      </c>
      <c r="D123" s="110">
        <v>3771557804</v>
      </c>
      <c r="E123" s="110">
        <v>241488</v>
      </c>
      <c r="F123" s="130">
        <v>89.2</v>
      </c>
      <c r="G123" s="55">
        <v>4862913407</v>
      </c>
      <c r="H123" s="55">
        <v>1091355603</v>
      </c>
      <c r="I123" s="323">
        <v>19.7</v>
      </c>
      <c r="J123" s="324">
        <v>17.63</v>
      </c>
      <c r="K123" s="55">
        <v>13766</v>
      </c>
    </row>
    <row r="124" spans="1:11" x14ac:dyDescent="0.25">
      <c r="A124" s="111" t="s">
        <v>438</v>
      </c>
      <c r="B124" s="129">
        <v>17325</v>
      </c>
      <c r="C124" s="129">
        <v>3934132100</v>
      </c>
      <c r="D124" s="110">
        <v>4250900548</v>
      </c>
      <c r="E124" s="110">
        <v>245362</v>
      </c>
      <c r="F124" s="130">
        <v>90.6</v>
      </c>
      <c r="G124" s="55">
        <v>5394415084</v>
      </c>
      <c r="H124" s="55">
        <v>1143514536</v>
      </c>
      <c r="I124" s="323">
        <v>19.7</v>
      </c>
      <c r="J124" s="324">
        <v>17.63</v>
      </c>
      <c r="K124" s="55">
        <v>13003</v>
      </c>
    </row>
    <row r="125" spans="1:11" x14ac:dyDescent="0.25">
      <c r="A125" s="111" t="s">
        <v>439</v>
      </c>
      <c r="B125" s="129">
        <v>17743</v>
      </c>
      <c r="C125" s="129">
        <v>3712899200</v>
      </c>
      <c r="D125" s="110">
        <v>4011854418</v>
      </c>
      <c r="E125" s="110">
        <v>226109</v>
      </c>
      <c r="F125" s="130">
        <v>83.5</v>
      </c>
      <c r="G125" s="55">
        <v>5524566051</v>
      </c>
      <c r="H125" s="55">
        <v>1512711633</v>
      </c>
      <c r="I125" s="323">
        <v>19.7</v>
      </c>
      <c r="J125" s="324">
        <v>17.63</v>
      </c>
      <c r="K125" s="55">
        <v>16796</v>
      </c>
    </row>
    <row r="126" spans="1:11" x14ac:dyDescent="0.25">
      <c r="A126" s="111" t="s">
        <v>440</v>
      </c>
      <c r="B126" s="129">
        <v>86616</v>
      </c>
      <c r="C126" s="129">
        <v>19368920900</v>
      </c>
      <c r="D126" s="110">
        <v>20928467673</v>
      </c>
      <c r="E126" s="110">
        <v>241624</v>
      </c>
      <c r="F126" s="130">
        <v>89.2</v>
      </c>
      <c r="G126" s="55">
        <v>26969273125</v>
      </c>
      <c r="H126" s="55">
        <v>6040805452</v>
      </c>
      <c r="I126" s="323">
        <v>19.7</v>
      </c>
      <c r="J126" s="324">
        <v>17.63</v>
      </c>
      <c r="K126" s="55">
        <v>13739</v>
      </c>
    </row>
    <row r="127" spans="1:11" x14ac:dyDescent="0.25">
      <c r="A127" s="111" t="s">
        <v>441</v>
      </c>
      <c r="B127" s="129">
        <v>32447</v>
      </c>
      <c r="C127" s="129">
        <v>8742203400</v>
      </c>
      <c r="D127" s="110">
        <v>9446108133</v>
      </c>
      <c r="E127" s="110">
        <v>291124</v>
      </c>
      <c r="F127" s="130">
        <v>107.5</v>
      </c>
      <c r="G127" s="55">
        <v>10102890980</v>
      </c>
      <c r="H127" s="55">
        <v>656782847</v>
      </c>
      <c r="I127" s="323">
        <v>19.7</v>
      </c>
      <c r="J127" s="324">
        <v>17.63</v>
      </c>
      <c r="K127" s="55">
        <v>3988</v>
      </c>
    </row>
    <row r="128" spans="1:11" x14ac:dyDescent="0.25">
      <c r="A128" s="111" t="s">
        <v>442</v>
      </c>
      <c r="B128" s="129">
        <v>47167</v>
      </c>
      <c r="C128" s="129">
        <v>10048213200</v>
      </c>
      <c r="D128" s="110">
        <v>10857275230</v>
      </c>
      <c r="E128" s="110">
        <v>230188</v>
      </c>
      <c r="F128" s="130">
        <v>85</v>
      </c>
      <c r="G128" s="55">
        <v>14686197764</v>
      </c>
      <c r="H128" s="55">
        <v>3828922534</v>
      </c>
      <c r="I128" s="323">
        <v>19.7</v>
      </c>
      <c r="J128" s="324">
        <v>17.63</v>
      </c>
      <c r="K128" s="55">
        <v>15992</v>
      </c>
    </row>
    <row r="129" spans="1:11" x14ac:dyDescent="0.25">
      <c r="A129" s="111" t="s">
        <v>443</v>
      </c>
      <c r="B129" s="129">
        <v>24703</v>
      </c>
      <c r="C129" s="129">
        <v>8074110900</v>
      </c>
      <c r="D129" s="110">
        <v>8724222161</v>
      </c>
      <c r="E129" s="110">
        <v>353164</v>
      </c>
      <c r="F129" s="130">
        <v>130.4</v>
      </c>
      <c r="G129" s="55">
        <v>7691673063</v>
      </c>
      <c r="H129" s="55">
        <v>-1032549098</v>
      </c>
      <c r="I129" s="324">
        <v>19.7</v>
      </c>
      <c r="J129" s="323">
        <v>17.63</v>
      </c>
      <c r="K129" s="55">
        <v>-7369</v>
      </c>
    </row>
    <row r="130" spans="1:11" x14ac:dyDescent="0.25">
      <c r="A130" s="111" t="s">
        <v>444</v>
      </c>
      <c r="B130" s="129">
        <v>130506</v>
      </c>
      <c r="C130" s="129">
        <v>31748744800</v>
      </c>
      <c r="D130" s="110">
        <v>34305090234</v>
      </c>
      <c r="E130" s="110">
        <v>262862</v>
      </c>
      <c r="F130" s="130">
        <v>97.1</v>
      </c>
      <c r="G130" s="55">
        <v>40635124671</v>
      </c>
      <c r="H130" s="55">
        <v>6330034437</v>
      </c>
      <c r="I130" s="323">
        <v>19.7</v>
      </c>
      <c r="J130" s="324">
        <v>17.63</v>
      </c>
      <c r="K130" s="55">
        <v>9555</v>
      </c>
    </row>
    <row r="131" spans="1:11" x14ac:dyDescent="0.25">
      <c r="A131" s="111" t="s">
        <v>445</v>
      </c>
      <c r="B131" s="129">
        <v>361974</v>
      </c>
      <c r="C131" s="129">
        <v>78773246300</v>
      </c>
      <c r="D131" s="110">
        <v>85115910546</v>
      </c>
      <c r="E131" s="110">
        <v>235144</v>
      </c>
      <c r="F131" s="130">
        <v>86.8</v>
      </c>
      <c r="G131" s="55">
        <v>112706378385</v>
      </c>
      <c r="H131" s="55">
        <v>27590467839</v>
      </c>
      <c r="I131" s="323">
        <v>19.7</v>
      </c>
      <c r="J131" s="324">
        <v>17.63</v>
      </c>
      <c r="K131" s="55">
        <v>15016</v>
      </c>
    </row>
    <row r="132" spans="1:11" x14ac:dyDescent="0.25">
      <c r="A132" s="111" t="s">
        <v>446</v>
      </c>
      <c r="B132" s="129">
        <v>13128</v>
      </c>
      <c r="C132" s="129">
        <v>2834892400</v>
      </c>
      <c r="D132" s="110">
        <v>3063152266</v>
      </c>
      <c r="E132" s="110">
        <v>233330</v>
      </c>
      <c r="F132" s="130">
        <v>86.2</v>
      </c>
      <c r="G132" s="55">
        <v>4087612192</v>
      </c>
      <c r="H132" s="55">
        <v>1024459926</v>
      </c>
      <c r="I132" s="323">
        <v>19.7</v>
      </c>
      <c r="J132" s="324">
        <v>17.63</v>
      </c>
      <c r="K132" s="55">
        <v>15373</v>
      </c>
    </row>
    <row r="133" spans="1:11" x14ac:dyDescent="0.25">
      <c r="A133" s="111" t="s">
        <v>447</v>
      </c>
      <c r="B133" s="129">
        <v>7361</v>
      </c>
      <c r="C133" s="129">
        <v>1426341100</v>
      </c>
      <c r="D133" s="110">
        <v>1541187233</v>
      </c>
      <c r="E133" s="110">
        <v>209372</v>
      </c>
      <c r="F133" s="130">
        <v>77.3</v>
      </c>
      <c r="G133" s="55">
        <v>2291964758</v>
      </c>
      <c r="H133" s="55">
        <v>750777525</v>
      </c>
      <c r="I133" s="323">
        <v>19.7</v>
      </c>
      <c r="J133" s="324">
        <v>17.63</v>
      </c>
      <c r="K133" s="55">
        <v>20093</v>
      </c>
    </row>
    <row r="134" spans="1:11" x14ac:dyDescent="0.25">
      <c r="A134" s="111" t="s">
        <v>448</v>
      </c>
      <c r="B134" s="129">
        <v>18999</v>
      </c>
      <c r="C134" s="129">
        <v>4312704500</v>
      </c>
      <c r="D134" s="110">
        <v>4659954841</v>
      </c>
      <c r="E134" s="110">
        <v>245274</v>
      </c>
      <c r="F134" s="130">
        <v>90.6</v>
      </c>
      <c r="G134" s="55">
        <v>5915641684</v>
      </c>
      <c r="H134" s="55">
        <v>1255686843</v>
      </c>
      <c r="I134" s="323">
        <v>19.7</v>
      </c>
      <c r="J134" s="324">
        <v>17.63</v>
      </c>
      <c r="K134" s="55">
        <v>13020</v>
      </c>
    </row>
    <row r="135" spans="1:11" x14ac:dyDescent="0.25">
      <c r="A135" s="111" t="s">
        <v>449</v>
      </c>
      <c r="B135" s="129">
        <v>19464</v>
      </c>
      <c r="C135" s="129">
        <v>4375500700</v>
      </c>
      <c r="D135" s="110">
        <v>4727807265</v>
      </c>
      <c r="E135" s="110">
        <v>242900</v>
      </c>
      <c r="F135" s="130">
        <v>89.7</v>
      </c>
      <c r="G135" s="55">
        <v>6060426851</v>
      </c>
      <c r="H135" s="55">
        <v>1332619586</v>
      </c>
      <c r="I135" s="323">
        <v>19.7</v>
      </c>
      <c r="J135" s="324">
        <v>17.63</v>
      </c>
      <c r="K135" s="55">
        <v>13488</v>
      </c>
    </row>
    <row r="136" spans="1:11" x14ac:dyDescent="0.25">
      <c r="A136" s="111" t="s">
        <v>450</v>
      </c>
      <c r="B136" s="129">
        <v>16829</v>
      </c>
      <c r="C136" s="129">
        <v>3753080600</v>
      </c>
      <c r="D136" s="110">
        <v>4055271144</v>
      </c>
      <c r="E136" s="110">
        <v>240969</v>
      </c>
      <c r="F136" s="130">
        <v>89</v>
      </c>
      <c r="G136" s="55">
        <v>5239977573</v>
      </c>
      <c r="H136" s="55">
        <v>1184706429</v>
      </c>
      <c r="I136" s="323">
        <v>19.7</v>
      </c>
      <c r="J136" s="324">
        <v>17.63</v>
      </c>
      <c r="K136" s="55">
        <v>13868</v>
      </c>
    </row>
    <row r="137" spans="1:11" x14ac:dyDescent="0.25">
      <c r="A137" s="111" t="s">
        <v>451</v>
      </c>
      <c r="B137" s="129">
        <v>27076</v>
      </c>
      <c r="C137" s="129">
        <v>6881152900</v>
      </c>
      <c r="D137" s="110">
        <v>7435209569</v>
      </c>
      <c r="E137" s="110">
        <v>274605</v>
      </c>
      <c r="F137" s="130">
        <v>101.4</v>
      </c>
      <c r="G137" s="55">
        <v>8430544462</v>
      </c>
      <c r="H137" s="55">
        <v>995334893</v>
      </c>
      <c r="I137" s="323">
        <v>19.7</v>
      </c>
      <c r="J137" s="324">
        <v>17.63</v>
      </c>
      <c r="K137" s="55">
        <v>7242</v>
      </c>
    </row>
    <row r="138" spans="1:11" x14ac:dyDescent="0.25">
      <c r="A138" s="111" t="s">
        <v>452</v>
      </c>
      <c r="B138" s="129">
        <v>14523</v>
      </c>
      <c r="C138" s="129">
        <v>3193877500</v>
      </c>
      <c r="D138" s="110">
        <v>3451042129</v>
      </c>
      <c r="E138" s="110">
        <v>237626</v>
      </c>
      <c r="F138" s="130">
        <v>87.8</v>
      </c>
      <c r="G138" s="55">
        <v>4521967692</v>
      </c>
      <c r="H138" s="55">
        <v>1070925563</v>
      </c>
      <c r="I138" s="323">
        <v>19.7</v>
      </c>
      <c r="J138" s="324">
        <v>17.63</v>
      </c>
      <c r="K138" s="55">
        <v>14527</v>
      </c>
    </row>
    <row r="139" spans="1:11" x14ac:dyDescent="0.25">
      <c r="A139" s="111" t="s">
        <v>453</v>
      </c>
      <c r="B139" s="129">
        <v>23528</v>
      </c>
      <c r="C139" s="129">
        <v>5634210500</v>
      </c>
      <c r="D139" s="110">
        <v>6087865861</v>
      </c>
      <c r="E139" s="110">
        <v>258750</v>
      </c>
      <c r="F139" s="130">
        <v>95.6</v>
      </c>
      <c r="G139" s="55">
        <v>7325818072</v>
      </c>
      <c r="H139" s="55">
        <v>1237952211</v>
      </c>
      <c r="I139" s="323">
        <v>19.7</v>
      </c>
      <c r="J139" s="324">
        <v>17.63</v>
      </c>
      <c r="K139" s="55">
        <v>10365</v>
      </c>
    </row>
    <row r="140" spans="1:11" x14ac:dyDescent="0.25">
      <c r="A140" s="111" t="s">
        <v>454</v>
      </c>
      <c r="B140" s="129">
        <v>13686</v>
      </c>
      <c r="C140" s="129">
        <v>2828438100</v>
      </c>
      <c r="D140" s="110">
        <v>3056178279</v>
      </c>
      <c r="E140" s="110">
        <v>223307</v>
      </c>
      <c r="F140" s="130">
        <v>82.5</v>
      </c>
      <c r="G140" s="55">
        <v>4261354392</v>
      </c>
      <c r="H140" s="55">
        <v>1205176113</v>
      </c>
      <c r="I140" s="323">
        <v>19.7</v>
      </c>
      <c r="J140" s="324">
        <v>17.63</v>
      </c>
      <c r="K140" s="55">
        <v>17348</v>
      </c>
    </row>
    <row r="141" spans="1:11" x14ac:dyDescent="0.25">
      <c r="A141" s="111" t="s">
        <v>455</v>
      </c>
      <c r="B141" s="129">
        <v>46928</v>
      </c>
      <c r="C141" s="129">
        <v>10601985000</v>
      </c>
      <c r="D141" s="110">
        <v>11455635628</v>
      </c>
      <c r="E141" s="110">
        <v>244111</v>
      </c>
      <c r="F141" s="130">
        <v>90.2</v>
      </c>
      <c r="G141" s="55">
        <v>14611781302</v>
      </c>
      <c r="H141" s="55">
        <v>3156145674</v>
      </c>
      <c r="I141" s="323">
        <v>19.7</v>
      </c>
      <c r="J141" s="324">
        <v>17.63</v>
      </c>
      <c r="K141" s="55">
        <v>13249</v>
      </c>
    </row>
    <row r="142" spans="1:11" x14ac:dyDescent="0.25">
      <c r="A142" s="111" t="s">
        <v>456</v>
      </c>
      <c r="B142" s="129">
        <v>37809</v>
      </c>
      <c r="C142" s="129">
        <v>11792644400</v>
      </c>
      <c r="D142" s="110">
        <v>12742164542</v>
      </c>
      <c r="E142" s="110">
        <v>337014</v>
      </c>
      <c r="F142" s="130">
        <v>124.5</v>
      </c>
      <c r="G142" s="55">
        <v>11772435204</v>
      </c>
      <c r="H142" s="55">
        <v>-969729338</v>
      </c>
      <c r="I142" s="324">
        <v>19.7</v>
      </c>
      <c r="J142" s="323">
        <v>17.63</v>
      </c>
      <c r="K142" s="55">
        <v>-4522</v>
      </c>
    </row>
    <row r="143" spans="1:11" x14ac:dyDescent="0.25">
      <c r="A143" s="111" t="s">
        <v>457</v>
      </c>
      <c r="B143" s="129">
        <v>31944</v>
      </c>
      <c r="C143" s="129">
        <v>7656058900</v>
      </c>
      <c r="D143" s="110">
        <v>8272509451</v>
      </c>
      <c r="E143" s="110">
        <v>258969</v>
      </c>
      <c r="F143" s="130">
        <v>95.6</v>
      </c>
      <c r="G143" s="55">
        <v>9946273907</v>
      </c>
      <c r="H143" s="55">
        <v>1673764456</v>
      </c>
      <c r="I143" s="323">
        <v>19.7</v>
      </c>
      <c r="J143" s="324">
        <v>17.63</v>
      </c>
      <c r="K143" s="55">
        <v>10322</v>
      </c>
    </row>
    <row r="144" spans="1:11" x14ac:dyDescent="0.25">
      <c r="A144" s="111" t="s">
        <v>458</v>
      </c>
      <c r="B144" s="129">
        <v>16482</v>
      </c>
      <c r="C144" s="129">
        <v>3303613100</v>
      </c>
      <c r="D144" s="110">
        <v>3569613420</v>
      </c>
      <c r="E144" s="110">
        <v>216576</v>
      </c>
      <c r="F144" s="130">
        <v>80</v>
      </c>
      <c r="G144" s="55">
        <v>5131933588</v>
      </c>
      <c r="H144" s="55">
        <v>1562320168</v>
      </c>
      <c r="I144" s="323">
        <v>19.7</v>
      </c>
      <c r="J144" s="324">
        <v>17.63</v>
      </c>
      <c r="K144" s="55">
        <v>18674</v>
      </c>
    </row>
    <row r="145" spans="1:11" x14ac:dyDescent="0.25">
      <c r="A145" s="111" t="s">
        <v>459</v>
      </c>
      <c r="B145" s="129">
        <v>44770</v>
      </c>
      <c r="C145" s="129">
        <v>10827939200</v>
      </c>
      <c r="D145" s="110">
        <v>11699783209</v>
      </c>
      <c r="E145" s="110">
        <v>261331</v>
      </c>
      <c r="F145" s="130">
        <v>96.5</v>
      </c>
      <c r="G145" s="55">
        <v>13939853582</v>
      </c>
      <c r="H145" s="55">
        <v>2240070373</v>
      </c>
      <c r="I145" s="323">
        <v>19.7</v>
      </c>
      <c r="J145" s="324">
        <v>17.63</v>
      </c>
      <c r="K145" s="55">
        <v>9857</v>
      </c>
    </row>
    <row r="146" spans="1:11" x14ac:dyDescent="0.25">
      <c r="A146" s="111" t="s">
        <v>460</v>
      </c>
      <c r="B146" s="129">
        <v>10441</v>
      </c>
      <c r="C146" s="129">
        <v>2167425500</v>
      </c>
      <c r="D146" s="110">
        <v>2341942266</v>
      </c>
      <c r="E146" s="110">
        <v>224302</v>
      </c>
      <c r="F146" s="130">
        <v>82.8</v>
      </c>
      <c r="G146" s="55">
        <v>3250971884</v>
      </c>
      <c r="H146" s="55">
        <v>909029618</v>
      </c>
      <c r="I146" s="323">
        <v>19.7</v>
      </c>
      <c r="J146" s="324">
        <v>17.63</v>
      </c>
      <c r="K146" s="55">
        <v>17152</v>
      </c>
    </row>
    <row r="147" spans="1:11" x14ac:dyDescent="0.25">
      <c r="A147" s="111" t="s">
        <v>461</v>
      </c>
      <c r="B147" s="129">
        <v>14372</v>
      </c>
      <c r="C147" s="129">
        <v>2909397100</v>
      </c>
      <c r="D147" s="110">
        <v>3143655936</v>
      </c>
      <c r="E147" s="110">
        <v>218735</v>
      </c>
      <c r="F147" s="130">
        <v>80.8</v>
      </c>
      <c r="G147" s="55">
        <v>4474951433</v>
      </c>
      <c r="H147" s="55">
        <v>1331295497</v>
      </c>
      <c r="I147" s="323">
        <v>19.7</v>
      </c>
      <c r="J147" s="324">
        <v>17.63</v>
      </c>
      <c r="K147" s="55">
        <v>18248</v>
      </c>
    </row>
    <row r="148" spans="1:11" x14ac:dyDescent="0.25">
      <c r="A148" s="17" t="s">
        <v>462</v>
      </c>
      <c r="B148" s="129"/>
      <c r="C148" s="129"/>
      <c r="D148" s="110"/>
      <c r="E148" s="110"/>
      <c r="F148" s="130"/>
      <c r="G148" s="55"/>
      <c r="H148" s="55"/>
      <c r="I148" s="323"/>
      <c r="J148" s="324"/>
      <c r="K148" s="55"/>
    </row>
    <row r="149" spans="1:11" x14ac:dyDescent="0.25">
      <c r="A149" s="111" t="s">
        <v>463</v>
      </c>
      <c r="B149" s="129">
        <v>47158</v>
      </c>
      <c r="C149" s="129">
        <v>10493807100</v>
      </c>
      <c r="D149" s="110">
        <v>11338747460</v>
      </c>
      <c r="E149" s="110">
        <v>240442</v>
      </c>
      <c r="F149" s="130">
        <v>88.8</v>
      </c>
      <c r="G149" s="55">
        <v>14683395470</v>
      </c>
      <c r="H149" s="55">
        <v>3344648010</v>
      </c>
      <c r="I149" s="323">
        <v>19.28</v>
      </c>
      <c r="J149" s="324">
        <v>17.21</v>
      </c>
      <c r="K149" s="55">
        <v>13674</v>
      </c>
    </row>
    <row r="150" spans="1:11" x14ac:dyDescent="0.25">
      <c r="A150" s="111" t="s">
        <v>464</v>
      </c>
      <c r="B150" s="129">
        <v>105838</v>
      </c>
      <c r="C150" s="129">
        <v>24533366600</v>
      </c>
      <c r="D150" s="110">
        <v>26508744212</v>
      </c>
      <c r="E150" s="110">
        <v>250465</v>
      </c>
      <c r="F150" s="130">
        <v>92.5</v>
      </c>
      <c r="G150" s="55">
        <v>32954349416</v>
      </c>
      <c r="H150" s="55">
        <v>6445605204</v>
      </c>
      <c r="I150" s="323">
        <v>19.28</v>
      </c>
      <c r="J150" s="324">
        <v>17.21</v>
      </c>
      <c r="K150" s="55">
        <v>11742</v>
      </c>
    </row>
    <row r="151" spans="1:11" x14ac:dyDescent="0.25">
      <c r="A151" s="111" t="s">
        <v>465</v>
      </c>
      <c r="B151" s="129">
        <v>10333</v>
      </c>
      <c r="C151" s="129">
        <v>2128307700</v>
      </c>
      <c r="D151" s="110">
        <v>2299674779</v>
      </c>
      <c r="E151" s="110">
        <v>222556</v>
      </c>
      <c r="F151" s="130">
        <v>82.2</v>
      </c>
      <c r="G151" s="55">
        <v>3217344361</v>
      </c>
      <c r="H151" s="55">
        <v>917669582</v>
      </c>
      <c r="I151" s="323">
        <v>19.28</v>
      </c>
      <c r="J151" s="324">
        <v>17.21</v>
      </c>
      <c r="K151" s="55">
        <v>17122</v>
      </c>
    </row>
    <row r="152" spans="1:11" x14ac:dyDescent="0.25">
      <c r="A152" s="111" t="s">
        <v>466</v>
      </c>
      <c r="B152" s="129">
        <v>85723</v>
      </c>
      <c r="C152" s="129">
        <v>25370254100</v>
      </c>
      <c r="D152" s="131">
        <v>27413016220</v>
      </c>
      <c r="E152" s="131">
        <v>319786</v>
      </c>
      <c r="F152" s="130">
        <v>118.1</v>
      </c>
      <c r="G152" s="55">
        <v>26691223332</v>
      </c>
      <c r="H152" s="55">
        <v>-721792888</v>
      </c>
      <c r="I152" s="324">
        <v>19.28</v>
      </c>
      <c r="J152" s="323">
        <v>17.21</v>
      </c>
      <c r="K152" s="55">
        <v>-1449</v>
      </c>
    </row>
    <row r="153" spans="1:11" x14ac:dyDescent="0.25">
      <c r="A153" s="111" t="s">
        <v>467</v>
      </c>
      <c r="B153" s="129">
        <v>26618</v>
      </c>
      <c r="C153" s="129">
        <v>5816703500</v>
      </c>
      <c r="D153" s="131">
        <v>6285052832</v>
      </c>
      <c r="E153" s="131">
        <v>236120</v>
      </c>
      <c r="F153" s="130">
        <v>87.2</v>
      </c>
      <c r="G153" s="55">
        <v>8287938857</v>
      </c>
      <c r="H153" s="55">
        <v>2002886025</v>
      </c>
      <c r="I153" s="323">
        <v>19.28</v>
      </c>
      <c r="J153" s="324">
        <v>17.21</v>
      </c>
      <c r="K153" s="55">
        <v>14507</v>
      </c>
    </row>
    <row r="154" spans="1:11" x14ac:dyDescent="0.25">
      <c r="A154" s="111" t="s">
        <v>468</v>
      </c>
      <c r="B154" s="129">
        <v>68319</v>
      </c>
      <c r="C154" s="129">
        <v>16526081600</v>
      </c>
      <c r="D154" s="131">
        <v>17856728638</v>
      </c>
      <c r="E154" s="131">
        <v>261373</v>
      </c>
      <c r="F154" s="130">
        <v>96.5</v>
      </c>
      <c r="G154" s="55">
        <v>21272210338</v>
      </c>
      <c r="H154" s="55">
        <v>3415481700</v>
      </c>
      <c r="I154" s="323">
        <v>19.28</v>
      </c>
      <c r="J154" s="324">
        <v>17.21</v>
      </c>
      <c r="K154" s="55">
        <v>9639</v>
      </c>
    </row>
    <row r="155" spans="1:11" x14ac:dyDescent="0.25">
      <c r="A155" s="17" t="s">
        <v>469</v>
      </c>
      <c r="B155" s="129"/>
      <c r="C155" s="129"/>
      <c r="D155" s="131"/>
      <c r="E155" s="131"/>
      <c r="F155" s="130"/>
      <c r="G155" s="55"/>
      <c r="H155" s="55"/>
      <c r="I155" s="323"/>
      <c r="J155" s="324"/>
      <c r="K155" s="55"/>
    </row>
    <row r="156" spans="1:11" x14ac:dyDescent="0.25">
      <c r="A156" s="111" t="s">
        <v>470</v>
      </c>
      <c r="B156" s="129">
        <v>32454</v>
      </c>
      <c r="C156" s="129">
        <v>7971904800</v>
      </c>
      <c r="D156" s="131">
        <v>8613786631</v>
      </c>
      <c r="E156" s="131">
        <v>265415</v>
      </c>
      <c r="F156" s="130">
        <v>98</v>
      </c>
      <c r="G156" s="55">
        <v>10105070541</v>
      </c>
      <c r="H156" s="55">
        <v>1491283910</v>
      </c>
      <c r="I156" s="323">
        <v>19.41</v>
      </c>
      <c r="J156" s="324">
        <v>17.34</v>
      </c>
      <c r="K156" s="55">
        <v>8919</v>
      </c>
    </row>
    <row r="157" spans="1:11" x14ac:dyDescent="0.25">
      <c r="A157" s="111" t="s">
        <v>471</v>
      </c>
      <c r="B157" s="129">
        <v>42408</v>
      </c>
      <c r="C157" s="129">
        <v>10245920100</v>
      </c>
      <c r="D157" s="131">
        <v>11070901095</v>
      </c>
      <c r="E157" s="131">
        <v>261057</v>
      </c>
      <c r="F157" s="130">
        <v>96.4</v>
      </c>
      <c r="G157" s="55">
        <v>13204407208</v>
      </c>
      <c r="H157" s="55">
        <v>2133506113</v>
      </c>
      <c r="I157" s="323">
        <v>19.41</v>
      </c>
      <c r="J157" s="324">
        <v>17.34</v>
      </c>
      <c r="K157" s="55">
        <v>9765</v>
      </c>
    </row>
    <row r="158" spans="1:11" x14ac:dyDescent="0.25">
      <c r="A158" s="111" t="s">
        <v>472</v>
      </c>
      <c r="B158" s="129">
        <v>9167</v>
      </c>
      <c r="C158" s="129">
        <v>1871987000</v>
      </c>
      <c r="D158" s="131">
        <v>2022715649</v>
      </c>
      <c r="E158" s="131">
        <v>220652</v>
      </c>
      <c r="F158" s="130">
        <v>81.5</v>
      </c>
      <c r="G158" s="55">
        <v>2854291664</v>
      </c>
      <c r="H158" s="55">
        <v>831576015</v>
      </c>
      <c r="I158" s="323">
        <v>19.41</v>
      </c>
      <c r="J158" s="324">
        <v>17.34</v>
      </c>
      <c r="K158" s="55">
        <v>17608</v>
      </c>
    </row>
    <row r="159" spans="1:11" x14ac:dyDescent="0.25">
      <c r="A159" s="111" t="s">
        <v>473</v>
      </c>
      <c r="B159" s="129">
        <v>9742</v>
      </c>
      <c r="C159" s="129">
        <v>2423253300</v>
      </c>
      <c r="D159" s="131">
        <v>2618368809</v>
      </c>
      <c r="E159" s="131">
        <v>268771</v>
      </c>
      <c r="F159" s="130">
        <v>99.3</v>
      </c>
      <c r="G159" s="55">
        <v>3033327085</v>
      </c>
      <c r="H159" s="55">
        <v>414958276</v>
      </c>
      <c r="I159" s="323">
        <v>19.41</v>
      </c>
      <c r="J159" s="324">
        <v>17.34</v>
      </c>
      <c r="K159" s="55">
        <v>8268</v>
      </c>
    </row>
    <row r="160" spans="1:11" x14ac:dyDescent="0.25">
      <c r="A160" s="111" t="s">
        <v>474</v>
      </c>
      <c r="B160" s="129">
        <v>114747</v>
      </c>
      <c r="C160" s="129">
        <v>26791708600</v>
      </c>
      <c r="D160" s="131">
        <v>28948923393</v>
      </c>
      <c r="E160" s="131">
        <v>252285</v>
      </c>
      <c r="F160" s="130">
        <v>93.2</v>
      </c>
      <c r="G160" s="55">
        <v>35728308665</v>
      </c>
      <c r="H160" s="55">
        <v>6779385272</v>
      </c>
      <c r="I160" s="323">
        <v>19.41</v>
      </c>
      <c r="J160" s="324">
        <v>17.34</v>
      </c>
      <c r="K160" s="55">
        <v>11468</v>
      </c>
    </row>
    <row r="161" spans="1:11" x14ac:dyDescent="0.25">
      <c r="A161" s="111" t="s">
        <v>475</v>
      </c>
      <c r="B161" s="129">
        <v>4617</v>
      </c>
      <c r="C161" s="129">
        <v>941040000</v>
      </c>
      <c r="D161" s="131">
        <v>1016810659</v>
      </c>
      <c r="E161" s="131">
        <v>220232</v>
      </c>
      <c r="F161" s="130">
        <v>81.3</v>
      </c>
      <c r="G161" s="55">
        <v>1437576591</v>
      </c>
      <c r="H161" s="55">
        <v>420765932</v>
      </c>
      <c r="I161" s="323">
        <v>19.41</v>
      </c>
      <c r="J161" s="324">
        <v>17.34</v>
      </c>
      <c r="K161" s="55">
        <v>17689</v>
      </c>
    </row>
    <row r="162" spans="1:11" x14ac:dyDescent="0.25">
      <c r="A162" s="111" t="s">
        <v>476</v>
      </c>
      <c r="B162" s="129">
        <v>5669</v>
      </c>
      <c r="C162" s="129">
        <v>1206185700</v>
      </c>
      <c r="D162" s="131">
        <v>1303305360</v>
      </c>
      <c r="E162" s="131">
        <v>229900</v>
      </c>
      <c r="F162" s="130">
        <v>84.9</v>
      </c>
      <c r="G162" s="55">
        <v>1765133571</v>
      </c>
      <c r="H162" s="55">
        <v>461828211</v>
      </c>
      <c r="I162" s="323">
        <v>19.41</v>
      </c>
      <c r="J162" s="324">
        <v>17.34</v>
      </c>
      <c r="K162" s="55">
        <v>15812</v>
      </c>
    </row>
    <row r="163" spans="1:11" x14ac:dyDescent="0.25">
      <c r="A163" s="111" t="s">
        <v>477</v>
      </c>
      <c r="B163" s="129">
        <v>33073</v>
      </c>
      <c r="C163" s="129">
        <v>7144728000</v>
      </c>
      <c r="D163" s="131">
        <v>7720007209</v>
      </c>
      <c r="E163" s="131">
        <v>233423</v>
      </c>
      <c r="F163" s="130">
        <v>86.2</v>
      </c>
      <c r="G163" s="55">
        <v>10297806064</v>
      </c>
      <c r="H163" s="55">
        <v>2577798855</v>
      </c>
      <c r="I163" s="323">
        <v>19.41</v>
      </c>
      <c r="J163" s="324">
        <v>17.34</v>
      </c>
      <c r="K163" s="55">
        <v>15129</v>
      </c>
    </row>
    <row r="164" spans="1:11" x14ac:dyDescent="0.25">
      <c r="A164" s="111" t="s">
        <v>478</v>
      </c>
      <c r="B164" s="129">
        <v>6442</v>
      </c>
      <c r="C164" s="129">
        <v>1338469800</v>
      </c>
      <c r="D164" s="131">
        <v>1446240711</v>
      </c>
      <c r="E164" s="131">
        <v>224502</v>
      </c>
      <c r="F164" s="130">
        <v>82.9</v>
      </c>
      <c r="G164" s="55">
        <v>2005819450</v>
      </c>
      <c r="H164" s="55">
        <v>559578739</v>
      </c>
      <c r="I164" s="323">
        <v>19.41</v>
      </c>
      <c r="J164" s="324">
        <v>17.34</v>
      </c>
      <c r="K164" s="55">
        <v>16860</v>
      </c>
    </row>
    <row r="165" spans="1:11" x14ac:dyDescent="0.25">
      <c r="A165" s="111" t="s">
        <v>479</v>
      </c>
      <c r="B165" s="129">
        <v>5551</v>
      </c>
      <c r="C165" s="129">
        <v>1312102900</v>
      </c>
      <c r="D165" s="131">
        <v>1417750801</v>
      </c>
      <c r="E165" s="131">
        <v>255405</v>
      </c>
      <c r="F165" s="130">
        <v>94.3</v>
      </c>
      <c r="G165" s="55">
        <v>1728392388</v>
      </c>
      <c r="H165" s="55">
        <v>310641587</v>
      </c>
      <c r="I165" s="323">
        <v>19.41</v>
      </c>
      <c r="J165" s="324">
        <v>17.34</v>
      </c>
      <c r="K165" s="55">
        <v>10862</v>
      </c>
    </row>
    <row r="166" spans="1:11" x14ac:dyDescent="0.25">
      <c r="A166" s="111" t="s">
        <v>480</v>
      </c>
      <c r="B166" s="129">
        <v>5139</v>
      </c>
      <c r="C166" s="129">
        <v>1023300000</v>
      </c>
      <c r="D166" s="131">
        <v>1105694069</v>
      </c>
      <c r="E166" s="131">
        <v>215157</v>
      </c>
      <c r="F166" s="130">
        <v>79.5</v>
      </c>
      <c r="G166" s="55">
        <v>1600109617</v>
      </c>
      <c r="H166" s="55">
        <v>494415548</v>
      </c>
      <c r="I166" s="323">
        <v>19.41</v>
      </c>
      <c r="J166" s="324">
        <v>17.34</v>
      </c>
      <c r="K166" s="55">
        <v>18674</v>
      </c>
    </row>
    <row r="167" spans="1:11" x14ac:dyDescent="0.25">
      <c r="A167" s="111" t="s">
        <v>481</v>
      </c>
      <c r="B167" s="129">
        <v>604325</v>
      </c>
      <c r="C167" s="129">
        <v>158301204600</v>
      </c>
      <c r="D167" s="131">
        <v>171047300992</v>
      </c>
      <c r="E167" s="131">
        <v>283039</v>
      </c>
      <c r="F167" s="130">
        <v>104.5</v>
      </c>
      <c r="G167" s="55">
        <v>188166227734</v>
      </c>
      <c r="H167" s="55">
        <v>17118926742</v>
      </c>
      <c r="I167" s="323">
        <v>19.41</v>
      </c>
      <c r="J167" s="324">
        <v>17.34</v>
      </c>
      <c r="K167" s="55">
        <v>5498</v>
      </c>
    </row>
    <row r="168" spans="1:11" x14ac:dyDescent="0.25">
      <c r="A168" s="111" t="s">
        <v>482</v>
      </c>
      <c r="B168" s="129">
        <v>13221</v>
      </c>
      <c r="C168" s="129">
        <v>3002501300</v>
      </c>
      <c r="D168" s="131">
        <v>3244256700</v>
      </c>
      <c r="E168" s="131">
        <v>245387</v>
      </c>
      <c r="F168" s="130">
        <v>90.6</v>
      </c>
      <c r="G168" s="55">
        <v>4116569225</v>
      </c>
      <c r="H168" s="55">
        <v>872312525</v>
      </c>
      <c r="I168" s="323">
        <v>19.41</v>
      </c>
      <c r="J168" s="324">
        <v>17.34</v>
      </c>
      <c r="K168" s="55">
        <v>12807</v>
      </c>
    </row>
    <row r="169" spans="1:11" x14ac:dyDescent="0.25">
      <c r="A169" s="111" t="s">
        <v>483</v>
      </c>
      <c r="B169" s="129">
        <v>9470</v>
      </c>
      <c r="C169" s="129">
        <v>2115893000</v>
      </c>
      <c r="D169" s="131">
        <v>2286260473</v>
      </c>
      <c r="E169" s="131">
        <v>241421</v>
      </c>
      <c r="F169" s="130">
        <v>89.2</v>
      </c>
      <c r="G169" s="55">
        <v>2948635547</v>
      </c>
      <c r="H169" s="55">
        <v>662375074</v>
      </c>
      <c r="I169" s="323">
        <v>19.41</v>
      </c>
      <c r="J169" s="324">
        <v>17.34</v>
      </c>
      <c r="K169" s="55">
        <v>13576</v>
      </c>
    </row>
    <row r="170" spans="1:11" x14ac:dyDescent="0.25">
      <c r="A170" s="111" t="s">
        <v>484</v>
      </c>
      <c r="B170" s="129">
        <v>9271</v>
      </c>
      <c r="C170" s="129">
        <v>2059340700</v>
      </c>
      <c r="D170" s="131">
        <v>2225154694</v>
      </c>
      <c r="E170" s="131">
        <v>240012</v>
      </c>
      <c r="F170" s="130">
        <v>88.6</v>
      </c>
      <c r="G170" s="55">
        <v>2886673722</v>
      </c>
      <c r="H170" s="55">
        <v>661519028</v>
      </c>
      <c r="I170" s="323">
        <v>19.41</v>
      </c>
      <c r="J170" s="324">
        <v>17.34</v>
      </c>
      <c r="K170" s="55">
        <v>13850</v>
      </c>
    </row>
    <row r="171" spans="1:11" x14ac:dyDescent="0.25">
      <c r="A171" s="111" t="s">
        <v>485</v>
      </c>
      <c r="B171" s="129">
        <v>39878</v>
      </c>
      <c r="C171" s="129">
        <v>11209368700</v>
      </c>
      <c r="D171" s="131">
        <v>12111924649</v>
      </c>
      <c r="E171" s="131">
        <v>303724</v>
      </c>
      <c r="F171" s="130">
        <v>112.2</v>
      </c>
      <c r="G171" s="55">
        <v>12416651354</v>
      </c>
      <c r="H171" s="55">
        <v>304726705</v>
      </c>
      <c r="I171" s="323">
        <v>19.41</v>
      </c>
      <c r="J171" s="324">
        <v>17.34</v>
      </c>
      <c r="K171" s="55">
        <v>1483</v>
      </c>
    </row>
    <row r="172" spans="1:11" x14ac:dyDescent="0.25">
      <c r="A172" s="111" t="s">
        <v>486</v>
      </c>
      <c r="B172" s="129">
        <v>7087</v>
      </c>
      <c r="C172" s="129">
        <v>1587434500</v>
      </c>
      <c r="D172" s="131">
        <v>1715251551</v>
      </c>
      <c r="E172" s="131">
        <v>242028</v>
      </c>
      <c r="F172" s="130">
        <v>89.4</v>
      </c>
      <c r="G172" s="55">
        <v>2206650488</v>
      </c>
      <c r="H172" s="55">
        <v>491398937</v>
      </c>
      <c r="I172" s="323">
        <v>19.41</v>
      </c>
      <c r="J172" s="324">
        <v>17.34</v>
      </c>
      <c r="K172" s="55">
        <v>13459</v>
      </c>
    </row>
    <row r="173" spans="1:11" x14ac:dyDescent="0.25">
      <c r="A173" s="111" t="s">
        <v>487</v>
      </c>
      <c r="B173" s="129">
        <v>49734</v>
      </c>
      <c r="C173" s="129">
        <v>13044474000</v>
      </c>
      <c r="D173" s="131">
        <v>14094788958</v>
      </c>
      <c r="E173" s="131">
        <v>283403</v>
      </c>
      <c r="F173" s="130">
        <v>104.7</v>
      </c>
      <c r="G173" s="55">
        <v>15485474157</v>
      </c>
      <c r="H173" s="55">
        <v>1390685199</v>
      </c>
      <c r="I173" s="323">
        <v>19.41</v>
      </c>
      <c r="J173" s="324">
        <v>17.34</v>
      </c>
      <c r="K173" s="55">
        <v>5428</v>
      </c>
    </row>
    <row r="174" spans="1:11" x14ac:dyDescent="0.25">
      <c r="A174" s="111" t="s">
        <v>488</v>
      </c>
      <c r="B174" s="129">
        <v>43727</v>
      </c>
      <c r="C174" s="129">
        <v>11885624600</v>
      </c>
      <c r="D174" s="131">
        <v>12842631322</v>
      </c>
      <c r="E174" s="131">
        <v>293700</v>
      </c>
      <c r="F174" s="130">
        <v>108.5</v>
      </c>
      <c r="G174" s="55">
        <v>13615098896</v>
      </c>
      <c r="H174" s="55">
        <v>772467574</v>
      </c>
      <c r="I174" s="323">
        <v>19.41</v>
      </c>
      <c r="J174" s="324">
        <v>17.34</v>
      </c>
      <c r="K174" s="55">
        <v>3429</v>
      </c>
    </row>
    <row r="175" spans="1:11" x14ac:dyDescent="0.25">
      <c r="A175" s="111" t="s">
        <v>489</v>
      </c>
      <c r="B175" s="129">
        <v>40570</v>
      </c>
      <c r="C175" s="129">
        <v>9748337200</v>
      </c>
      <c r="D175" s="131">
        <v>10533253815</v>
      </c>
      <c r="E175" s="131">
        <v>259632</v>
      </c>
      <c r="F175" s="130">
        <v>95.9</v>
      </c>
      <c r="G175" s="55">
        <v>12632116592</v>
      </c>
      <c r="H175" s="55">
        <v>2098862777</v>
      </c>
      <c r="I175" s="323">
        <v>19.41</v>
      </c>
      <c r="J175" s="324">
        <v>17.34</v>
      </c>
      <c r="K175" s="55">
        <v>10042</v>
      </c>
    </row>
    <row r="176" spans="1:11" x14ac:dyDescent="0.25">
      <c r="A176" s="111" t="s">
        <v>490</v>
      </c>
      <c r="B176" s="129">
        <v>14414</v>
      </c>
      <c r="C176" s="129">
        <v>3309611000</v>
      </c>
      <c r="D176" s="131">
        <v>3576094258</v>
      </c>
      <c r="E176" s="131">
        <v>248099</v>
      </c>
      <c r="F176" s="130">
        <v>91.6</v>
      </c>
      <c r="G176" s="55">
        <v>4488028803</v>
      </c>
      <c r="H176" s="55">
        <v>911934545</v>
      </c>
      <c r="I176" s="323">
        <v>19.41</v>
      </c>
      <c r="J176" s="324">
        <v>17.34</v>
      </c>
      <c r="K176" s="55">
        <v>12280</v>
      </c>
    </row>
    <row r="177" spans="1:11" x14ac:dyDescent="0.25">
      <c r="A177" s="111" t="s">
        <v>491</v>
      </c>
      <c r="B177" s="129">
        <v>14007</v>
      </c>
      <c r="C177" s="129">
        <v>3370045300</v>
      </c>
      <c r="D177" s="131">
        <v>3641394607</v>
      </c>
      <c r="E177" s="131">
        <v>259970</v>
      </c>
      <c r="F177" s="130">
        <v>96</v>
      </c>
      <c r="G177" s="55">
        <v>4361302862</v>
      </c>
      <c r="H177" s="55">
        <v>719908255</v>
      </c>
      <c r="I177" s="323">
        <v>19.41</v>
      </c>
      <c r="J177" s="324">
        <v>17.34</v>
      </c>
      <c r="K177" s="55">
        <v>9976</v>
      </c>
    </row>
    <row r="178" spans="1:11" x14ac:dyDescent="0.25">
      <c r="A178" s="111" t="s">
        <v>492</v>
      </c>
      <c r="B178" s="129">
        <v>24677</v>
      </c>
      <c r="C178" s="129">
        <v>5585756900</v>
      </c>
      <c r="D178" s="131">
        <v>6035510874</v>
      </c>
      <c r="E178" s="131">
        <v>244580</v>
      </c>
      <c r="F178" s="130">
        <v>90.3</v>
      </c>
      <c r="G178" s="55">
        <v>7683577548</v>
      </c>
      <c r="H178" s="55">
        <v>1648066674</v>
      </c>
      <c r="I178" s="323">
        <v>19.41</v>
      </c>
      <c r="J178" s="324">
        <v>17.34</v>
      </c>
      <c r="K178" s="55">
        <v>12963</v>
      </c>
    </row>
    <row r="179" spans="1:11" x14ac:dyDescent="0.25">
      <c r="A179" s="111" t="s">
        <v>493</v>
      </c>
      <c r="B179" s="129">
        <v>35279</v>
      </c>
      <c r="C179" s="129">
        <v>7972555200</v>
      </c>
      <c r="D179" s="131">
        <v>8614489400</v>
      </c>
      <c r="E179" s="131">
        <v>244182</v>
      </c>
      <c r="F179" s="130">
        <v>90.2</v>
      </c>
      <c r="G179" s="55">
        <v>10984679350</v>
      </c>
      <c r="H179" s="55">
        <v>2370189950</v>
      </c>
      <c r="I179" s="323">
        <v>19.41</v>
      </c>
      <c r="J179" s="324">
        <v>17.34</v>
      </c>
      <c r="K179" s="55">
        <v>13040</v>
      </c>
    </row>
    <row r="180" spans="1:11" x14ac:dyDescent="0.25">
      <c r="A180" s="111" t="s">
        <v>494</v>
      </c>
      <c r="B180" s="129">
        <v>9193</v>
      </c>
      <c r="C180" s="129">
        <v>1817622100</v>
      </c>
      <c r="D180" s="131">
        <v>1963973396</v>
      </c>
      <c r="E180" s="131">
        <v>213638</v>
      </c>
      <c r="F180" s="130">
        <v>78.900000000000006</v>
      </c>
      <c r="G180" s="55">
        <v>2862387178</v>
      </c>
      <c r="H180" s="55">
        <v>898413782</v>
      </c>
      <c r="I180" s="323">
        <v>19.41</v>
      </c>
      <c r="J180" s="324">
        <v>17.34</v>
      </c>
      <c r="K180" s="55">
        <v>18969</v>
      </c>
    </row>
    <row r="181" spans="1:11" x14ac:dyDescent="0.25">
      <c r="A181" s="111" t="s">
        <v>495</v>
      </c>
      <c r="B181" s="129">
        <v>10523</v>
      </c>
      <c r="C181" s="129">
        <v>2230828300</v>
      </c>
      <c r="D181" s="131">
        <v>2410450133</v>
      </c>
      <c r="E181" s="131">
        <v>229065</v>
      </c>
      <c r="F181" s="130">
        <v>84.6</v>
      </c>
      <c r="G181" s="55">
        <v>3276503892</v>
      </c>
      <c r="H181" s="55">
        <v>866053759</v>
      </c>
      <c r="I181" s="323">
        <v>19.41</v>
      </c>
      <c r="J181" s="324">
        <v>17.34</v>
      </c>
      <c r="K181" s="55">
        <v>15975</v>
      </c>
    </row>
    <row r="182" spans="1:11" x14ac:dyDescent="0.25">
      <c r="A182" s="111" t="s">
        <v>496</v>
      </c>
      <c r="B182" s="129">
        <v>70633</v>
      </c>
      <c r="C182" s="129">
        <v>20361458300</v>
      </c>
      <c r="D182" s="131">
        <v>22000922199</v>
      </c>
      <c r="E182" s="131">
        <v>311482</v>
      </c>
      <c r="F182" s="130">
        <v>115</v>
      </c>
      <c r="G182" s="55">
        <v>21992711146</v>
      </c>
      <c r="H182" s="55">
        <v>-8211053</v>
      </c>
      <c r="I182" s="324">
        <v>19.41</v>
      </c>
      <c r="J182" s="323">
        <v>17.34</v>
      </c>
      <c r="K182" s="55">
        <v>-20</v>
      </c>
    </row>
    <row r="183" spans="1:11" x14ac:dyDescent="0.25">
      <c r="A183" s="111" t="s">
        <v>497</v>
      </c>
      <c r="B183" s="129">
        <v>15376</v>
      </c>
      <c r="C183" s="129">
        <v>3675105200</v>
      </c>
      <c r="D183" s="131">
        <v>3971017320</v>
      </c>
      <c r="E183" s="131">
        <v>258261</v>
      </c>
      <c r="F183" s="130">
        <v>95.4</v>
      </c>
      <c r="G183" s="55">
        <v>4787562847</v>
      </c>
      <c r="H183" s="55">
        <v>816545527</v>
      </c>
      <c r="I183" s="323">
        <v>19.41</v>
      </c>
      <c r="J183" s="324">
        <v>17.34</v>
      </c>
      <c r="K183" s="55">
        <v>10308</v>
      </c>
    </row>
    <row r="184" spans="1:11" x14ac:dyDescent="0.25">
      <c r="A184" s="111" t="s">
        <v>498</v>
      </c>
      <c r="B184" s="129">
        <v>40650</v>
      </c>
      <c r="C184" s="129">
        <v>11020999100</v>
      </c>
      <c r="D184" s="131">
        <v>11908387906</v>
      </c>
      <c r="E184" s="131">
        <v>292949</v>
      </c>
      <c r="F184" s="130">
        <v>108.2</v>
      </c>
      <c r="G184" s="55">
        <v>12657025868</v>
      </c>
      <c r="H184" s="55">
        <v>748637962</v>
      </c>
      <c r="I184" s="323">
        <v>19.41</v>
      </c>
      <c r="J184" s="324">
        <v>17.34</v>
      </c>
      <c r="K184" s="55">
        <v>3575</v>
      </c>
    </row>
    <row r="185" spans="1:11" x14ac:dyDescent="0.25">
      <c r="A185" s="111" t="s">
        <v>499</v>
      </c>
      <c r="B185" s="129">
        <v>18675</v>
      </c>
      <c r="C185" s="129">
        <v>4321627400</v>
      </c>
      <c r="D185" s="131">
        <v>4669596195</v>
      </c>
      <c r="E185" s="131">
        <v>250045</v>
      </c>
      <c r="F185" s="130">
        <v>92.4</v>
      </c>
      <c r="G185" s="55">
        <v>5814759116</v>
      </c>
      <c r="H185" s="55">
        <v>1145162921</v>
      </c>
      <c r="I185" s="323">
        <v>19.41</v>
      </c>
      <c r="J185" s="324">
        <v>17.34</v>
      </c>
      <c r="K185" s="55">
        <v>11902</v>
      </c>
    </row>
    <row r="186" spans="1:11" x14ac:dyDescent="0.25">
      <c r="A186" s="111" t="s">
        <v>500</v>
      </c>
      <c r="B186" s="129">
        <v>57771</v>
      </c>
      <c r="C186" s="129">
        <v>14123575100</v>
      </c>
      <c r="D186" s="131">
        <v>15260777120</v>
      </c>
      <c r="E186" s="131">
        <v>264160</v>
      </c>
      <c r="F186" s="130">
        <v>97.6</v>
      </c>
      <c r="G186" s="55">
        <v>17987922297</v>
      </c>
      <c r="H186" s="55">
        <v>2727145177</v>
      </c>
      <c r="I186" s="323">
        <v>19.41</v>
      </c>
      <c r="J186" s="324">
        <v>17.34</v>
      </c>
      <c r="K186" s="55">
        <v>9163</v>
      </c>
    </row>
    <row r="187" spans="1:11" x14ac:dyDescent="0.25">
      <c r="A187" s="111" t="s">
        <v>501</v>
      </c>
      <c r="B187" s="129">
        <v>9082</v>
      </c>
      <c r="C187" s="129">
        <v>2336878300</v>
      </c>
      <c r="D187" s="131">
        <v>2525039067</v>
      </c>
      <c r="E187" s="131">
        <v>278027</v>
      </c>
      <c r="F187" s="130">
        <v>102.7</v>
      </c>
      <c r="G187" s="55">
        <v>2827825558</v>
      </c>
      <c r="H187" s="55">
        <v>302786491</v>
      </c>
      <c r="I187" s="323">
        <v>19.41</v>
      </c>
      <c r="J187" s="324">
        <v>17.34</v>
      </c>
      <c r="K187" s="55">
        <v>6471</v>
      </c>
    </row>
    <row r="188" spans="1:11" x14ac:dyDescent="0.25">
      <c r="A188" s="111" t="s">
        <v>502</v>
      </c>
      <c r="B188" s="129">
        <v>27844</v>
      </c>
      <c r="C188" s="129">
        <v>7593857500</v>
      </c>
      <c r="D188" s="131">
        <v>8205299718</v>
      </c>
      <c r="E188" s="131">
        <v>294688</v>
      </c>
      <c r="F188" s="130">
        <v>108.8</v>
      </c>
      <c r="G188" s="55">
        <v>8669673512</v>
      </c>
      <c r="H188" s="55">
        <v>464373794</v>
      </c>
      <c r="I188" s="323">
        <v>19.41</v>
      </c>
      <c r="J188" s="324">
        <v>17.34</v>
      </c>
      <c r="K188" s="55">
        <v>3237</v>
      </c>
    </row>
    <row r="189" spans="1:11" x14ac:dyDescent="0.25">
      <c r="A189" s="111" t="s">
        <v>503</v>
      </c>
      <c r="B189" s="129">
        <v>13478</v>
      </c>
      <c r="C189" s="129">
        <v>2672910400</v>
      </c>
      <c r="D189" s="131">
        <v>2888127800</v>
      </c>
      <c r="E189" s="131">
        <v>214285</v>
      </c>
      <c r="F189" s="130">
        <v>79.099999999999994</v>
      </c>
      <c r="G189" s="55">
        <v>4196590274</v>
      </c>
      <c r="H189" s="55">
        <v>1308462474</v>
      </c>
      <c r="I189" s="323">
        <v>19.41</v>
      </c>
      <c r="J189" s="324">
        <v>17.34</v>
      </c>
      <c r="K189" s="55">
        <v>18843</v>
      </c>
    </row>
    <row r="190" spans="1:11" x14ac:dyDescent="0.25">
      <c r="A190" s="111" t="s">
        <v>504</v>
      </c>
      <c r="B190" s="129">
        <v>10760</v>
      </c>
      <c r="C190" s="129">
        <v>2294902500</v>
      </c>
      <c r="D190" s="131">
        <v>2479683459</v>
      </c>
      <c r="E190" s="131">
        <v>230454</v>
      </c>
      <c r="F190" s="130">
        <v>85.1</v>
      </c>
      <c r="G190" s="55">
        <v>3350297622</v>
      </c>
      <c r="H190" s="55">
        <v>870614163</v>
      </c>
      <c r="I190" s="323">
        <v>19.41</v>
      </c>
      <c r="J190" s="324">
        <v>17.34</v>
      </c>
      <c r="K190" s="55">
        <v>15705</v>
      </c>
    </row>
    <row r="191" spans="1:11" x14ac:dyDescent="0.25">
      <c r="A191" s="111" t="s">
        <v>505</v>
      </c>
      <c r="B191" s="129">
        <v>12870</v>
      </c>
      <c r="C191" s="129">
        <v>2892854400</v>
      </c>
      <c r="D191" s="131">
        <v>3125781251</v>
      </c>
      <c r="E191" s="131">
        <v>242873</v>
      </c>
      <c r="F191" s="130">
        <v>89.7</v>
      </c>
      <c r="G191" s="55">
        <v>4007279777</v>
      </c>
      <c r="H191" s="55">
        <v>881498526</v>
      </c>
      <c r="I191" s="323">
        <v>19.41</v>
      </c>
      <c r="J191" s="324">
        <v>17.34</v>
      </c>
      <c r="K191" s="55">
        <v>13294</v>
      </c>
    </row>
    <row r="192" spans="1:11" x14ac:dyDescent="0.25">
      <c r="A192" s="111" t="s">
        <v>506</v>
      </c>
      <c r="B192" s="129">
        <v>11345</v>
      </c>
      <c r="C192" s="129">
        <v>2371940400</v>
      </c>
      <c r="D192" s="131">
        <v>2562924297</v>
      </c>
      <c r="E192" s="131">
        <v>225908</v>
      </c>
      <c r="F192" s="130">
        <v>83.4</v>
      </c>
      <c r="G192" s="55">
        <v>3532446703</v>
      </c>
      <c r="H192" s="55">
        <v>969522406</v>
      </c>
      <c r="I192" s="323">
        <v>19.41</v>
      </c>
      <c r="J192" s="324">
        <v>17.34</v>
      </c>
      <c r="K192" s="55">
        <v>16587</v>
      </c>
    </row>
    <row r="193" spans="1:11" x14ac:dyDescent="0.25">
      <c r="A193" s="111" t="s">
        <v>507</v>
      </c>
      <c r="B193" s="129">
        <v>12840</v>
      </c>
      <c r="C193" s="129">
        <v>2810399800</v>
      </c>
      <c r="D193" s="131">
        <v>3036687571</v>
      </c>
      <c r="E193" s="131">
        <v>236502</v>
      </c>
      <c r="F193" s="130">
        <v>87.3</v>
      </c>
      <c r="G193" s="55">
        <v>3997938798</v>
      </c>
      <c r="H193" s="55">
        <v>961251227</v>
      </c>
      <c r="I193" s="323">
        <v>19.41</v>
      </c>
      <c r="J193" s="324">
        <v>17.34</v>
      </c>
      <c r="K193" s="55">
        <v>14531</v>
      </c>
    </row>
    <row r="194" spans="1:11" x14ac:dyDescent="0.25">
      <c r="A194" s="111" t="s">
        <v>508</v>
      </c>
      <c r="B194" s="129">
        <v>16163</v>
      </c>
      <c r="C194" s="129">
        <v>4422894600</v>
      </c>
      <c r="D194" s="131">
        <v>4779017227</v>
      </c>
      <c r="E194" s="131">
        <v>295676</v>
      </c>
      <c r="F194" s="130">
        <v>109.2</v>
      </c>
      <c r="G194" s="55">
        <v>5032607850</v>
      </c>
      <c r="H194" s="55">
        <v>253590623</v>
      </c>
      <c r="I194" s="323">
        <v>19.41</v>
      </c>
      <c r="J194" s="324">
        <v>17.34</v>
      </c>
      <c r="K194" s="55">
        <v>3045</v>
      </c>
    </row>
    <row r="195" spans="1:11" x14ac:dyDescent="0.25">
      <c r="A195" s="111" t="s">
        <v>509</v>
      </c>
      <c r="B195" s="129">
        <v>11897</v>
      </c>
      <c r="C195" s="129">
        <v>2724164400</v>
      </c>
      <c r="D195" s="131">
        <v>2943508669</v>
      </c>
      <c r="E195" s="131">
        <v>247416</v>
      </c>
      <c r="F195" s="130">
        <v>91.4</v>
      </c>
      <c r="G195" s="55">
        <v>3704320707</v>
      </c>
      <c r="H195" s="55">
        <v>760812038</v>
      </c>
      <c r="I195" s="323">
        <v>19.41</v>
      </c>
      <c r="J195" s="324">
        <v>17.34</v>
      </c>
      <c r="K195" s="55">
        <v>12413</v>
      </c>
    </row>
    <row r="196" spans="1:11" x14ac:dyDescent="0.25">
      <c r="A196" s="111" t="s">
        <v>510</v>
      </c>
      <c r="B196" s="129">
        <v>59118</v>
      </c>
      <c r="C196" s="129">
        <v>13710636300</v>
      </c>
      <c r="D196" s="131">
        <v>14814589314</v>
      </c>
      <c r="E196" s="131">
        <v>250594</v>
      </c>
      <c r="F196" s="130">
        <v>92.6</v>
      </c>
      <c r="G196" s="55">
        <v>18407332232</v>
      </c>
      <c r="H196" s="55">
        <v>3592742918</v>
      </c>
      <c r="I196" s="323">
        <v>19.41</v>
      </c>
      <c r="J196" s="324">
        <v>17.34</v>
      </c>
      <c r="K196" s="55">
        <v>11796</v>
      </c>
    </row>
    <row r="197" spans="1:11" x14ac:dyDescent="0.25">
      <c r="A197" s="111" t="s">
        <v>511</v>
      </c>
      <c r="B197" s="129">
        <v>9158</v>
      </c>
      <c r="C197" s="129">
        <v>1879724800</v>
      </c>
      <c r="D197" s="131">
        <v>2031076481</v>
      </c>
      <c r="E197" s="131">
        <v>221782</v>
      </c>
      <c r="F197" s="130">
        <v>81.900000000000006</v>
      </c>
      <c r="G197" s="55">
        <v>2851489370</v>
      </c>
      <c r="H197" s="55">
        <v>820412889</v>
      </c>
      <c r="I197" s="323">
        <v>19.41</v>
      </c>
      <c r="J197" s="324">
        <v>17.34</v>
      </c>
      <c r="K197" s="55">
        <v>17388</v>
      </c>
    </row>
    <row r="198" spans="1:11" x14ac:dyDescent="0.25">
      <c r="A198" s="111" t="s">
        <v>512</v>
      </c>
      <c r="B198" s="129">
        <v>57122</v>
      </c>
      <c r="C198" s="129">
        <v>13284638100</v>
      </c>
      <c r="D198" s="131">
        <v>14354290591</v>
      </c>
      <c r="E198" s="131">
        <v>251292</v>
      </c>
      <c r="F198" s="130">
        <v>92.8</v>
      </c>
      <c r="G198" s="55">
        <v>17785845796</v>
      </c>
      <c r="H198" s="55">
        <v>3431555205</v>
      </c>
      <c r="I198" s="323">
        <v>19.41</v>
      </c>
      <c r="J198" s="324">
        <v>17.34</v>
      </c>
      <c r="K198" s="55">
        <v>11660</v>
      </c>
    </row>
    <row r="199" spans="1:11" x14ac:dyDescent="0.25">
      <c r="A199" s="111" t="s">
        <v>513</v>
      </c>
      <c r="B199" s="129">
        <v>25135</v>
      </c>
      <c r="C199" s="129">
        <v>5732639300</v>
      </c>
      <c r="D199" s="131">
        <v>6194219951</v>
      </c>
      <c r="E199" s="131">
        <v>246438</v>
      </c>
      <c r="F199" s="130">
        <v>91</v>
      </c>
      <c r="G199" s="55">
        <v>7826183153</v>
      </c>
      <c r="H199" s="55">
        <v>1631963202</v>
      </c>
      <c r="I199" s="323">
        <v>19.41</v>
      </c>
      <c r="J199" s="324">
        <v>17.34</v>
      </c>
      <c r="K199" s="55">
        <v>12603</v>
      </c>
    </row>
    <row r="200" spans="1:11" x14ac:dyDescent="0.25">
      <c r="A200" s="111" t="s">
        <v>514</v>
      </c>
      <c r="B200" s="129">
        <v>16116</v>
      </c>
      <c r="C200" s="129">
        <v>3504554400</v>
      </c>
      <c r="D200" s="131">
        <v>3786734111</v>
      </c>
      <c r="E200" s="131">
        <v>234967</v>
      </c>
      <c r="F200" s="130">
        <v>86.8</v>
      </c>
      <c r="G200" s="55">
        <v>5017973650</v>
      </c>
      <c r="H200" s="55">
        <v>1231239539</v>
      </c>
      <c r="I200" s="323">
        <v>19.41</v>
      </c>
      <c r="J200" s="324">
        <v>17.34</v>
      </c>
      <c r="K200" s="55">
        <v>14829</v>
      </c>
    </row>
    <row r="201" spans="1:11" x14ac:dyDescent="0.25">
      <c r="A201" s="111" t="s">
        <v>515</v>
      </c>
      <c r="B201" s="129">
        <v>12358</v>
      </c>
      <c r="C201" s="129">
        <v>2747051500</v>
      </c>
      <c r="D201" s="131">
        <v>2968238593</v>
      </c>
      <c r="E201" s="131">
        <v>240188</v>
      </c>
      <c r="F201" s="130">
        <v>88.7</v>
      </c>
      <c r="G201" s="55">
        <v>3847860410</v>
      </c>
      <c r="H201" s="55">
        <v>879621817</v>
      </c>
      <c r="I201" s="323">
        <v>19.41</v>
      </c>
      <c r="J201" s="324">
        <v>17.34</v>
      </c>
      <c r="K201" s="55">
        <v>13816</v>
      </c>
    </row>
    <row r="202" spans="1:11" x14ac:dyDescent="0.25">
      <c r="A202" s="111" t="s">
        <v>516</v>
      </c>
      <c r="B202" s="129">
        <v>40008</v>
      </c>
      <c r="C202" s="129">
        <v>8897371100</v>
      </c>
      <c r="D202" s="131">
        <v>9613769626</v>
      </c>
      <c r="E202" s="131">
        <v>240296</v>
      </c>
      <c r="F202" s="130">
        <v>88.8</v>
      </c>
      <c r="G202" s="55">
        <v>12457128928</v>
      </c>
      <c r="H202" s="55">
        <v>2843359302</v>
      </c>
      <c r="I202" s="323">
        <v>19.41</v>
      </c>
      <c r="J202" s="324">
        <v>17.34</v>
      </c>
      <c r="K202" s="55">
        <v>13795</v>
      </c>
    </row>
    <row r="203" spans="1:11" x14ac:dyDescent="0.25">
      <c r="A203" s="111" t="s">
        <v>517</v>
      </c>
      <c r="B203" s="129">
        <v>12046</v>
      </c>
      <c r="C203" s="129">
        <v>2479677800</v>
      </c>
      <c r="D203" s="131">
        <v>2679336497</v>
      </c>
      <c r="E203" s="131">
        <v>222425</v>
      </c>
      <c r="F203" s="130">
        <v>82.2</v>
      </c>
      <c r="G203" s="55">
        <v>3750714234</v>
      </c>
      <c r="H203" s="55">
        <v>1071377737</v>
      </c>
      <c r="I203" s="323">
        <v>19.41</v>
      </c>
      <c r="J203" s="324">
        <v>17.34</v>
      </c>
      <c r="K203" s="55">
        <v>17263</v>
      </c>
    </row>
    <row r="204" spans="1:11" x14ac:dyDescent="0.25">
      <c r="A204" s="111" t="s">
        <v>518</v>
      </c>
      <c r="B204" s="129">
        <v>12811</v>
      </c>
      <c r="C204" s="129">
        <v>3488678200</v>
      </c>
      <c r="D204" s="131">
        <v>3769579591</v>
      </c>
      <c r="E204" s="131">
        <v>294246</v>
      </c>
      <c r="F204" s="130">
        <v>108.7</v>
      </c>
      <c r="G204" s="55">
        <v>3988909185</v>
      </c>
      <c r="H204" s="55">
        <v>219329594</v>
      </c>
      <c r="I204" s="323">
        <v>19.41</v>
      </c>
      <c r="J204" s="324">
        <v>17.34</v>
      </c>
      <c r="K204" s="55">
        <v>3323</v>
      </c>
    </row>
    <row r="205" spans="1:11" x14ac:dyDescent="0.25">
      <c r="A205" s="17" t="s">
        <v>519</v>
      </c>
      <c r="B205" s="129"/>
      <c r="C205" s="129"/>
      <c r="D205" s="131"/>
      <c r="E205" s="131"/>
      <c r="F205" s="130"/>
      <c r="G205" s="55"/>
      <c r="H205" s="55"/>
      <c r="I205" s="323"/>
      <c r="J205" s="324"/>
      <c r="K205" s="55"/>
    </row>
    <row r="206" spans="1:11" x14ac:dyDescent="0.25">
      <c r="A206" s="111" t="s">
        <v>520</v>
      </c>
      <c r="B206" s="129">
        <v>25703</v>
      </c>
      <c r="C206" s="129">
        <v>5543638300</v>
      </c>
      <c r="D206" s="131">
        <v>5990000969</v>
      </c>
      <c r="E206" s="131">
        <v>233047</v>
      </c>
      <c r="F206" s="130">
        <v>86.1</v>
      </c>
      <c r="G206" s="55">
        <v>8003039013</v>
      </c>
      <c r="H206" s="55">
        <v>2013038044</v>
      </c>
      <c r="I206" s="323">
        <v>19.97</v>
      </c>
      <c r="J206" s="324">
        <v>17.899999999999999</v>
      </c>
      <c r="K206" s="55">
        <v>15640</v>
      </c>
    </row>
    <row r="207" spans="1:11" x14ac:dyDescent="0.25">
      <c r="A207" s="111" t="s">
        <v>521</v>
      </c>
      <c r="B207" s="129">
        <v>8530</v>
      </c>
      <c r="C207" s="129">
        <v>1582235400</v>
      </c>
      <c r="D207" s="131">
        <v>1709633830</v>
      </c>
      <c r="E207" s="131">
        <v>200426</v>
      </c>
      <c r="F207" s="130">
        <v>74</v>
      </c>
      <c r="G207" s="55">
        <v>2655951554</v>
      </c>
      <c r="H207" s="55">
        <v>946317724</v>
      </c>
      <c r="I207" s="323">
        <v>19.97</v>
      </c>
      <c r="J207" s="324">
        <v>17.899999999999999</v>
      </c>
      <c r="K207" s="55">
        <v>22155</v>
      </c>
    </row>
    <row r="208" spans="1:11" x14ac:dyDescent="0.25">
      <c r="A208" s="111" t="s">
        <v>522</v>
      </c>
      <c r="B208" s="129">
        <v>10058</v>
      </c>
      <c r="C208" s="129">
        <v>1955586400</v>
      </c>
      <c r="D208" s="131">
        <v>2113046306</v>
      </c>
      <c r="E208" s="131">
        <v>210086</v>
      </c>
      <c r="F208" s="130">
        <v>77.599999999999994</v>
      </c>
      <c r="G208" s="55">
        <v>3131718725</v>
      </c>
      <c r="H208" s="55">
        <v>1018672419</v>
      </c>
      <c r="I208" s="323">
        <v>19.97</v>
      </c>
      <c r="J208" s="324">
        <v>17.899999999999999</v>
      </c>
      <c r="K208" s="55">
        <v>20226</v>
      </c>
    </row>
    <row r="209" spans="1:11" x14ac:dyDescent="0.25">
      <c r="A209" s="111" t="s">
        <v>523</v>
      </c>
      <c r="B209" s="129">
        <v>11545</v>
      </c>
      <c r="C209" s="129">
        <v>2457355000</v>
      </c>
      <c r="D209" s="131">
        <v>2655216310</v>
      </c>
      <c r="E209" s="131">
        <v>229988</v>
      </c>
      <c r="F209" s="130">
        <v>84.9</v>
      </c>
      <c r="G209" s="55">
        <v>3594719893</v>
      </c>
      <c r="H209" s="55">
        <v>939503583</v>
      </c>
      <c r="I209" s="323">
        <v>19.97</v>
      </c>
      <c r="J209" s="324">
        <v>17.899999999999999</v>
      </c>
      <c r="K209" s="55">
        <v>16251</v>
      </c>
    </row>
    <row r="210" spans="1:11" x14ac:dyDescent="0.25">
      <c r="A210" s="111" t="s">
        <v>524</v>
      </c>
      <c r="B210" s="129">
        <v>9040</v>
      </c>
      <c r="C210" s="129">
        <v>1946678300</v>
      </c>
      <c r="D210" s="131">
        <v>2103420943</v>
      </c>
      <c r="E210" s="131">
        <v>232679</v>
      </c>
      <c r="F210" s="130">
        <v>85.9</v>
      </c>
      <c r="G210" s="55">
        <v>2814748188</v>
      </c>
      <c r="H210" s="55">
        <v>711327245</v>
      </c>
      <c r="I210" s="323">
        <v>19.97</v>
      </c>
      <c r="J210" s="324">
        <v>17.899999999999999</v>
      </c>
      <c r="K210" s="55">
        <v>15714</v>
      </c>
    </row>
    <row r="211" spans="1:11" x14ac:dyDescent="0.25">
      <c r="A211" s="111" t="s">
        <v>525</v>
      </c>
      <c r="B211" s="129">
        <v>11548</v>
      </c>
      <c r="C211" s="129">
        <v>2390115300</v>
      </c>
      <c r="D211" s="131">
        <v>2582562604</v>
      </c>
      <c r="E211" s="131">
        <v>223637</v>
      </c>
      <c r="F211" s="130">
        <v>82.6</v>
      </c>
      <c r="G211" s="55">
        <v>3595653991</v>
      </c>
      <c r="H211" s="55">
        <v>1013091387</v>
      </c>
      <c r="I211" s="323">
        <v>19.97</v>
      </c>
      <c r="J211" s="324">
        <v>17.899999999999999</v>
      </c>
      <c r="K211" s="55">
        <v>17519</v>
      </c>
    </row>
    <row r="212" spans="1:11" x14ac:dyDescent="0.25">
      <c r="A212" s="111" t="s">
        <v>526</v>
      </c>
      <c r="B212" s="129">
        <v>16940</v>
      </c>
      <c r="C212" s="129">
        <v>4401673600</v>
      </c>
      <c r="D212" s="131">
        <v>4756087555</v>
      </c>
      <c r="E212" s="131">
        <v>280761</v>
      </c>
      <c r="F212" s="130">
        <v>103.7</v>
      </c>
      <c r="G212" s="55">
        <v>5274539193</v>
      </c>
      <c r="H212" s="55">
        <v>518451638</v>
      </c>
      <c r="I212" s="323">
        <v>19.97</v>
      </c>
      <c r="J212" s="324">
        <v>17.899999999999999</v>
      </c>
      <c r="K212" s="55">
        <v>6112</v>
      </c>
    </row>
    <row r="213" spans="1:11" x14ac:dyDescent="0.25">
      <c r="A213" s="111" t="s">
        <v>527</v>
      </c>
      <c r="B213" s="129">
        <v>97144</v>
      </c>
      <c r="C213" s="129">
        <v>23125482600</v>
      </c>
      <c r="D213" s="131">
        <v>24987500208</v>
      </c>
      <c r="E213" s="131">
        <v>257221</v>
      </c>
      <c r="F213" s="130">
        <v>95</v>
      </c>
      <c r="G213" s="55">
        <v>30247333847</v>
      </c>
      <c r="H213" s="55">
        <v>5259833639</v>
      </c>
      <c r="I213" s="323">
        <v>19.97</v>
      </c>
      <c r="J213" s="324">
        <v>17.899999999999999</v>
      </c>
      <c r="K213" s="55">
        <v>10813</v>
      </c>
    </row>
    <row r="214" spans="1:11" x14ac:dyDescent="0.25">
      <c r="A214" s="111" t="s">
        <v>528</v>
      </c>
      <c r="B214" s="129">
        <v>12093</v>
      </c>
      <c r="C214" s="129">
        <v>2659602200</v>
      </c>
      <c r="D214" s="131">
        <v>2873748050</v>
      </c>
      <c r="E214" s="131">
        <v>237637</v>
      </c>
      <c r="F214" s="130">
        <v>87.8</v>
      </c>
      <c r="G214" s="55">
        <v>3765348433</v>
      </c>
      <c r="H214" s="55">
        <v>891600383</v>
      </c>
      <c r="I214" s="323">
        <v>19.97</v>
      </c>
      <c r="J214" s="324">
        <v>17.899999999999999</v>
      </c>
      <c r="K214" s="55">
        <v>14724</v>
      </c>
    </row>
    <row r="215" spans="1:11" x14ac:dyDescent="0.25">
      <c r="A215" s="111" t="s">
        <v>529</v>
      </c>
      <c r="B215" s="129">
        <v>23859</v>
      </c>
      <c r="C215" s="129">
        <v>5050267300</v>
      </c>
      <c r="D215" s="131">
        <v>5456904722</v>
      </c>
      <c r="E215" s="131">
        <v>228715</v>
      </c>
      <c r="F215" s="130">
        <v>84.5</v>
      </c>
      <c r="G215" s="55">
        <v>7428880201</v>
      </c>
      <c r="H215" s="55">
        <v>1971975479</v>
      </c>
      <c r="I215" s="323">
        <v>19.97</v>
      </c>
      <c r="J215" s="324">
        <v>17.899999999999999</v>
      </c>
      <c r="K215" s="55">
        <v>16505</v>
      </c>
    </row>
    <row r="216" spans="1:11" x14ac:dyDescent="0.25">
      <c r="A216" s="111" t="s">
        <v>530</v>
      </c>
      <c r="B216" s="129">
        <v>3717</v>
      </c>
      <c r="C216" s="129">
        <v>714121400</v>
      </c>
      <c r="D216" s="131">
        <v>771621027</v>
      </c>
      <c r="E216" s="131">
        <v>207592</v>
      </c>
      <c r="F216" s="130">
        <v>76.7</v>
      </c>
      <c r="G216" s="55">
        <v>1157347236</v>
      </c>
      <c r="H216" s="55">
        <v>385726209</v>
      </c>
      <c r="I216" s="323">
        <v>19.97</v>
      </c>
      <c r="J216" s="324">
        <v>17.899999999999999</v>
      </c>
      <c r="K216" s="55">
        <v>20724</v>
      </c>
    </row>
    <row r="217" spans="1:11" x14ac:dyDescent="0.25">
      <c r="A217" s="111" t="s">
        <v>531</v>
      </c>
      <c r="B217" s="129">
        <v>3785</v>
      </c>
      <c r="C217" s="129">
        <v>846622200</v>
      </c>
      <c r="D217" s="131">
        <v>914790526</v>
      </c>
      <c r="E217" s="131">
        <v>241688</v>
      </c>
      <c r="F217" s="130">
        <v>89.3</v>
      </c>
      <c r="G217" s="55">
        <v>1178520121</v>
      </c>
      <c r="H217" s="55">
        <v>263729595</v>
      </c>
      <c r="I217" s="323">
        <v>19.97</v>
      </c>
      <c r="J217" s="324">
        <v>17.899999999999999</v>
      </c>
      <c r="K217" s="55">
        <v>13915</v>
      </c>
    </row>
    <row r="218" spans="1:11" x14ac:dyDescent="0.25">
      <c r="A218" s="111" t="s">
        <v>532</v>
      </c>
      <c r="B218" s="129">
        <v>13411</v>
      </c>
      <c r="C218" s="129">
        <v>2910046200</v>
      </c>
      <c r="D218" s="131">
        <v>3144357300</v>
      </c>
      <c r="E218" s="131">
        <v>234461</v>
      </c>
      <c r="F218" s="130">
        <v>86.6</v>
      </c>
      <c r="G218" s="55">
        <v>4175728755</v>
      </c>
      <c r="H218" s="55">
        <v>1031371455</v>
      </c>
      <c r="I218" s="323">
        <v>19.97</v>
      </c>
      <c r="J218" s="324">
        <v>17.899999999999999</v>
      </c>
      <c r="K218" s="55">
        <v>15358</v>
      </c>
    </row>
    <row r="219" spans="1:11" x14ac:dyDescent="0.25">
      <c r="A219" s="111" t="s">
        <v>533</v>
      </c>
      <c r="B219" s="129">
        <v>15030</v>
      </c>
      <c r="C219" s="129">
        <v>3075593400</v>
      </c>
      <c r="D219" s="131">
        <v>3323234029</v>
      </c>
      <c r="E219" s="131">
        <v>221107</v>
      </c>
      <c r="F219" s="130">
        <v>81.7</v>
      </c>
      <c r="G219" s="55">
        <v>4679830229</v>
      </c>
      <c r="H219" s="55">
        <v>1356596200</v>
      </c>
      <c r="I219" s="323">
        <v>19.97</v>
      </c>
      <c r="J219" s="324">
        <v>17.899999999999999</v>
      </c>
      <c r="K219" s="55">
        <v>18025</v>
      </c>
    </row>
    <row r="220" spans="1:11" x14ac:dyDescent="0.25">
      <c r="A220" s="111" t="s">
        <v>534</v>
      </c>
      <c r="B220" s="129">
        <v>11378</v>
      </c>
      <c r="C220" s="129">
        <v>2376614600</v>
      </c>
      <c r="D220" s="131">
        <v>2567974854</v>
      </c>
      <c r="E220" s="131">
        <v>225697</v>
      </c>
      <c r="F220" s="130">
        <v>83.4</v>
      </c>
      <c r="G220" s="55">
        <v>3542721779</v>
      </c>
      <c r="H220" s="55">
        <v>974746925</v>
      </c>
      <c r="I220" s="323">
        <v>19.97</v>
      </c>
      <c r="J220" s="324">
        <v>17.899999999999999</v>
      </c>
      <c r="K220" s="55">
        <v>17108</v>
      </c>
    </row>
    <row r="221" spans="1:11" x14ac:dyDescent="0.25">
      <c r="A221" s="111" t="s">
        <v>535</v>
      </c>
      <c r="B221" s="129">
        <v>9880</v>
      </c>
      <c r="C221" s="129">
        <v>1833013600</v>
      </c>
      <c r="D221" s="131">
        <v>1980604189</v>
      </c>
      <c r="E221" s="131">
        <v>200466</v>
      </c>
      <c r="F221" s="130">
        <v>74</v>
      </c>
      <c r="G221" s="55">
        <v>3076295586</v>
      </c>
      <c r="H221" s="55">
        <v>1095691397</v>
      </c>
      <c r="I221" s="323">
        <v>19.97</v>
      </c>
      <c r="J221" s="324">
        <v>17.899999999999999</v>
      </c>
      <c r="K221" s="55">
        <v>22147</v>
      </c>
    </row>
    <row r="222" spans="1:11" x14ac:dyDescent="0.25">
      <c r="A222" s="17" t="s">
        <v>536</v>
      </c>
      <c r="B222" s="129"/>
      <c r="C222" s="129"/>
      <c r="D222" s="131"/>
      <c r="E222" s="131"/>
      <c r="F222" s="130"/>
      <c r="G222" s="55"/>
      <c r="H222" s="55"/>
      <c r="I222" s="323"/>
      <c r="J222" s="324"/>
      <c r="K222" s="55"/>
    </row>
    <row r="223" spans="1:11" x14ac:dyDescent="0.25">
      <c r="A223" s="111" t="s">
        <v>537</v>
      </c>
      <c r="B223" s="129">
        <v>11477</v>
      </c>
      <c r="C223" s="129">
        <v>2686152300</v>
      </c>
      <c r="D223" s="131">
        <v>2902435911</v>
      </c>
      <c r="E223" s="131">
        <v>252892</v>
      </c>
      <c r="F223" s="130">
        <v>93.4</v>
      </c>
      <c r="G223" s="55">
        <v>3573547008</v>
      </c>
      <c r="H223" s="55">
        <v>671111097</v>
      </c>
      <c r="I223" s="323">
        <v>19</v>
      </c>
      <c r="J223" s="324">
        <v>16.93</v>
      </c>
      <c r="K223" s="55">
        <v>11110</v>
      </c>
    </row>
    <row r="224" spans="1:11" x14ac:dyDescent="0.25">
      <c r="A224" s="111" t="s">
        <v>538</v>
      </c>
      <c r="B224" s="129">
        <v>9409</v>
      </c>
      <c r="C224" s="129">
        <v>2024795200</v>
      </c>
      <c r="D224" s="131">
        <v>2187827660</v>
      </c>
      <c r="E224" s="131">
        <v>232525</v>
      </c>
      <c r="F224" s="130">
        <v>85.9</v>
      </c>
      <c r="G224" s="55">
        <v>2929642224</v>
      </c>
      <c r="H224" s="55">
        <v>741814564</v>
      </c>
      <c r="I224" s="323">
        <v>19</v>
      </c>
      <c r="J224" s="324">
        <v>16.93</v>
      </c>
      <c r="K224" s="55">
        <v>14980</v>
      </c>
    </row>
    <row r="225" spans="1:11" x14ac:dyDescent="0.25">
      <c r="A225" s="111" t="s">
        <v>539</v>
      </c>
      <c r="B225" s="129">
        <v>16258</v>
      </c>
      <c r="C225" s="129">
        <v>3521082200</v>
      </c>
      <c r="D225" s="131">
        <v>3804592697</v>
      </c>
      <c r="E225" s="131">
        <v>234014</v>
      </c>
      <c r="F225" s="130">
        <v>86.4</v>
      </c>
      <c r="G225" s="55">
        <v>5062187615</v>
      </c>
      <c r="H225" s="55">
        <v>1257594918</v>
      </c>
      <c r="I225" s="323">
        <v>19</v>
      </c>
      <c r="J225" s="324">
        <v>16.93</v>
      </c>
      <c r="K225" s="55">
        <v>14697</v>
      </c>
    </row>
    <row r="226" spans="1:11" x14ac:dyDescent="0.25">
      <c r="A226" s="111" t="s">
        <v>540</v>
      </c>
      <c r="B226" s="129">
        <v>6519</v>
      </c>
      <c r="C226" s="129">
        <v>1309628700</v>
      </c>
      <c r="D226" s="131">
        <v>1415077384</v>
      </c>
      <c r="E226" s="131">
        <v>217070</v>
      </c>
      <c r="F226" s="130">
        <v>80.2</v>
      </c>
      <c r="G226" s="55">
        <v>2029794628</v>
      </c>
      <c r="H226" s="55">
        <v>614717244</v>
      </c>
      <c r="I226" s="323">
        <v>19</v>
      </c>
      <c r="J226" s="324">
        <v>16.93</v>
      </c>
      <c r="K226" s="55">
        <v>17916</v>
      </c>
    </row>
    <row r="227" spans="1:11" x14ac:dyDescent="0.25">
      <c r="A227" s="111" t="s">
        <v>541</v>
      </c>
      <c r="B227" s="129">
        <v>30297</v>
      </c>
      <c r="C227" s="129">
        <v>7023749400</v>
      </c>
      <c r="D227" s="131">
        <v>7589287654</v>
      </c>
      <c r="E227" s="131">
        <v>250496</v>
      </c>
      <c r="F227" s="130">
        <v>92.5</v>
      </c>
      <c r="G227" s="55">
        <v>9433454187</v>
      </c>
      <c r="H227" s="55">
        <v>1844166533</v>
      </c>
      <c r="I227" s="323">
        <v>19</v>
      </c>
      <c r="J227" s="324">
        <v>16.93</v>
      </c>
      <c r="K227" s="55">
        <v>11565</v>
      </c>
    </row>
    <row r="228" spans="1:11" x14ac:dyDescent="0.25">
      <c r="A228" s="111" t="s">
        <v>542</v>
      </c>
      <c r="B228" s="129">
        <v>22517</v>
      </c>
      <c r="C228" s="129">
        <v>5008509800</v>
      </c>
      <c r="D228" s="131">
        <v>5411784992</v>
      </c>
      <c r="E228" s="131">
        <v>240342</v>
      </c>
      <c r="F228" s="130">
        <v>88.8</v>
      </c>
      <c r="G228" s="55">
        <v>7011027096</v>
      </c>
      <c r="H228" s="55">
        <v>1599242104</v>
      </c>
      <c r="I228" s="323">
        <v>19</v>
      </c>
      <c r="J228" s="324">
        <v>16.93</v>
      </c>
      <c r="K228" s="55">
        <v>13495</v>
      </c>
    </row>
    <row r="229" spans="1:11" x14ac:dyDescent="0.25">
      <c r="A229" s="111" t="s">
        <v>543</v>
      </c>
      <c r="B229" s="129">
        <v>5493</v>
      </c>
      <c r="C229" s="129">
        <v>1166470200</v>
      </c>
      <c r="D229" s="131">
        <v>1260392048</v>
      </c>
      <c r="E229" s="131">
        <v>229454</v>
      </c>
      <c r="F229" s="130">
        <v>84.7</v>
      </c>
      <c r="G229" s="55">
        <v>1710333163</v>
      </c>
      <c r="H229" s="55">
        <v>449941115</v>
      </c>
      <c r="I229" s="323">
        <v>19</v>
      </c>
      <c r="J229" s="324">
        <v>16.93</v>
      </c>
      <c r="K229" s="55">
        <v>15563</v>
      </c>
    </row>
    <row r="230" spans="1:11" x14ac:dyDescent="0.25">
      <c r="A230" s="111" t="s">
        <v>544</v>
      </c>
      <c r="B230" s="129">
        <v>8630</v>
      </c>
      <c r="C230" s="129">
        <v>1966401900</v>
      </c>
      <c r="D230" s="131">
        <v>2124732648</v>
      </c>
      <c r="E230" s="131">
        <v>246203</v>
      </c>
      <c r="F230" s="130">
        <v>90.9</v>
      </c>
      <c r="G230" s="55">
        <v>2687088149</v>
      </c>
      <c r="H230" s="55">
        <v>562355501</v>
      </c>
      <c r="I230" s="323">
        <v>19</v>
      </c>
      <c r="J230" s="324">
        <v>16.93</v>
      </c>
      <c r="K230" s="55">
        <v>12381</v>
      </c>
    </row>
    <row r="231" spans="1:11" x14ac:dyDescent="0.25">
      <c r="A231" s="111" t="s">
        <v>545</v>
      </c>
      <c r="B231" s="129">
        <v>23319</v>
      </c>
      <c r="C231" s="129">
        <v>5159432300</v>
      </c>
      <c r="D231" s="131">
        <v>5574859470</v>
      </c>
      <c r="E231" s="131">
        <v>239069</v>
      </c>
      <c r="F231" s="130">
        <v>88.3</v>
      </c>
      <c r="G231" s="55">
        <v>7260742588</v>
      </c>
      <c r="H231" s="55">
        <v>1685883118</v>
      </c>
      <c r="I231" s="323">
        <v>19</v>
      </c>
      <c r="J231" s="324">
        <v>16.93</v>
      </c>
      <c r="K231" s="55">
        <v>13736</v>
      </c>
    </row>
    <row r="232" spans="1:11" x14ac:dyDescent="0.25">
      <c r="A232" s="111" t="s">
        <v>546</v>
      </c>
      <c r="B232" s="129">
        <v>4429</v>
      </c>
      <c r="C232" s="129">
        <v>897481600</v>
      </c>
      <c r="D232" s="131">
        <v>969745023</v>
      </c>
      <c r="E232" s="131">
        <v>218953</v>
      </c>
      <c r="F232" s="130">
        <v>80.900000000000006</v>
      </c>
      <c r="G232" s="55">
        <v>1379039793</v>
      </c>
      <c r="H232" s="55">
        <v>409294770</v>
      </c>
      <c r="I232" s="323">
        <v>19</v>
      </c>
      <c r="J232" s="324">
        <v>16.93</v>
      </c>
      <c r="K232" s="55">
        <v>17558</v>
      </c>
    </row>
    <row r="233" spans="1:11" x14ac:dyDescent="0.25">
      <c r="A233" s="111" t="s">
        <v>547</v>
      </c>
      <c r="B233" s="129">
        <v>10628</v>
      </c>
      <c r="C233" s="129">
        <v>2406313900</v>
      </c>
      <c r="D233" s="131">
        <v>2600065483</v>
      </c>
      <c r="E233" s="131">
        <v>244643</v>
      </c>
      <c r="F233" s="130">
        <v>90.4</v>
      </c>
      <c r="G233" s="55">
        <v>3309197317</v>
      </c>
      <c r="H233" s="55">
        <v>709131834</v>
      </c>
      <c r="I233" s="323">
        <v>19</v>
      </c>
      <c r="J233" s="324">
        <v>16.93</v>
      </c>
      <c r="K233" s="55">
        <v>12677</v>
      </c>
    </row>
    <row r="234" spans="1:11" x14ac:dyDescent="0.25">
      <c r="A234" s="111" t="s">
        <v>536</v>
      </c>
      <c r="B234" s="129">
        <v>159437</v>
      </c>
      <c r="C234" s="129">
        <v>36929086000</v>
      </c>
      <c r="D234" s="131">
        <v>39902542147</v>
      </c>
      <c r="E234" s="131">
        <v>250272</v>
      </c>
      <c r="F234" s="130">
        <v>92.4</v>
      </c>
      <c r="G234" s="55">
        <v>49643252970</v>
      </c>
      <c r="H234" s="55">
        <v>9740710823</v>
      </c>
      <c r="I234" s="323">
        <v>19</v>
      </c>
      <c r="J234" s="324">
        <v>16.93</v>
      </c>
      <c r="K234" s="55">
        <v>11608</v>
      </c>
    </row>
    <row r="235" spans="1:11" x14ac:dyDescent="0.25">
      <c r="A235" s="17" t="s">
        <v>548</v>
      </c>
      <c r="B235" s="129"/>
      <c r="C235" s="129"/>
      <c r="D235" s="131"/>
      <c r="E235" s="131"/>
      <c r="F235" s="130"/>
      <c r="G235" s="55"/>
      <c r="H235" s="55"/>
      <c r="I235" s="323"/>
      <c r="J235" s="324"/>
      <c r="K235" s="55"/>
    </row>
    <row r="236" spans="1:11" x14ac:dyDescent="0.25">
      <c r="A236" s="111" t="s">
        <v>549</v>
      </c>
      <c r="B236" s="129">
        <v>14016</v>
      </c>
      <c r="C236" s="129">
        <v>3119356500</v>
      </c>
      <c r="D236" s="131">
        <v>3370520847</v>
      </c>
      <c r="E236" s="131">
        <v>240477</v>
      </c>
      <c r="F236" s="130">
        <v>88.8</v>
      </c>
      <c r="G236" s="55">
        <v>4364105155</v>
      </c>
      <c r="H236" s="55">
        <v>993584308</v>
      </c>
      <c r="I236" s="323">
        <v>20.190000000000001</v>
      </c>
      <c r="J236" s="324">
        <v>18.12</v>
      </c>
      <c r="K236" s="55">
        <v>14313</v>
      </c>
    </row>
    <row r="237" spans="1:11" x14ac:dyDescent="0.25">
      <c r="A237" s="111" t="s">
        <v>550</v>
      </c>
      <c r="B237" s="129">
        <v>13271</v>
      </c>
      <c r="C237" s="129">
        <v>2897097900</v>
      </c>
      <c r="D237" s="131">
        <v>3130366429</v>
      </c>
      <c r="E237" s="131">
        <v>235880</v>
      </c>
      <c r="F237" s="130">
        <v>87.1</v>
      </c>
      <c r="G237" s="55">
        <v>4132137522</v>
      </c>
      <c r="H237" s="55">
        <v>1001771093</v>
      </c>
      <c r="I237" s="323">
        <v>20.190000000000001</v>
      </c>
      <c r="J237" s="324">
        <v>18.12</v>
      </c>
      <c r="K237" s="55">
        <v>15241</v>
      </c>
    </row>
    <row r="238" spans="1:11" x14ac:dyDescent="0.25">
      <c r="A238" s="111" t="s">
        <v>551</v>
      </c>
      <c r="B238" s="129">
        <v>16664</v>
      </c>
      <c r="C238" s="129">
        <v>3627856800</v>
      </c>
      <c r="D238" s="131">
        <v>3919964574</v>
      </c>
      <c r="E238" s="131">
        <v>235236</v>
      </c>
      <c r="F238" s="130">
        <v>86.9</v>
      </c>
      <c r="G238" s="55">
        <v>5188602191</v>
      </c>
      <c r="H238" s="55">
        <v>1268637617</v>
      </c>
      <c r="I238" s="323">
        <v>20.190000000000001</v>
      </c>
      <c r="J238" s="324">
        <v>18.12</v>
      </c>
      <c r="K238" s="55">
        <v>15371</v>
      </c>
    </row>
    <row r="239" spans="1:11" x14ac:dyDescent="0.25">
      <c r="A239" s="111" t="s">
        <v>552</v>
      </c>
      <c r="B239" s="129">
        <v>8669</v>
      </c>
      <c r="C239" s="129">
        <v>1918489600</v>
      </c>
      <c r="D239" s="131">
        <v>2072962546</v>
      </c>
      <c r="E239" s="131">
        <v>239124</v>
      </c>
      <c r="F239" s="130">
        <v>88.3</v>
      </c>
      <c r="G239" s="55">
        <v>2699231421</v>
      </c>
      <c r="H239" s="55">
        <v>626268875</v>
      </c>
      <c r="I239" s="323">
        <v>20.190000000000001</v>
      </c>
      <c r="J239" s="324">
        <v>18.12</v>
      </c>
      <c r="K239" s="55">
        <v>14586</v>
      </c>
    </row>
    <row r="240" spans="1:11" x14ac:dyDescent="0.25">
      <c r="A240" s="111" t="s">
        <v>553</v>
      </c>
      <c r="B240" s="129">
        <v>25951</v>
      </c>
      <c r="C240" s="129">
        <v>5700817500</v>
      </c>
      <c r="D240" s="131">
        <v>6159835923</v>
      </c>
      <c r="E240" s="131">
        <v>237364</v>
      </c>
      <c r="F240" s="130">
        <v>87.7</v>
      </c>
      <c r="G240" s="55">
        <v>8080257768</v>
      </c>
      <c r="H240" s="55">
        <v>1920421845</v>
      </c>
      <c r="I240" s="323">
        <v>20.190000000000001</v>
      </c>
      <c r="J240" s="324">
        <v>18.12</v>
      </c>
      <c r="K240" s="55">
        <v>14941</v>
      </c>
    </row>
    <row r="241" spans="1:11" x14ac:dyDescent="0.25">
      <c r="A241" s="111" t="s">
        <v>554</v>
      </c>
      <c r="B241" s="129">
        <v>5530</v>
      </c>
      <c r="C241" s="129">
        <v>1217998200</v>
      </c>
      <c r="D241" s="131">
        <v>1316068979</v>
      </c>
      <c r="E241" s="131">
        <v>237987</v>
      </c>
      <c r="F241" s="130">
        <v>87.9</v>
      </c>
      <c r="G241" s="55">
        <v>1721853704</v>
      </c>
      <c r="H241" s="55">
        <v>405784725</v>
      </c>
      <c r="I241" s="323">
        <v>20.190000000000001</v>
      </c>
      <c r="J241" s="324">
        <v>18.12</v>
      </c>
      <c r="K241" s="55">
        <v>14815</v>
      </c>
    </row>
    <row r="242" spans="1:11" x14ac:dyDescent="0.25">
      <c r="A242" s="111" t="s">
        <v>555</v>
      </c>
      <c r="B242" s="129">
        <v>22905</v>
      </c>
      <c r="C242" s="129">
        <v>4990569000</v>
      </c>
      <c r="D242" s="131">
        <v>5392399635</v>
      </c>
      <c r="E242" s="131">
        <v>235425</v>
      </c>
      <c r="F242" s="130">
        <v>87</v>
      </c>
      <c r="G242" s="55">
        <v>7131837085</v>
      </c>
      <c r="H242" s="55">
        <v>1739437450</v>
      </c>
      <c r="I242" s="323">
        <v>20.190000000000001</v>
      </c>
      <c r="J242" s="324">
        <v>18.12</v>
      </c>
      <c r="K242" s="55">
        <v>15333</v>
      </c>
    </row>
    <row r="243" spans="1:11" x14ac:dyDescent="0.25">
      <c r="A243" s="111" t="s">
        <v>556</v>
      </c>
      <c r="B243" s="129">
        <v>4350</v>
      </c>
      <c r="C243" s="129">
        <v>920377600</v>
      </c>
      <c r="D243" s="131">
        <v>994484564</v>
      </c>
      <c r="E243" s="131">
        <v>228617</v>
      </c>
      <c r="F243" s="130">
        <v>84.4</v>
      </c>
      <c r="G243" s="55">
        <v>1354441883</v>
      </c>
      <c r="H243" s="55">
        <v>359957319</v>
      </c>
      <c r="I243" s="323">
        <v>20.190000000000001</v>
      </c>
      <c r="J243" s="324">
        <v>18.12</v>
      </c>
      <c r="K243" s="55">
        <v>16707</v>
      </c>
    </row>
    <row r="244" spans="1:11" x14ac:dyDescent="0.25">
      <c r="A244" s="111" t="s">
        <v>557</v>
      </c>
      <c r="B244" s="129">
        <v>9946</v>
      </c>
      <c r="C244" s="129">
        <v>2205807200</v>
      </c>
      <c r="D244" s="131">
        <v>2383414384</v>
      </c>
      <c r="E244" s="131">
        <v>239635</v>
      </c>
      <c r="F244" s="130">
        <v>88.5</v>
      </c>
      <c r="G244" s="55">
        <v>3096845739</v>
      </c>
      <c r="H244" s="55">
        <v>713431355</v>
      </c>
      <c r="I244" s="323">
        <v>20.190000000000001</v>
      </c>
      <c r="J244" s="324">
        <v>18.12</v>
      </c>
      <c r="K244" s="55">
        <v>14482</v>
      </c>
    </row>
    <row r="245" spans="1:11" x14ac:dyDescent="0.25">
      <c r="A245" s="111" t="s">
        <v>558</v>
      </c>
      <c r="B245" s="129">
        <v>159663</v>
      </c>
      <c r="C245" s="129">
        <v>39210409100</v>
      </c>
      <c r="D245" s="131">
        <v>42367552820</v>
      </c>
      <c r="E245" s="131">
        <v>265356</v>
      </c>
      <c r="F245" s="130">
        <v>98</v>
      </c>
      <c r="G245" s="55">
        <v>49713621675</v>
      </c>
      <c r="H245" s="55">
        <v>7346068855</v>
      </c>
      <c r="I245" s="323">
        <v>20.190000000000001</v>
      </c>
      <c r="J245" s="324">
        <v>18.12</v>
      </c>
      <c r="K245" s="55">
        <v>9289</v>
      </c>
    </row>
    <row r="246" spans="1:11" x14ac:dyDescent="0.25">
      <c r="A246" s="17" t="s">
        <v>559</v>
      </c>
      <c r="B246" s="129"/>
      <c r="C246" s="129"/>
      <c r="D246" s="131"/>
      <c r="E246" s="131"/>
      <c r="F246" s="130"/>
      <c r="G246" s="55"/>
      <c r="H246" s="55"/>
      <c r="I246" s="323"/>
      <c r="J246" s="324"/>
      <c r="K246" s="55"/>
    </row>
    <row r="247" spans="1:11" x14ac:dyDescent="0.25">
      <c r="A247" s="111" t="s">
        <v>560</v>
      </c>
      <c r="B247" s="129">
        <v>22813</v>
      </c>
      <c r="C247" s="129">
        <v>5060083900</v>
      </c>
      <c r="D247" s="131">
        <v>5467511735</v>
      </c>
      <c r="E247" s="131">
        <v>239666</v>
      </c>
      <c r="F247" s="130">
        <v>88.5</v>
      </c>
      <c r="G247" s="55">
        <v>7103191417</v>
      </c>
      <c r="H247" s="55">
        <v>1635679682</v>
      </c>
      <c r="I247" s="323">
        <v>19.510000000000002</v>
      </c>
      <c r="J247" s="324">
        <v>17.440000000000001</v>
      </c>
      <c r="K247" s="55">
        <v>13989</v>
      </c>
    </row>
    <row r="248" spans="1:11" x14ac:dyDescent="0.25">
      <c r="A248" s="111" t="s">
        <v>561</v>
      </c>
      <c r="B248" s="129">
        <v>51774</v>
      </c>
      <c r="C248" s="129">
        <v>11472478100</v>
      </c>
      <c r="D248" s="131">
        <v>12396219092</v>
      </c>
      <c r="E248" s="131">
        <v>239429</v>
      </c>
      <c r="F248" s="130">
        <v>88.4</v>
      </c>
      <c r="G248" s="55">
        <v>16120660695</v>
      </c>
      <c r="H248" s="55">
        <v>3724441603</v>
      </c>
      <c r="I248" s="323">
        <v>19.510000000000002</v>
      </c>
      <c r="J248" s="324">
        <v>17.440000000000001</v>
      </c>
      <c r="K248" s="55">
        <v>14035</v>
      </c>
    </row>
    <row r="249" spans="1:11" x14ac:dyDescent="0.25">
      <c r="A249" s="111" t="s">
        <v>562</v>
      </c>
      <c r="B249" s="129">
        <v>59968</v>
      </c>
      <c r="C249" s="129">
        <v>14495682500</v>
      </c>
      <c r="D249" s="131">
        <v>15662845864</v>
      </c>
      <c r="E249" s="131">
        <v>261187</v>
      </c>
      <c r="F249" s="130">
        <v>96.5</v>
      </c>
      <c r="G249" s="55">
        <v>18671993290</v>
      </c>
      <c r="H249" s="55">
        <v>3009147426</v>
      </c>
      <c r="I249" s="323">
        <v>19.510000000000002</v>
      </c>
      <c r="J249" s="324">
        <v>17.440000000000001</v>
      </c>
      <c r="K249" s="55">
        <v>9790</v>
      </c>
    </row>
    <row r="250" spans="1:11" x14ac:dyDescent="0.25">
      <c r="A250" s="111" t="s">
        <v>563</v>
      </c>
      <c r="B250" s="129">
        <v>10438</v>
      </c>
      <c r="C250" s="129">
        <v>2292405500</v>
      </c>
      <c r="D250" s="131">
        <v>2476985406</v>
      </c>
      <c r="E250" s="131">
        <v>237305</v>
      </c>
      <c r="F250" s="130">
        <v>87.6</v>
      </c>
      <c r="G250" s="55">
        <v>3250037786</v>
      </c>
      <c r="H250" s="55">
        <v>773052380</v>
      </c>
      <c r="I250" s="323">
        <v>19.510000000000002</v>
      </c>
      <c r="J250" s="324">
        <v>17.440000000000001</v>
      </c>
      <c r="K250" s="55">
        <v>14449</v>
      </c>
    </row>
    <row r="251" spans="1:11" x14ac:dyDescent="0.25">
      <c r="A251" s="111" t="s">
        <v>564</v>
      </c>
      <c r="B251" s="129">
        <v>15336</v>
      </c>
      <c r="C251" s="129">
        <v>3295890300</v>
      </c>
      <c r="D251" s="131">
        <v>3561268795</v>
      </c>
      <c r="E251" s="131">
        <v>232216</v>
      </c>
      <c r="F251" s="130">
        <v>85.8</v>
      </c>
      <c r="G251" s="55">
        <v>4775108209</v>
      </c>
      <c r="H251" s="55">
        <v>1213839414</v>
      </c>
      <c r="I251" s="323">
        <v>19.510000000000002</v>
      </c>
      <c r="J251" s="324">
        <v>17.440000000000001</v>
      </c>
      <c r="K251" s="55">
        <v>15442</v>
      </c>
    </row>
    <row r="252" spans="1:11" x14ac:dyDescent="0.25">
      <c r="A252" s="111" t="s">
        <v>565</v>
      </c>
      <c r="B252" s="129">
        <v>16081</v>
      </c>
      <c r="C252" s="129">
        <v>3637971000</v>
      </c>
      <c r="D252" s="131">
        <v>3930893149</v>
      </c>
      <c r="E252" s="131">
        <v>244443</v>
      </c>
      <c r="F252" s="130">
        <v>90.3</v>
      </c>
      <c r="G252" s="55">
        <v>5007075842</v>
      </c>
      <c r="H252" s="55">
        <v>1076182693</v>
      </c>
      <c r="I252" s="323">
        <v>19.510000000000002</v>
      </c>
      <c r="J252" s="324">
        <v>17.440000000000001</v>
      </c>
      <c r="K252" s="55">
        <v>13057</v>
      </c>
    </row>
    <row r="253" spans="1:11" x14ac:dyDescent="0.25">
      <c r="A253" s="111" t="s">
        <v>566</v>
      </c>
      <c r="B253" s="129">
        <v>26414</v>
      </c>
      <c r="C253" s="129">
        <v>5803919100</v>
      </c>
      <c r="D253" s="131">
        <v>6271239058</v>
      </c>
      <c r="E253" s="131">
        <v>237421</v>
      </c>
      <c r="F253" s="130">
        <v>87.7</v>
      </c>
      <c r="G253" s="55">
        <v>8224420203</v>
      </c>
      <c r="H253" s="55">
        <v>1953181145</v>
      </c>
      <c r="I253" s="323">
        <v>19.510000000000002</v>
      </c>
      <c r="J253" s="324">
        <v>17.440000000000001</v>
      </c>
      <c r="K253" s="55">
        <v>14427</v>
      </c>
    </row>
    <row r="254" spans="1:11" x14ac:dyDescent="0.25">
      <c r="A254" s="111" t="s">
        <v>567</v>
      </c>
      <c r="B254" s="129">
        <v>10196</v>
      </c>
      <c r="C254" s="129">
        <v>2277498300</v>
      </c>
      <c r="D254" s="131">
        <v>2460877908</v>
      </c>
      <c r="E254" s="131">
        <v>241357</v>
      </c>
      <c r="F254" s="130">
        <v>89.1</v>
      </c>
      <c r="G254" s="55">
        <v>3174687226</v>
      </c>
      <c r="H254" s="55">
        <v>713809318</v>
      </c>
      <c r="I254" s="323">
        <v>19.510000000000002</v>
      </c>
      <c r="J254" s="324">
        <v>17.440000000000001</v>
      </c>
      <c r="K254" s="55">
        <v>13659</v>
      </c>
    </row>
    <row r="255" spans="1:11" x14ac:dyDescent="0.25">
      <c r="A255" s="111" t="s">
        <v>568</v>
      </c>
      <c r="B255" s="129">
        <v>20560</v>
      </c>
      <c r="C255" s="129">
        <v>4597018300</v>
      </c>
      <c r="D255" s="131">
        <v>4967161019</v>
      </c>
      <c r="E255" s="131">
        <v>241593</v>
      </c>
      <c r="F255" s="130">
        <v>89.2</v>
      </c>
      <c r="G255" s="55">
        <v>6401683932</v>
      </c>
      <c r="H255" s="55">
        <v>1434522913</v>
      </c>
      <c r="I255" s="323">
        <v>19.510000000000002</v>
      </c>
      <c r="J255" s="324">
        <v>17.440000000000001</v>
      </c>
      <c r="K255" s="55">
        <v>13613</v>
      </c>
    </row>
    <row r="256" spans="1:11" x14ac:dyDescent="0.25">
      <c r="A256" s="111" t="s">
        <v>569</v>
      </c>
      <c r="B256" s="129">
        <v>6920</v>
      </c>
      <c r="C256" s="129">
        <v>1420006600</v>
      </c>
      <c r="D256" s="131">
        <v>1534342691</v>
      </c>
      <c r="E256" s="131">
        <v>221726</v>
      </c>
      <c r="F256" s="130">
        <v>81.900000000000006</v>
      </c>
      <c r="G256" s="55">
        <v>2154652374</v>
      </c>
      <c r="H256" s="55">
        <v>620309683</v>
      </c>
      <c r="I256" s="323">
        <v>19.510000000000002</v>
      </c>
      <c r="J256" s="324">
        <v>17.440000000000001</v>
      </c>
      <c r="K256" s="55">
        <v>17489</v>
      </c>
    </row>
    <row r="257" spans="1:11" x14ac:dyDescent="0.25">
      <c r="A257" s="111" t="s">
        <v>570</v>
      </c>
      <c r="B257" s="129">
        <v>11082</v>
      </c>
      <c r="C257" s="129">
        <v>2390836200</v>
      </c>
      <c r="D257" s="131">
        <v>2583341549</v>
      </c>
      <c r="E257" s="131">
        <v>233111</v>
      </c>
      <c r="F257" s="130">
        <v>86.1</v>
      </c>
      <c r="G257" s="55">
        <v>3450557458</v>
      </c>
      <c r="H257" s="55">
        <v>867215909</v>
      </c>
      <c r="I257" s="323">
        <v>19.510000000000002</v>
      </c>
      <c r="J257" s="324">
        <v>17.440000000000001</v>
      </c>
      <c r="K257" s="55">
        <v>15267</v>
      </c>
    </row>
    <row r="258" spans="1:11" x14ac:dyDescent="0.25">
      <c r="A258" s="111" t="s">
        <v>571</v>
      </c>
      <c r="B258" s="129">
        <v>10956</v>
      </c>
      <c r="C258" s="129">
        <v>2460525800</v>
      </c>
      <c r="D258" s="131">
        <v>2658642416</v>
      </c>
      <c r="E258" s="131">
        <v>242665</v>
      </c>
      <c r="F258" s="130">
        <v>89.6</v>
      </c>
      <c r="G258" s="55">
        <v>3411325348</v>
      </c>
      <c r="H258" s="55">
        <v>752682932</v>
      </c>
      <c r="I258" s="323">
        <v>19.510000000000002</v>
      </c>
      <c r="J258" s="324">
        <v>17.440000000000001</v>
      </c>
      <c r="K258" s="55">
        <v>13403</v>
      </c>
    </row>
    <row r="259" spans="1:11" x14ac:dyDescent="0.25">
      <c r="A259" s="111" t="s">
        <v>572</v>
      </c>
      <c r="B259" s="129">
        <v>11256</v>
      </c>
      <c r="C259" s="129">
        <v>2544405200</v>
      </c>
      <c r="D259" s="131">
        <v>2749275618</v>
      </c>
      <c r="E259" s="131">
        <v>244250</v>
      </c>
      <c r="F259" s="130">
        <v>90.2</v>
      </c>
      <c r="G259" s="55">
        <v>3504735133</v>
      </c>
      <c r="H259" s="55">
        <v>755459515</v>
      </c>
      <c r="I259" s="323">
        <v>19.510000000000002</v>
      </c>
      <c r="J259" s="324">
        <v>17.440000000000001</v>
      </c>
      <c r="K259" s="55">
        <v>13094</v>
      </c>
    </row>
    <row r="260" spans="1:11" x14ac:dyDescent="0.25">
      <c r="A260" s="111" t="s">
        <v>573</v>
      </c>
      <c r="B260" s="129">
        <v>6734</v>
      </c>
      <c r="C260" s="129">
        <v>1384151800</v>
      </c>
      <c r="D260" s="131">
        <v>1495600935</v>
      </c>
      <c r="E260" s="131">
        <v>222097</v>
      </c>
      <c r="F260" s="130">
        <v>82</v>
      </c>
      <c r="G260" s="55">
        <v>2096738307</v>
      </c>
      <c r="H260" s="55">
        <v>601137372</v>
      </c>
      <c r="I260" s="323">
        <v>19.510000000000002</v>
      </c>
      <c r="J260" s="324">
        <v>17.440000000000001</v>
      </c>
      <c r="K260" s="55">
        <v>17416</v>
      </c>
    </row>
    <row r="261" spans="1:11" x14ac:dyDescent="0.25">
      <c r="A261" s="111" t="s">
        <v>574</v>
      </c>
      <c r="B261" s="129">
        <v>6923</v>
      </c>
      <c r="C261" s="129">
        <v>1444681700</v>
      </c>
      <c r="D261" s="131">
        <v>1561004581</v>
      </c>
      <c r="E261" s="131">
        <v>225481</v>
      </c>
      <c r="F261" s="130">
        <v>83.3</v>
      </c>
      <c r="G261" s="55">
        <v>2155586472</v>
      </c>
      <c r="H261" s="55">
        <v>594581891</v>
      </c>
      <c r="I261" s="323">
        <v>19.510000000000002</v>
      </c>
      <c r="J261" s="324">
        <v>17.440000000000001</v>
      </c>
      <c r="K261" s="55">
        <v>16756</v>
      </c>
    </row>
    <row r="262" spans="1:11" x14ac:dyDescent="0.25">
      <c r="A262" s="17" t="s">
        <v>575</v>
      </c>
      <c r="B262" s="129"/>
      <c r="C262" s="129"/>
      <c r="D262" s="131"/>
      <c r="E262" s="131"/>
      <c r="F262" s="130"/>
      <c r="G262" s="55"/>
      <c r="H262" s="55"/>
      <c r="I262" s="323"/>
      <c r="J262" s="324"/>
      <c r="K262" s="55"/>
    </row>
    <row r="263" spans="1:11" x14ac:dyDescent="0.25">
      <c r="A263" s="111" t="s">
        <v>576</v>
      </c>
      <c r="B263" s="129">
        <v>26462</v>
      </c>
      <c r="C263" s="129">
        <v>5529481200</v>
      </c>
      <c r="D263" s="131">
        <v>5974703967</v>
      </c>
      <c r="E263" s="131">
        <v>225784</v>
      </c>
      <c r="F263" s="130">
        <v>83.4</v>
      </c>
      <c r="G263" s="55">
        <v>8239365769</v>
      </c>
      <c r="H263" s="55">
        <v>2264661802</v>
      </c>
      <c r="I263" s="323">
        <v>19.309999999999999</v>
      </c>
      <c r="J263" s="324">
        <v>17.239999999999998</v>
      </c>
      <c r="K263" s="55">
        <v>16526</v>
      </c>
    </row>
    <row r="264" spans="1:11" x14ac:dyDescent="0.25">
      <c r="A264" s="111" t="s">
        <v>577</v>
      </c>
      <c r="B264" s="129">
        <v>103581</v>
      </c>
      <c r="C264" s="129">
        <v>24972560500</v>
      </c>
      <c r="D264" s="131">
        <v>26983301126</v>
      </c>
      <c r="E264" s="131">
        <v>260504</v>
      </c>
      <c r="F264" s="130">
        <v>96.2</v>
      </c>
      <c r="G264" s="55">
        <v>32251596467</v>
      </c>
      <c r="H264" s="55">
        <v>5268295341</v>
      </c>
      <c r="I264" s="323">
        <v>19.309999999999999</v>
      </c>
      <c r="J264" s="324">
        <v>17.239999999999998</v>
      </c>
      <c r="K264" s="55">
        <v>9821</v>
      </c>
    </row>
    <row r="265" spans="1:11" x14ac:dyDescent="0.25">
      <c r="A265" s="111" t="s">
        <v>578</v>
      </c>
      <c r="B265" s="129">
        <v>9375</v>
      </c>
      <c r="C265" s="129">
        <v>2127477600</v>
      </c>
      <c r="D265" s="131">
        <v>2298777841</v>
      </c>
      <c r="E265" s="131">
        <v>245203</v>
      </c>
      <c r="F265" s="130">
        <v>90.6</v>
      </c>
      <c r="G265" s="55">
        <v>2919055781</v>
      </c>
      <c r="H265" s="55">
        <v>620277940</v>
      </c>
      <c r="I265" s="323">
        <v>19.309999999999999</v>
      </c>
      <c r="J265" s="324">
        <v>17.239999999999998</v>
      </c>
      <c r="K265" s="55">
        <v>12776</v>
      </c>
    </row>
    <row r="266" spans="1:11" x14ac:dyDescent="0.25">
      <c r="A266" s="111" t="s">
        <v>579</v>
      </c>
      <c r="B266" s="129">
        <v>37693</v>
      </c>
      <c r="C266" s="129">
        <v>8621258700</v>
      </c>
      <c r="D266" s="131">
        <v>9315425208</v>
      </c>
      <c r="E266" s="131">
        <v>247139</v>
      </c>
      <c r="F266" s="130">
        <v>91.3</v>
      </c>
      <c r="G266" s="55">
        <v>11736316753</v>
      </c>
      <c r="H266" s="55">
        <v>2420891545</v>
      </c>
      <c r="I266" s="323">
        <v>19.309999999999999</v>
      </c>
      <c r="J266" s="324">
        <v>17.239999999999998</v>
      </c>
      <c r="K266" s="55">
        <v>12402</v>
      </c>
    </row>
    <row r="267" spans="1:11" x14ac:dyDescent="0.25">
      <c r="A267" s="111" t="s">
        <v>580</v>
      </c>
      <c r="B267" s="129">
        <v>18581</v>
      </c>
      <c r="C267" s="129">
        <v>3912382400</v>
      </c>
      <c r="D267" s="131">
        <v>4227399606</v>
      </c>
      <c r="E267" s="131">
        <v>227512</v>
      </c>
      <c r="F267" s="130">
        <v>84</v>
      </c>
      <c r="G267" s="55">
        <v>5785490717</v>
      </c>
      <c r="H267" s="55">
        <v>1558091111</v>
      </c>
      <c r="I267" s="323">
        <v>19.309999999999999</v>
      </c>
      <c r="J267" s="324">
        <v>17.239999999999998</v>
      </c>
      <c r="K267" s="55">
        <v>16192</v>
      </c>
    </row>
    <row r="268" spans="1:11" x14ac:dyDescent="0.25">
      <c r="A268" s="111" t="s">
        <v>581</v>
      </c>
      <c r="B268" s="129">
        <v>9381</v>
      </c>
      <c r="C268" s="129">
        <v>1924313100</v>
      </c>
      <c r="D268" s="131">
        <v>2079254942</v>
      </c>
      <c r="E268" s="131">
        <v>221645</v>
      </c>
      <c r="F268" s="130">
        <v>81.900000000000006</v>
      </c>
      <c r="G268" s="55">
        <v>2920923977</v>
      </c>
      <c r="H268" s="55">
        <v>841669035</v>
      </c>
      <c r="I268" s="323">
        <v>19.309999999999999</v>
      </c>
      <c r="J268" s="324">
        <v>17.239999999999998</v>
      </c>
      <c r="K268" s="55">
        <v>17325</v>
      </c>
    </row>
    <row r="269" spans="1:11" x14ac:dyDescent="0.25">
      <c r="A269" s="111" t="s">
        <v>582</v>
      </c>
      <c r="B269" s="129">
        <v>5773</v>
      </c>
      <c r="C269" s="129">
        <v>1234854000</v>
      </c>
      <c r="D269" s="131">
        <v>1334281974</v>
      </c>
      <c r="E269" s="131">
        <v>231125</v>
      </c>
      <c r="F269" s="130">
        <v>85.4</v>
      </c>
      <c r="G269" s="55">
        <v>1797515629</v>
      </c>
      <c r="H269" s="55">
        <v>463233655</v>
      </c>
      <c r="I269" s="323">
        <v>19.309999999999999</v>
      </c>
      <c r="J269" s="324">
        <v>17.239999999999998</v>
      </c>
      <c r="K269" s="55">
        <v>15495</v>
      </c>
    </row>
    <row r="270" spans="1:11" x14ac:dyDescent="0.25">
      <c r="A270" s="111" t="s">
        <v>583</v>
      </c>
      <c r="B270" s="129">
        <v>11563</v>
      </c>
      <c r="C270" s="129">
        <v>2374095300</v>
      </c>
      <c r="D270" s="131">
        <v>2565252705</v>
      </c>
      <c r="E270" s="131">
        <v>221850</v>
      </c>
      <c r="F270" s="130">
        <v>81.900000000000006</v>
      </c>
      <c r="G270" s="55">
        <v>3600324480</v>
      </c>
      <c r="H270" s="55">
        <v>1035071775</v>
      </c>
      <c r="I270" s="323">
        <v>19.309999999999999</v>
      </c>
      <c r="J270" s="324">
        <v>17.239999999999998</v>
      </c>
      <c r="K270" s="55">
        <v>17286</v>
      </c>
    </row>
    <row r="271" spans="1:11" x14ac:dyDescent="0.25">
      <c r="A271" s="111" t="s">
        <v>584</v>
      </c>
      <c r="B271" s="129">
        <v>38719</v>
      </c>
      <c r="C271" s="129">
        <v>9001506800</v>
      </c>
      <c r="D271" s="131">
        <v>9726290125</v>
      </c>
      <c r="E271" s="131">
        <v>251202</v>
      </c>
      <c r="F271" s="130">
        <v>92.8</v>
      </c>
      <c r="G271" s="55">
        <v>12055778218</v>
      </c>
      <c r="H271" s="55">
        <v>2329488093</v>
      </c>
      <c r="I271" s="323">
        <v>19.309999999999999</v>
      </c>
      <c r="J271" s="324">
        <v>17.239999999999998</v>
      </c>
      <c r="K271" s="55">
        <v>11618</v>
      </c>
    </row>
    <row r="272" spans="1:11" x14ac:dyDescent="0.25">
      <c r="A272" s="111" t="s">
        <v>585</v>
      </c>
      <c r="B272" s="129">
        <v>24957</v>
      </c>
      <c r="C272" s="129">
        <v>5353445700</v>
      </c>
      <c r="D272" s="131">
        <v>5784494441</v>
      </c>
      <c r="E272" s="131">
        <v>231778</v>
      </c>
      <c r="F272" s="130">
        <v>85.6</v>
      </c>
      <c r="G272" s="55">
        <v>7770760014</v>
      </c>
      <c r="H272" s="55">
        <v>1986265573</v>
      </c>
      <c r="I272" s="323">
        <v>19.309999999999999</v>
      </c>
      <c r="J272" s="324">
        <v>17.239999999999998</v>
      </c>
      <c r="K272" s="55">
        <v>15368</v>
      </c>
    </row>
    <row r="273" spans="1:11" x14ac:dyDescent="0.25">
      <c r="A273" s="17" t="s">
        <v>586</v>
      </c>
      <c r="B273" s="129"/>
      <c r="C273" s="129"/>
      <c r="D273" s="131"/>
      <c r="E273" s="131"/>
      <c r="F273" s="130"/>
      <c r="G273" s="55"/>
      <c r="H273" s="55"/>
      <c r="I273" s="323"/>
      <c r="J273" s="324"/>
      <c r="K273" s="55"/>
    </row>
    <row r="274" spans="1:11" x14ac:dyDescent="0.25">
      <c r="A274" s="111" t="s">
        <v>587</v>
      </c>
      <c r="B274" s="129">
        <v>24665</v>
      </c>
      <c r="C274" s="129">
        <v>5380829600</v>
      </c>
      <c r="D274" s="131">
        <v>5814083238</v>
      </c>
      <c r="E274" s="131">
        <v>235722</v>
      </c>
      <c r="F274" s="130">
        <v>87.1</v>
      </c>
      <c r="G274" s="55">
        <v>7679841157</v>
      </c>
      <c r="H274" s="55">
        <v>1865757919</v>
      </c>
      <c r="I274" s="323">
        <v>21.04</v>
      </c>
      <c r="J274" s="324">
        <v>18.97</v>
      </c>
      <c r="K274" s="55">
        <v>15915</v>
      </c>
    </row>
    <row r="275" spans="1:11" x14ac:dyDescent="0.25">
      <c r="A275" s="111" t="s">
        <v>588</v>
      </c>
      <c r="B275" s="129">
        <v>17652</v>
      </c>
      <c r="C275" s="129">
        <v>3722563200</v>
      </c>
      <c r="D275" s="131">
        <v>4022296544</v>
      </c>
      <c r="E275" s="131">
        <v>227866</v>
      </c>
      <c r="F275" s="130">
        <v>84.2</v>
      </c>
      <c r="G275" s="55">
        <v>5496231749</v>
      </c>
      <c r="H275" s="55">
        <v>1473935205</v>
      </c>
      <c r="I275" s="323">
        <v>21.04</v>
      </c>
      <c r="J275" s="324">
        <v>18.97</v>
      </c>
      <c r="K275" s="55">
        <v>17568</v>
      </c>
    </row>
    <row r="276" spans="1:11" x14ac:dyDescent="0.25">
      <c r="A276" s="111" t="s">
        <v>589</v>
      </c>
      <c r="B276" s="129">
        <v>18548</v>
      </c>
      <c r="C276" s="129">
        <v>3847445100</v>
      </c>
      <c r="D276" s="131">
        <v>4157233685</v>
      </c>
      <c r="E276" s="131">
        <v>224134</v>
      </c>
      <c r="F276" s="130">
        <v>82.8</v>
      </c>
      <c r="G276" s="55">
        <v>5775215641</v>
      </c>
      <c r="H276" s="55">
        <v>1617981956</v>
      </c>
      <c r="I276" s="323">
        <v>21.04</v>
      </c>
      <c r="J276" s="324">
        <v>18.97</v>
      </c>
      <c r="K276" s="55">
        <v>18354</v>
      </c>
    </row>
    <row r="277" spans="1:11" x14ac:dyDescent="0.25">
      <c r="A277" s="111" t="s">
        <v>590</v>
      </c>
      <c r="B277" s="129">
        <v>99362</v>
      </c>
      <c r="C277" s="129">
        <v>24607266500</v>
      </c>
      <c r="D277" s="131">
        <v>26588594384</v>
      </c>
      <c r="E277" s="131">
        <v>267593</v>
      </c>
      <c r="F277" s="130">
        <v>98.8</v>
      </c>
      <c r="G277" s="55">
        <v>30937943524</v>
      </c>
      <c r="H277" s="55">
        <v>4349349140</v>
      </c>
      <c r="I277" s="323">
        <v>21.04</v>
      </c>
      <c r="J277" s="324">
        <v>18.97</v>
      </c>
      <c r="K277" s="55">
        <v>9210</v>
      </c>
    </row>
    <row r="278" spans="1:11" x14ac:dyDescent="0.25">
      <c r="A278" s="111" t="s">
        <v>591</v>
      </c>
      <c r="B278" s="129">
        <v>17530</v>
      </c>
      <c r="C278" s="129">
        <v>4108248800</v>
      </c>
      <c r="D278" s="131">
        <v>4439036777</v>
      </c>
      <c r="E278" s="131">
        <v>253225</v>
      </c>
      <c r="F278" s="130">
        <v>93.5</v>
      </c>
      <c r="G278" s="55">
        <v>5458245104</v>
      </c>
      <c r="H278" s="55">
        <v>1019208327</v>
      </c>
      <c r="I278" s="323">
        <v>21.04</v>
      </c>
      <c r="J278" s="324">
        <v>18.97</v>
      </c>
      <c r="K278" s="55">
        <v>12233</v>
      </c>
    </row>
    <row r="279" spans="1:11" x14ac:dyDescent="0.25">
      <c r="A279" s="111" t="s">
        <v>592</v>
      </c>
      <c r="B279" s="129">
        <v>9103</v>
      </c>
      <c r="C279" s="129">
        <v>1993440000</v>
      </c>
      <c r="D279" s="131">
        <v>2153947802</v>
      </c>
      <c r="E279" s="131">
        <v>236620</v>
      </c>
      <c r="F279" s="130">
        <v>87.4</v>
      </c>
      <c r="G279" s="55">
        <v>2834364243</v>
      </c>
      <c r="H279" s="55">
        <v>680416441</v>
      </c>
      <c r="I279" s="323">
        <v>21.04</v>
      </c>
      <c r="J279" s="324">
        <v>18.97</v>
      </c>
      <c r="K279" s="55">
        <v>15727</v>
      </c>
    </row>
    <row r="280" spans="1:11" x14ac:dyDescent="0.25">
      <c r="A280" s="111" t="s">
        <v>593</v>
      </c>
      <c r="B280" s="129">
        <v>55483</v>
      </c>
      <c r="C280" s="129">
        <v>13004443400</v>
      </c>
      <c r="D280" s="131">
        <v>14051535174</v>
      </c>
      <c r="E280" s="131">
        <v>253258</v>
      </c>
      <c r="F280" s="130">
        <v>93.5</v>
      </c>
      <c r="G280" s="55">
        <v>17275517004</v>
      </c>
      <c r="H280" s="55">
        <v>3223981830</v>
      </c>
      <c r="I280" s="323">
        <v>21.04</v>
      </c>
      <c r="J280" s="324">
        <v>18.97</v>
      </c>
      <c r="K280" s="55">
        <v>12226</v>
      </c>
    </row>
    <row r="281" spans="1:11" x14ac:dyDescent="0.25">
      <c r="A281" s="17" t="s">
        <v>594</v>
      </c>
      <c r="B281" s="129"/>
      <c r="C281" s="129"/>
      <c r="D281" s="131"/>
      <c r="E281" s="131"/>
      <c r="F281" s="130"/>
      <c r="G281" s="55"/>
      <c r="H281" s="55"/>
      <c r="I281" s="323"/>
      <c r="J281" s="324"/>
      <c r="K281" s="55"/>
    </row>
    <row r="282" spans="1:11" x14ac:dyDescent="0.25">
      <c r="A282" s="111" t="s">
        <v>595</v>
      </c>
      <c r="B282" s="129">
        <v>7114</v>
      </c>
      <c r="C282" s="129">
        <v>1430492000</v>
      </c>
      <c r="D282" s="131">
        <v>1545672355</v>
      </c>
      <c r="E282" s="131">
        <v>217272</v>
      </c>
      <c r="F282" s="130">
        <v>80.2</v>
      </c>
      <c r="G282" s="55">
        <v>2215057368</v>
      </c>
      <c r="H282" s="55">
        <v>669385013</v>
      </c>
      <c r="I282" s="323">
        <v>20.170000000000002</v>
      </c>
      <c r="J282" s="324">
        <v>18.100000000000001</v>
      </c>
      <c r="K282" s="55">
        <v>18979</v>
      </c>
    </row>
    <row r="283" spans="1:11" x14ac:dyDescent="0.25">
      <c r="A283" s="111" t="s">
        <v>596</v>
      </c>
      <c r="B283" s="129">
        <v>6091</v>
      </c>
      <c r="C283" s="129">
        <v>1249371600</v>
      </c>
      <c r="D283" s="131">
        <v>1349968502</v>
      </c>
      <c r="E283" s="131">
        <v>221633</v>
      </c>
      <c r="F283" s="130">
        <v>81.900000000000006</v>
      </c>
      <c r="G283" s="55">
        <v>1896530001</v>
      </c>
      <c r="H283" s="55">
        <v>546561499</v>
      </c>
      <c r="I283" s="323">
        <v>20.170000000000002</v>
      </c>
      <c r="J283" s="324">
        <v>18.100000000000001</v>
      </c>
      <c r="K283" s="55">
        <v>18099</v>
      </c>
    </row>
    <row r="284" spans="1:11" x14ac:dyDescent="0.25">
      <c r="A284" s="111" t="s">
        <v>597</v>
      </c>
      <c r="B284" s="129">
        <v>10136</v>
      </c>
      <c r="C284" s="129">
        <v>2202158000</v>
      </c>
      <c r="D284" s="131">
        <v>2379471358</v>
      </c>
      <c r="E284" s="131">
        <v>234754</v>
      </c>
      <c r="F284" s="130">
        <v>86.7</v>
      </c>
      <c r="G284" s="55">
        <v>3156005269</v>
      </c>
      <c r="H284" s="55">
        <v>776533911</v>
      </c>
      <c r="I284" s="323">
        <v>20.170000000000002</v>
      </c>
      <c r="J284" s="324">
        <v>18.100000000000001</v>
      </c>
      <c r="K284" s="55">
        <v>15453</v>
      </c>
    </row>
    <row r="285" spans="1:11" x14ac:dyDescent="0.25">
      <c r="A285" s="111" t="s">
        <v>598</v>
      </c>
      <c r="B285" s="129">
        <v>15604</v>
      </c>
      <c r="C285" s="129">
        <v>3413321100</v>
      </c>
      <c r="D285" s="131">
        <v>3688154888</v>
      </c>
      <c r="E285" s="131">
        <v>236360</v>
      </c>
      <c r="F285" s="130">
        <v>87.3</v>
      </c>
      <c r="G285" s="55">
        <v>4858554284</v>
      </c>
      <c r="H285" s="55">
        <v>1170399396</v>
      </c>
      <c r="I285" s="323">
        <v>20.170000000000002</v>
      </c>
      <c r="J285" s="324">
        <v>18.100000000000001</v>
      </c>
      <c r="K285" s="55">
        <v>15129</v>
      </c>
    </row>
    <row r="286" spans="1:11" x14ac:dyDescent="0.25">
      <c r="A286" s="111" t="s">
        <v>599</v>
      </c>
      <c r="B286" s="129">
        <v>5135</v>
      </c>
      <c r="C286" s="129">
        <v>1032464200</v>
      </c>
      <c r="D286" s="131">
        <v>1115596152</v>
      </c>
      <c r="E286" s="131">
        <v>217253</v>
      </c>
      <c r="F286" s="130">
        <v>80.2</v>
      </c>
      <c r="G286" s="55">
        <v>1598864153</v>
      </c>
      <c r="H286" s="55">
        <v>483268001</v>
      </c>
      <c r="I286" s="323">
        <v>20.170000000000002</v>
      </c>
      <c r="J286" s="324">
        <v>18.100000000000001</v>
      </c>
      <c r="K286" s="55">
        <v>18983</v>
      </c>
    </row>
    <row r="287" spans="1:11" x14ac:dyDescent="0.25">
      <c r="A287" s="111" t="s">
        <v>600</v>
      </c>
      <c r="B287" s="129">
        <v>11139</v>
      </c>
      <c r="C287" s="129">
        <v>2307948300</v>
      </c>
      <c r="D287" s="131">
        <v>2493779681</v>
      </c>
      <c r="E287" s="131">
        <v>223878</v>
      </c>
      <c r="F287" s="130">
        <v>82.7</v>
      </c>
      <c r="G287" s="55">
        <v>3468305317</v>
      </c>
      <c r="H287" s="55">
        <v>974525636</v>
      </c>
      <c r="I287" s="323">
        <v>20.170000000000002</v>
      </c>
      <c r="J287" s="324">
        <v>18.100000000000001</v>
      </c>
      <c r="K287" s="55">
        <v>17646</v>
      </c>
    </row>
    <row r="288" spans="1:11" x14ac:dyDescent="0.25">
      <c r="A288" s="111" t="s">
        <v>601</v>
      </c>
      <c r="B288" s="129">
        <v>12376</v>
      </c>
      <c r="C288" s="129">
        <v>2763518800</v>
      </c>
      <c r="D288" s="131">
        <v>2986031807</v>
      </c>
      <c r="E288" s="131">
        <v>241276</v>
      </c>
      <c r="F288" s="130">
        <v>89.1</v>
      </c>
      <c r="G288" s="55">
        <v>3853464997</v>
      </c>
      <c r="H288" s="55">
        <v>867433190</v>
      </c>
      <c r="I288" s="323">
        <v>20.170000000000002</v>
      </c>
      <c r="J288" s="324">
        <v>18.100000000000001</v>
      </c>
      <c r="K288" s="55">
        <v>14137</v>
      </c>
    </row>
    <row r="289" spans="1:11" x14ac:dyDescent="0.25">
      <c r="A289" s="111" t="s">
        <v>602</v>
      </c>
      <c r="B289" s="129">
        <v>64871</v>
      </c>
      <c r="C289" s="129">
        <v>14997082800</v>
      </c>
      <c r="D289" s="131">
        <v>16204617913</v>
      </c>
      <c r="E289" s="131">
        <v>249798</v>
      </c>
      <c r="F289" s="130">
        <v>92.3</v>
      </c>
      <c r="G289" s="55">
        <v>20198620542</v>
      </c>
      <c r="H289" s="55">
        <v>3994002629</v>
      </c>
      <c r="I289" s="323">
        <v>20.170000000000002</v>
      </c>
      <c r="J289" s="324">
        <v>18.100000000000001</v>
      </c>
      <c r="K289" s="55">
        <v>12418</v>
      </c>
    </row>
    <row r="290" spans="1:11" x14ac:dyDescent="0.25">
      <c r="A290" s="17" t="s">
        <v>603</v>
      </c>
      <c r="B290" s="129"/>
      <c r="C290" s="129"/>
      <c r="D290" s="131"/>
      <c r="E290" s="131"/>
      <c r="F290" s="130"/>
      <c r="G290" s="55"/>
      <c r="H290" s="55"/>
      <c r="I290" s="323"/>
      <c r="J290" s="324"/>
      <c r="K290" s="55"/>
    </row>
    <row r="291" spans="1:11" x14ac:dyDescent="0.25">
      <c r="A291" s="111" t="s">
        <v>604</v>
      </c>
      <c r="B291" s="129">
        <v>2351</v>
      </c>
      <c r="C291" s="129">
        <v>471523900</v>
      </c>
      <c r="D291" s="131">
        <v>509490061</v>
      </c>
      <c r="E291" s="131">
        <v>216712</v>
      </c>
      <c r="F291" s="130">
        <v>80</v>
      </c>
      <c r="G291" s="55">
        <v>732021348</v>
      </c>
      <c r="H291" s="55">
        <v>222531287</v>
      </c>
      <c r="I291" s="323">
        <v>20.55</v>
      </c>
      <c r="J291" s="324">
        <v>18.48</v>
      </c>
      <c r="K291" s="55">
        <v>19451</v>
      </c>
    </row>
    <row r="292" spans="1:11" x14ac:dyDescent="0.25">
      <c r="A292" s="111" t="s">
        <v>605</v>
      </c>
      <c r="B292" s="129">
        <v>2349</v>
      </c>
      <c r="C292" s="129">
        <v>502358900</v>
      </c>
      <c r="D292" s="131">
        <v>542807834</v>
      </c>
      <c r="E292" s="131">
        <v>231080</v>
      </c>
      <c r="F292" s="130">
        <v>85.3</v>
      </c>
      <c r="G292" s="55">
        <v>731398617</v>
      </c>
      <c r="H292" s="55">
        <v>188590783</v>
      </c>
      <c r="I292" s="323">
        <v>20.55</v>
      </c>
      <c r="J292" s="324">
        <v>18.48</v>
      </c>
      <c r="K292" s="55">
        <v>16499</v>
      </c>
    </row>
    <row r="293" spans="1:11" x14ac:dyDescent="0.25">
      <c r="A293" s="111" t="s">
        <v>606</v>
      </c>
      <c r="B293" s="129">
        <v>12204</v>
      </c>
      <c r="C293" s="129">
        <v>2697892700</v>
      </c>
      <c r="D293" s="131">
        <v>2915121624</v>
      </c>
      <c r="E293" s="131">
        <v>238866</v>
      </c>
      <c r="F293" s="130">
        <v>88.2</v>
      </c>
      <c r="G293" s="55">
        <v>3799910054</v>
      </c>
      <c r="H293" s="55">
        <v>884788430</v>
      </c>
      <c r="I293" s="323">
        <v>20.55</v>
      </c>
      <c r="J293" s="324">
        <v>18.48</v>
      </c>
      <c r="K293" s="55">
        <v>14899</v>
      </c>
    </row>
    <row r="294" spans="1:11" x14ac:dyDescent="0.25">
      <c r="A294" s="111" t="s">
        <v>607</v>
      </c>
      <c r="B294" s="129">
        <v>3003</v>
      </c>
      <c r="C294" s="129">
        <v>659076100</v>
      </c>
      <c r="D294" s="131">
        <v>712143589</v>
      </c>
      <c r="E294" s="131">
        <v>237144</v>
      </c>
      <c r="F294" s="130">
        <v>87.6</v>
      </c>
      <c r="G294" s="55">
        <v>935031948</v>
      </c>
      <c r="H294" s="55">
        <v>222888359</v>
      </c>
      <c r="I294" s="323">
        <v>20.55</v>
      </c>
      <c r="J294" s="324">
        <v>18.48</v>
      </c>
      <c r="K294" s="55">
        <v>15253</v>
      </c>
    </row>
    <row r="295" spans="1:11" x14ac:dyDescent="0.25">
      <c r="A295" s="111" t="s">
        <v>608</v>
      </c>
      <c r="B295" s="129">
        <v>7050</v>
      </c>
      <c r="C295" s="129">
        <v>1519682700</v>
      </c>
      <c r="D295" s="131">
        <v>1642044512</v>
      </c>
      <c r="E295" s="131">
        <v>232914</v>
      </c>
      <c r="F295" s="130">
        <v>86</v>
      </c>
      <c r="G295" s="55">
        <v>2195129948</v>
      </c>
      <c r="H295" s="55">
        <v>553085436</v>
      </c>
      <c r="I295" s="323">
        <v>20.55</v>
      </c>
      <c r="J295" s="324">
        <v>18.48</v>
      </c>
      <c r="K295" s="55">
        <v>16122</v>
      </c>
    </row>
    <row r="296" spans="1:11" x14ac:dyDescent="0.25">
      <c r="A296" s="111" t="s">
        <v>609</v>
      </c>
      <c r="B296" s="129">
        <v>3917</v>
      </c>
      <c r="C296" s="129">
        <v>834050200</v>
      </c>
      <c r="D296" s="131">
        <v>901206254</v>
      </c>
      <c r="E296" s="131">
        <v>230076</v>
      </c>
      <c r="F296" s="130">
        <v>85</v>
      </c>
      <c r="G296" s="55">
        <v>1219620426</v>
      </c>
      <c r="H296" s="55">
        <v>318414172</v>
      </c>
      <c r="I296" s="323">
        <v>20.55</v>
      </c>
      <c r="J296" s="324">
        <v>18.48</v>
      </c>
      <c r="K296" s="55">
        <v>16705</v>
      </c>
    </row>
    <row r="297" spans="1:11" x14ac:dyDescent="0.25">
      <c r="A297" s="111" t="s">
        <v>610</v>
      </c>
      <c r="B297" s="129">
        <v>6746</v>
      </c>
      <c r="C297" s="129">
        <v>1445853200</v>
      </c>
      <c r="D297" s="131">
        <v>1562270408</v>
      </c>
      <c r="E297" s="131">
        <v>231585</v>
      </c>
      <c r="F297" s="130">
        <v>85.5</v>
      </c>
      <c r="G297" s="55">
        <v>2100474699</v>
      </c>
      <c r="H297" s="55">
        <v>538204291</v>
      </c>
      <c r="I297" s="323">
        <v>20.55</v>
      </c>
      <c r="J297" s="324">
        <v>18.48</v>
      </c>
      <c r="K297" s="55">
        <v>16395</v>
      </c>
    </row>
    <row r="298" spans="1:11" x14ac:dyDescent="0.25">
      <c r="A298" s="111" t="s">
        <v>611</v>
      </c>
      <c r="B298" s="129">
        <v>76219</v>
      </c>
      <c r="C298" s="129">
        <v>18303993400</v>
      </c>
      <c r="D298" s="131">
        <v>19777794341</v>
      </c>
      <c r="E298" s="131">
        <v>259486</v>
      </c>
      <c r="F298" s="130">
        <v>95.8</v>
      </c>
      <c r="G298" s="55">
        <v>23732001343</v>
      </c>
      <c r="H298" s="55">
        <v>3954207002</v>
      </c>
      <c r="I298" s="323">
        <v>20.55</v>
      </c>
      <c r="J298" s="324">
        <v>18.48</v>
      </c>
      <c r="K298" s="55">
        <v>10661</v>
      </c>
    </row>
    <row r="299" spans="1:11" x14ac:dyDescent="0.25">
      <c r="A299" s="111" t="s">
        <v>612</v>
      </c>
      <c r="B299" s="129">
        <v>2397</v>
      </c>
      <c r="C299" s="129">
        <v>500307800</v>
      </c>
      <c r="D299" s="131">
        <v>540591583</v>
      </c>
      <c r="E299" s="131">
        <v>225528</v>
      </c>
      <c r="F299" s="130">
        <v>83.3</v>
      </c>
      <c r="G299" s="55">
        <v>746344182</v>
      </c>
      <c r="H299" s="55">
        <v>205752599</v>
      </c>
      <c r="I299" s="323">
        <v>20.55</v>
      </c>
      <c r="J299" s="324">
        <v>18.48</v>
      </c>
      <c r="K299" s="55">
        <v>17640</v>
      </c>
    </row>
    <row r="300" spans="1:11" x14ac:dyDescent="0.25">
      <c r="A300" s="111" t="s">
        <v>613</v>
      </c>
      <c r="B300" s="129">
        <v>5634</v>
      </c>
      <c r="C300" s="129">
        <v>1201403500</v>
      </c>
      <c r="D300" s="132">
        <v>1298138107</v>
      </c>
      <c r="E300" s="132">
        <v>230411</v>
      </c>
      <c r="F300" s="133">
        <v>85.1</v>
      </c>
      <c r="G300" s="110">
        <v>1754235762</v>
      </c>
      <c r="H300" s="55">
        <v>456097655</v>
      </c>
      <c r="I300" s="323">
        <v>20.55</v>
      </c>
      <c r="J300" s="324">
        <v>18.48</v>
      </c>
      <c r="K300" s="55">
        <v>16636</v>
      </c>
    </row>
    <row r="301" spans="1:11" x14ac:dyDescent="0.25">
      <c r="A301" s="111" t="s">
        <v>614</v>
      </c>
      <c r="B301" s="129">
        <v>133112</v>
      </c>
      <c r="C301" s="129">
        <v>32045397400</v>
      </c>
      <c r="D301" s="54">
        <v>34625628708</v>
      </c>
      <c r="E301" s="54">
        <v>260124</v>
      </c>
      <c r="F301" s="130">
        <v>96.1</v>
      </c>
      <c r="G301" s="55">
        <v>41446544336</v>
      </c>
      <c r="H301" s="55">
        <v>6820915628</v>
      </c>
      <c r="I301" s="324">
        <v>20.55</v>
      </c>
      <c r="J301" s="324">
        <v>18.48</v>
      </c>
      <c r="K301" s="55">
        <v>10530</v>
      </c>
    </row>
    <row r="302" spans="1:11" x14ac:dyDescent="0.25">
      <c r="A302" s="111" t="s">
        <v>615</v>
      </c>
      <c r="B302" s="129">
        <v>6281</v>
      </c>
      <c r="C302" s="129">
        <v>1298791900</v>
      </c>
      <c r="D302" s="54">
        <v>1403368026</v>
      </c>
      <c r="E302" s="54">
        <v>223431</v>
      </c>
      <c r="F302" s="130">
        <v>82.5</v>
      </c>
      <c r="G302" s="55">
        <v>1955689532</v>
      </c>
      <c r="H302" s="55">
        <v>552321506</v>
      </c>
      <c r="I302" s="323">
        <v>20.55</v>
      </c>
      <c r="J302" s="324">
        <v>18.48</v>
      </c>
      <c r="K302" s="55">
        <v>18071</v>
      </c>
    </row>
    <row r="303" spans="1:11" x14ac:dyDescent="0.25">
      <c r="A303" s="111" t="s">
        <v>616</v>
      </c>
      <c r="B303" s="129">
        <v>5480</v>
      </c>
      <c r="C303" s="129">
        <v>1136839700</v>
      </c>
      <c r="D303" s="54">
        <v>1228375759</v>
      </c>
      <c r="E303" s="54">
        <v>224156</v>
      </c>
      <c r="F303" s="130">
        <v>82.8</v>
      </c>
      <c r="G303" s="55">
        <v>1706285406</v>
      </c>
      <c r="H303" s="55">
        <v>477909647</v>
      </c>
      <c r="I303" s="323">
        <v>20.55</v>
      </c>
      <c r="J303" s="324">
        <v>18.48</v>
      </c>
      <c r="K303" s="55">
        <v>17922</v>
      </c>
    </row>
    <row r="304" spans="1:11" x14ac:dyDescent="0.25">
      <c r="A304" s="111" t="s">
        <v>617</v>
      </c>
      <c r="B304" s="129">
        <v>9041</v>
      </c>
      <c r="C304" s="129">
        <v>2008586600</v>
      </c>
      <c r="D304" s="54">
        <v>2170313976</v>
      </c>
      <c r="E304" s="54">
        <v>240052</v>
      </c>
      <c r="F304" s="130">
        <v>88.7</v>
      </c>
      <c r="G304" s="55">
        <v>2815059554</v>
      </c>
      <c r="H304" s="55">
        <v>644745578</v>
      </c>
      <c r="I304" s="323">
        <v>20.55</v>
      </c>
      <c r="J304" s="324">
        <v>18.48</v>
      </c>
      <c r="K304" s="55">
        <v>14655</v>
      </c>
    </row>
    <row r="305" spans="1:11" x14ac:dyDescent="0.25">
      <c r="A305" s="111" t="s">
        <v>618</v>
      </c>
      <c r="B305" s="129">
        <v>2734</v>
      </c>
      <c r="C305" s="129">
        <v>559413000</v>
      </c>
      <c r="D305" s="54">
        <v>604455816</v>
      </c>
      <c r="E305" s="54">
        <v>221088</v>
      </c>
      <c r="F305" s="130">
        <v>81.7</v>
      </c>
      <c r="G305" s="55">
        <v>851274507</v>
      </c>
      <c r="H305" s="55">
        <v>246818691</v>
      </c>
      <c r="I305" s="323">
        <v>20.55</v>
      </c>
      <c r="J305" s="324">
        <v>18.48</v>
      </c>
      <c r="K305" s="55">
        <v>18552</v>
      </c>
    </row>
    <row r="306" spans="1:11" x14ac:dyDescent="0.25">
      <c r="A306" s="17" t="s">
        <v>619</v>
      </c>
      <c r="B306" s="129"/>
      <c r="C306" s="129"/>
      <c r="D306" s="54"/>
      <c r="E306" s="54"/>
      <c r="F306" s="130"/>
      <c r="G306" s="55"/>
      <c r="H306" s="55"/>
      <c r="I306" s="323"/>
      <c r="J306" s="324"/>
      <c r="K306" s="55"/>
    </row>
    <row r="307" spans="1:11" x14ac:dyDescent="0.25">
      <c r="A307" s="111" t="s">
        <v>620</v>
      </c>
      <c r="B307" s="129">
        <v>2618</v>
      </c>
      <c r="C307" s="129">
        <v>618013000</v>
      </c>
      <c r="D307" s="54">
        <v>667774171</v>
      </c>
      <c r="E307" s="54">
        <v>255070</v>
      </c>
      <c r="F307" s="130">
        <v>94.2</v>
      </c>
      <c r="G307" s="55">
        <v>815156057</v>
      </c>
      <c r="H307" s="55">
        <v>147381886</v>
      </c>
      <c r="I307" s="323">
        <v>20.45</v>
      </c>
      <c r="J307" s="324">
        <v>18.38</v>
      </c>
      <c r="K307" s="55">
        <v>11512</v>
      </c>
    </row>
    <row r="308" spans="1:11" x14ac:dyDescent="0.25">
      <c r="A308" s="111" t="s">
        <v>621</v>
      </c>
      <c r="B308" s="129">
        <v>6078</v>
      </c>
      <c r="C308" s="129">
        <v>1396027100</v>
      </c>
      <c r="D308" s="54">
        <v>1508432410</v>
      </c>
      <c r="E308" s="54">
        <v>248179</v>
      </c>
      <c r="F308" s="130">
        <v>91.7</v>
      </c>
      <c r="G308" s="55">
        <v>1892482244</v>
      </c>
      <c r="H308" s="55">
        <v>384049834</v>
      </c>
      <c r="I308" s="323">
        <v>20.45</v>
      </c>
      <c r="J308" s="324">
        <v>18.38</v>
      </c>
      <c r="K308" s="55">
        <v>12922</v>
      </c>
    </row>
    <row r="309" spans="1:11" x14ac:dyDescent="0.25">
      <c r="A309" s="111" t="s">
        <v>622</v>
      </c>
      <c r="B309" s="129">
        <v>27960</v>
      </c>
      <c r="C309" s="129">
        <v>6758393400</v>
      </c>
      <c r="D309" s="54">
        <v>7302565720</v>
      </c>
      <c r="E309" s="54">
        <v>261179</v>
      </c>
      <c r="F309" s="130">
        <v>96.5</v>
      </c>
      <c r="G309" s="55">
        <v>8705791962</v>
      </c>
      <c r="H309" s="55">
        <v>1403226242</v>
      </c>
      <c r="I309" s="323">
        <v>20.45</v>
      </c>
      <c r="J309" s="324">
        <v>18.38</v>
      </c>
      <c r="K309" s="55">
        <v>10263</v>
      </c>
    </row>
    <row r="310" spans="1:11" x14ac:dyDescent="0.25">
      <c r="A310" s="111" t="s">
        <v>623</v>
      </c>
      <c r="B310" s="129">
        <v>17338</v>
      </c>
      <c r="C310" s="129">
        <v>5017108600</v>
      </c>
      <c r="D310" s="54">
        <v>5421076150</v>
      </c>
      <c r="E310" s="54">
        <v>312670</v>
      </c>
      <c r="F310" s="130">
        <v>115.5</v>
      </c>
      <c r="G310" s="55">
        <v>5398462841</v>
      </c>
      <c r="H310" s="55">
        <v>-22613309</v>
      </c>
      <c r="I310" s="324">
        <v>20.45</v>
      </c>
      <c r="J310" s="323">
        <v>18.38</v>
      </c>
      <c r="K310" s="55">
        <v>-240</v>
      </c>
    </row>
    <row r="311" spans="1:11" x14ac:dyDescent="0.25">
      <c r="A311" s="111" t="s">
        <v>624</v>
      </c>
      <c r="B311" s="129">
        <v>9195</v>
      </c>
      <c r="C311" s="129">
        <v>1910181000</v>
      </c>
      <c r="D311" s="54">
        <v>2063984954</v>
      </c>
      <c r="E311" s="54">
        <v>224468</v>
      </c>
      <c r="F311" s="130">
        <v>82.9</v>
      </c>
      <c r="G311" s="55">
        <v>2863009910</v>
      </c>
      <c r="H311" s="55">
        <v>799024956</v>
      </c>
      <c r="I311" s="323">
        <v>20.45</v>
      </c>
      <c r="J311" s="324">
        <v>18.38</v>
      </c>
      <c r="K311" s="55">
        <v>17771</v>
      </c>
    </row>
    <row r="312" spans="1:11" x14ac:dyDescent="0.25">
      <c r="A312" s="111" t="s">
        <v>625</v>
      </c>
      <c r="B312" s="129">
        <v>4747</v>
      </c>
      <c r="C312" s="129">
        <v>1109042700</v>
      </c>
      <c r="D312" s="54">
        <v>1198340600</v>
      </c>
      <c r="E312" s="54">
        <v>252442</v>
      </c>
      <c r="F312" s="130">
        <v>93.2</v>
      </c>
      <c r="G312" s="55">
        <v>1478054165</v>
      </c>
      <c r="H312" s="55">
        <v>279713565</v>
      </c>
      <c r="I312" s="323">
        <v>20.45</v>
      </c>
      <c r="J312" s="324">
        <v>18.38</v>
      </c>
      <c r="K312" s="55">
        <v>12050</v>
      </c>
    </row>
    <row r="313" spans="1:11" x14ac:dyDescent="0.25">
      <c r="A313" s="111" t="s">
        <v>626</v>
      </c>
      <c r="B313" s="129">
        <v>15588</v>
      </c>
      <c r="C313" s="129">
        <v>3624827100</v>
      </c>
      <c r="D313" s="54">
        <v>3916690928</v>
      </c>
      <c r="E313" s="54">
        <v>251263</v>
      </c>
      <c r="F313" s="130">
        <v>92.8</v>
      </c>
      <c r="G313" s="55">
        <v>4853572429</v>
      </c>
      <c r="H313" s="55">
        <v>936881501</v>
      </c>
      <c r="I313" s="323">
        <v>20.45</v>
      </c>
      <c r="J313" s="324">
        <v>18.38</v>
      </c>
      <c r="K313" s="55">
        <v>12291</v>
      </c>
    </row>
    <row r="314" spans="1:11" x14ac:dyDescent="0.25">
      <c r="A314" s="111" t="s">
        <v>627</v>
      </c>
      <c r="B314" s="129">
        <v>22424</v>
      </c>
      <c r="C314" s="129">
        <v>6442682900</v>
      </c>
      <c r="D314" s="54">
        <v>6961434842</v>
      </c>
      <c r="E314" s="54">
        <v>310446</v>
      </c>
      <c r="F314" s="130">
        <v>114.7</v>
      </c>
      <c r="G314" s="55">
        <v>6982070063</v>
      </c>
      <c r="H314" s="55">
        <v>20635221</v>
      </c>
      <c r="I314" s="323">
        <v>20.45</v>
      </c>
      <c r="J314" s="324">
        <v>18.38</v>
      </c>
      <c r="K314" s="55">
        <v>188</v>
      </c>
    </row>
    <row r="315" spans="1:11" x14ac:dyDescent="0.25">
      <c r="A315" s="111" t="s">
        <v>628</v>
      </c>
      <c r="B315" s="129">
        <v>79400</v>
      </c>
      <c r="C315" s="129">
        <v>20371679000</v>
      </c>
      <c r="D315" s="54">
        <v>22011965850</v>
      </c>
      <c r="E315" s="54">
        <v>277229</v>
      </c>
      <c r="F315" s="130">
        <v>102.4</v>
      </c>
      <c r="G315" s="55">
        <v>24722456430</v>
      </c>
      <c r="H315" s="55">
        <v>2710490580</v>
      </c>
      <c r="I315" s="323">
        <v>20.45</v>
      </c>
      <c r="J315" s="324">
        <v>18.38</v>
      </c>
      <c r="K315" s="55">
        <v>6981</v>
      </c>
    </row>
    <row r="316" spans="1:11" x14ac:dyDescent="0.25">
      <c r="A316" s="111" t="s">
        <v>629</v>
      </c>
      <c r="B316" s="129">
        <v>5871</v>
      </c>
      <c r="C316" s="129">
        <v>1299688700</v>
      </c>
      <c r="D316" s="54">
        <v>1404337035</v>
      </c>
      <c r="E316" s="54">
        <v>239199</v>
      </c>
      <c r="F316" s="130">
        <v>88.3</v>
      </c>
      <c r="G316" s="55">
        <v>1828029492</v>
      </c>
      <c r="H316" s="55">
        <v>423692457</v>
      </c>
      <c r="I316" s="323">
        <v>20.45</v>
      </c>
      <c r="J316" s="324">
        <v>18.38</v>
      </c>
      <c r="K316" s="55">
        <v>14758</v>
      </c>
    </row>
    <row r="317" spans="1:11" x14ac:dyDescent="0.25">
      <c r="A317" s="111" t="s">
        <v>630</v>
      </c>
      <c r="B317" s="129">
        <v>42362</v>
      </c>
      <c r="C317" s="129">
        <v>10417323000</v>
      </c>
      <c r="D317" s="54">
        <v>11256105013</v>
      </c>
      <c r="E317" s="54">
        <v>265712</v>
      </c>
      <c r="F317" s="130">
        <v>98.1</v>
      </c>
      <c r="G317" s="55">
        <v>13190084374</v>
      </c>
      <c r="H317" s="55">
        <v>1933979361</v>
      </c>
      <c r="I317" s="323">
        <v>20.45</v>
      </c>
      <c r="J317" s="324">
        <v>18.38</v>
      </c>
      <c r="K317" s="55">
        <v>9336</v>
      </c>
    </row>
    <row r="318" spans="1:11" x14ac:dyDescent="0.25">
      <c r="A318" s="111" t="s">
        <v>631</v>
      </c>
      <c r="B318" s="129">
        <v>7812</v>
      </c>
      <c r="C318" s="129">
        <v>1759526600</v>
      </c>
      <c r="D318" s="54">
        <v>1901200163</v>
      </c>
      <c r="E318" s="54">
        <v>243369</v>
      </c>
      <c r="F318" s="130">
        <v>89.9</v>
      </c>
      <c r="G318" s="55">
        <v>2432390801</v>
      </c>
      <c r="H318" s="55">
        <v>531190638</v>
      </c>
      <c r="I318" s="323">
        <v>20.45</v>
      </c>
      <c r="J318" s="324">
        <v>18.38</v>
      </c>
      <c r="K318" s="55">
        <v>13905</v>
      </c>
    </row>
    <row r="319" spans="1:11" x14ac:dyDescent="0.25">
      <c r="A319" s="111" t="s">
        <v>632</v>
      </c>
      <c r="B319" s="129">
        <v>3172</v>
      </c>
      <c r="C319" s="129">
        <v>686907300</v>
      </c>
      <c r="D319" s="54">
        <v>742215702</v>
      </c>
      <c r="E319" s="54">
        <v>233990</v>
      </c>
      <c r="F319" s="130">
        <v>86.4</v>
      </c>
      <c r="G319" s="55">
        <v>987652793</v>
      </c>
      <c r="H319" s="55">
        <v>245437091</v>
      </c>
      <c r="I319" s="323">
        <v>20.45</v>
      </c>
      <c r="J319" s="324">
        <v>18.38</v>
      </c>
      <c r="K319" s="55">
        <v>15823</v>
      </c>
    </row>
    <row r="320" spans="1:11" x14ac:dyDescent="0.25">
      <c r="A320" s="111" t="s">
        <v>633</v>
      </c>
      <c r="B320" s="129">
        <v>4088</v>
      </c>
      <c r="C320" s="129">
        <v>876575100</v>
      </c>
      <c r="D320" s="54">
        <v>947155174</v>
      </c>
      <c r="E320" s="54">
        <v>231692</v>
      </c>
      <c r="F320" s="130">
        <v>85.6</v>
      </c>
      <c r="G320" s="55">
        <v>1272864004</v>
      </c>
      <c r="H320" s="55">
        <v>325708830</v>
      </c>
      <c r="I320" s="323">
        <v>20.45</v>
      </c>
      <c r="J320" s="324">
        <v>18.38</v>
      </c>
      <c r="K320" s="55">
        <v>16293</v>
      </c>
    </row>
    <row r="321" spans="1:11" ht="13.8" thickBot="1" x14ac:dyDescent="0.3">
      <c r="A321" s="21"/>
      <c r="B321" s="56"/>
      <c r="C321" s="56"/>
      <c r="D321" s="57"/>
      <c r="E321" s="57"/>
      <c r="F321" s="58"/>
      <c r="G321" s="59"/>
      <c r="H321" s="59"/>
      <c r="I321" s="60"/>
      <c r="J321" s="60"/>
      <c r="K321" s="59"/>
    </row>
    <row r="322" spans="1:11" x14ac:dyDescent="0.25">
      <c r="A322" s="61" t="str">
        <f>"1) Enligt regeringens beslut om uppräkningsfaktorer för beräkning av  kommunalskattemedel för år "&amp;Innehåll!C34&amp;"."</f>
        <v>1) Enligt regeringens beslut om uppräkningsfaktorer för beräkning av  kommunalskattemedel för år 2024.</v>
      </c>
    </row>
  </sheetData>
  <mergeCells count="4">
    <mergeCell ref="D3:F3"/>
    <mergeCell ref="I3:J3"/>
    <mergeCell ref="I4:J4"/>
    <mergeCell ref="I5:J5"/>
  </mergeCells>
  <conditionalFormatting sqref="I321">
    <cfRule type="expression" dxfId="76" priority="40" stopIfTrue="1">
      <formula>IF($H321&gt;=0,TRUE,FALSE)</formula>
    </cfRule>
  </conditionalFormatting>
  <conditionalFormatting sqref="J321">
    <cfRule type="expression" dxfId="75" priority="41" stopIfTrue="1">
      <formula>IF($H321&lt;0,TRUE,FALSE)</formula>
    </cfRule>
  </conditionalFormatting>
  <conditionalFormatting sqref="H321 K321">
    <cfRule type="cellIs" dxfId="74" priority="42" stopIfTrue="1" operator="lessThan">
      <formula>0</formula>
    </cfRule>
  </conditionalFormatting>
  <conditionalFormatting sqref="K321">
    <cfRule type="cellIs" dxfId="73" priority="37" stopIfTrue="1" operator="lessThan">
      <formula>0</formula>
    </cfRule>
  </conditionalFormatting>
  <conditionalFormatting sqref="H11:H320 K11:K320">
    <cfRule type="cellIs" dxfId="72" priority="14" stopIfTrue="1" operator="lessThan">
      <formula>0</formula>
    </cfRule>
  </conditionalFormatting>
  <conditionalFormatting sqref="K11:K320">
    <cfRule type="cellIs" dxfId="71" priority="13" stopIfTrue="1" operator="lessThan">
      <formula>0</formula>
    </cfRule>
  </conditionalFormatting>
  <conditionalFormatting sqref="K11:K320">
    <cfRule type="cellIs" dxfId="70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0" defaultRowHeight="13.2" x14ac:dyDescent="0.25"/>
  <cols>
    <col min="1" max="1" width="13.109375" customWidth="1"/>
    <col min="2" max="10" width="9.109375" customWidth="1"/>
    <col min="11" max="12" width="10.6640625" customWidth="1"/>
    <col min="13" max="13" width="2.88671875" customWidth="1"/>
    <col min="14" max="14" width="0" hidden="1" customWidth="1"/>
    <col min="15" max="16384" width="9.109375" hidden="1"/>
  </cols>
  <sheetData>
    <row r="1" spans="1:12" ht="9" customHeight="1" x14ac:dyDescent="0.25"/>
    <row r="2" spans="1:12" s="136" customFormat="1" ht="17.25" customHeight="1" x14ac:dyDescent="0.3">
      <c r="A2" s="134" t="str">
        <f>"Tabell 3  Kostnadsutjämning, utjämningsåret "&amp;Innehåll!C34</f>
        <v>Tabell 3  Kostnadsutjämning, utjämningsåret 2024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2" s="136" customFormat="1" ht="4.5" customHeight="1" x14ac:dyDescent="0.3">
      <c r="A3" s="137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5"/>
    </row>
    <row r="4" spans="1:12" s="136" customFormat="1" ht="12" customHeight="1" x14ac:dyDescent="0.25">
      <c r="A4" s="139" t="s">
        <v>19</v>
      </c>
      <c r="B4" s="140" t="s">
        <v>178</v>
      </c>
      <c r="C4" s="141"/>
      <c r="D4" s="138"/>
      <c r="E4" s="138"/>
      <c r="F4" s="138"/>
      <c r="G4" s="138"/>
      <c r="H4" s="138"/>
      <c r="I4" s="138"/>
      <c r="J4" s="138"/>
      <c r="K4" s="142" t="s">
        <v>131</v>
      </c>
      <c r="L4" s="142" t="s">
        <v>139</v>
      </c>
    </row>
    <row r="5" spans="1:12" s="146" customFormat="1" ht="12" customHeight="1" x14ac:dyDescent="0.25">
      <c r="A5" s="129"/>
      <c r="B5" s="143" t="s">
        <v>140</v>
      </c>
      <c r="C5" s="143" t="s">
        <v>140</v>
      </c>
      <c r="D5" s="143" t="s">
        <v>141</v>
      </c>
      <c r="E5" s="143" t="s">
        <v>293</v>
      </c>
      <c r="F5" s="143" t="s">
        <v>142</v>
      </c>
      <c r="G5" s="143" t="s">
        <v>143</v>
      </c>
      <c r="H5" s="143" t="s">
        <v>180</v>
      </c>
      <c r="I5" s="143" t="s">
        <v>184</v>
      </c>
      <c r="J5" s="143" t="s">
        <v>144</v>
      </c>
      <c r="K5" s="144" t="s">
        <v>145</v>
      </c>
      <c r="L5" s="145" t="s">
        <v>39</v>
      </c>
    </row>
    <row r="6" spans="1:12" s="146" customFormat="1" ht="12" customHeight="1" x14ac:dyDescent="0.25">
      <c r="B6" s="143" t="s">
        <v>146</v>
      </c>
      <c r="C6" s="143" t="s">
        <v>147</v>
      </c>
      <c r="D6" s="143" t="s">
        <v>148</v>
      </c>
      <c r="E6" s="143" t="s">
        <v>295</v>
      </c>
      <c r="F6" s="143" t="s">
        <v>149</v>
      </c>
      <c r="G6" s="143" t="s">
        <v>150</v>
      </c>
      <c r="H6" s="143" t="s">
        <v>181</v>
      </c>
      <c r="I6" s="143" t="s">
        <v>185</v>
      </c>
      <c r="J6" s="143" t="s">
        <v>151</v>
      </c>
      <c r="K6" s="147" t="s">
        <v>152</v>
      </c>
      <c r="L6" s="145" t="s">
        <v>153</v>
      </c>
    </row>
    <row r="7" spans="1:12" s="146" customFormat="1" ht="12" customHeight="1" x14ac:dyDescent="0.25">
      <c r="A7" s="146" t="s">
        <v>42</v>
      </c>
      <c r="B7" s="143" t="s">
        <v>154</v>
      </c>
      <c r="C7" s="143" t="s">
        <v>155</v>
      </c>
      <c r="D7" s="143"/>
      <c r="E7" s="143" t="s">
        <v>294</v>
      </c>
      <c r="F7" s="143" t="s">
        <v>156</v>
      </c>
      <c r="G7" s="143"/>
      <c r="H7" s="143" t="s">
        <v>182</v>
      </c>
      <c r="I7" s="143" t="s">
        <v>149</v>
      </c>
      <c r="J7" s="143"/>
      <c r="K7" s="148" t="s">
        <v>109</v>
      </c>
      <c r="L7" s="145" t="s">
        <v>44</v>
      </c>
    </row>
    <row r="8" spans="1:12" s="146" customFormat="1" ht="12" customHeight="1" x14ac:dyDescent="0.25">
      <c r="A8" s="129"/>
      <c r="B8" s="143" t="s">
        <v>157</v>
      </c>
      <c r="C8" s="143" t="s">
        <v>158</v>
      </c>
      <c r="D8" s="143"/>
      <c r="E8" s="143"/>
      <c r="F8" s="143" t="s">
        <v>150</v>
      </c>
      <c r="G8" s="143"/>
      <c r="H8" s="143" t="s">
        <v>183</v>
      </c>
      <c r="I8" s="143" t="s">
        <v>186</v>
      </c>
      <c r="J8" s="143"/>
      <c r="K8" s="143"/>
      <c r="L8" s="149" t="s">
        <v>152</v>
      </c>
    </row>
    <row r="9" spans="1:12" s="146" customFormat="1" x14ac:dyDescent="0.25">
      <c r="B9" s="32" t="s">
        <v>150</v>
      </c>
      <c r="C9" s="143" t="s">
        <v>148</v>
      </c>
      <c r="D9" s="143"/>
      <c r="E9" s="143"/>
      <c r="F9" s="143"/>
      <c r="G9" s="143"/>
      <c r="H9" s="143" t="s">
        <v>296</v>
      </c>
      <c r="I9" s="143"/>
      <c r="J9" s="143"/>
      <c r="K9" s="143"/>
      <c r="L9" s="150"/>
    </row>
    <row r="10" spans="1:12" s="153" customFormat="1" ht="12" customHeight="1" x14ac:dyDescent="0.25">
      <c r="A10" s="154" t="s">
        <v>159</v>
      </c>
      <c r="B10" s="151">
        <v>9640.9772441452606</v>
      </c>
      <c r="C10" s="151">
        <v>14169.4131598976</v>
      </c>
      <c r="D10" s="151">
        <v>4764.8504964474796</v>
      </c>
      <c r="E10" s="151">
        <v>726.35434293178798</v>
      </c>
      <c r="F10" s="151">
        <v>5323.3173167543</v>
      </c>
      <c r="G10" s="151">
        <v>12728.1450809177</v>
      </c>
      <c r="H10" s="151">
        <v>130.40414621183399</v>
      </c>
      <c r="I10" s="151">
        <v>230.49499598728499</v>
      </c>
      <c r="J10" s="151">
        <v>1480.4693252595</v>
      </c>
      <c r="K10" s="151">
        <v>49194</v>
      </c>
      <c r="L10" s="152"/>
    </row>
    <row r="11" spans="1:12" ht="18.75" customHeight="1" x14ac:dyDescent="0.25">
      <c r="A11" s="17" t="s">
        <v>329</v>
      </c>
    </row>
    <row r="12" spans="1:12" x14ac:dyDescent="0.25">
      <c r="A12" s="111" t="s">
        <v>330</v>
      </c>
      <c r="B12" s="110">
        <v>11084</v>
      </c>
      <c r="C12" s="110">
        <v>16785</v>
      </c>
      <c r="D12" s="110">
        <v>5294</v>
      </c>
      <c r="E12" s="110">
        <v>1440</v>
      </c>
      <c r="F12" s="110">
        <v>7203</v>
      </c>
      <c r="G12" s="110">
        <v>8371</v>
      </c>
      <c r="H12" s="110">
        <v>93</v>
      </c>
      <c r="I12" s="110">
        <v>158</v>
      </c>
      <c r="J12" s="110">
        <v>2140</v>
      </c>
      <c r="K12" s="110">
        <v>52568</v>
      </c>
      <c r="L12" s="80">
        <v>3374</v>
      </c>
    </row>
    <row r="13" spans="1:12" x14ac:dyDescent="0.25">
      <c r="A13" s="111" t="s">
        <v>331</v>
      </c>
      <c r="B13" s="110">
        <v>10222</v>
      </c>
      <c r="C13" s="110">
        <v>18522</v>
      </c>
      <c r="D13" s="110">
        <v>6569</v>
      </c>
      <c r="E13" s="110">
        <v>443</v>
      </c>
      <c r="F13" s="110">
        <v>2720</v>
      </c>
      <c r="G13" s="110">
        <v>14911</v>
      </c>
      <c r="H13" s="110">
        <v>93</v>
      </c>
      <c r="I13" s="110">
        <v>158</v>
      </c>
      <c r="J13" s="110">
        <v>2140</v>
      </c>
      <c r="K13" s="110">
        <v>55778</v>
      </c>
      <c r="L13" s="80">
        <v>6584</v>
      </c>
    </row>
    <row r="14" spans="1:12" x14ac:dyDescent="0.25">
      <c r="A14" s="111" t="s">
        <v>332</v>
      </c>
      <c r="B14" s="110">
        <v>11739</v>
      </c>
      <c r="C14" s="110">
        <v>19773</v>
      </c>
      <c r="D14" s="110">
        <v>6158</v>
      </c>
      <c r="E14" s="110">
        <v>544</v>
      </c>
      <c r="F14" s="110">
        <v>3253</v>
      </c>
      <c r="G14" s="110">
        <v>10158</v>
      </c>
      <c r="H14" s="110">
        <v>93</v>
      </c>
      <c r="I14" s="110">
        <v>158</v>
      </c>
      <c r="J14" s="110">
        <v>2140</v>
      </c>
      <c r="K14" s="110">
        <v>54016</v>
      </c>
      <c r="L14" s="80">
        <v>4822</v>
      </c>
    </row>
    <row r="15" spans="1:12" x14ac:dyDescent="0.25">
      <c r="A15" s="111" t="s">
        <v>333</v>
      </c>
      <c r="B15" s="110">
        <v>11891</v>
      </c>
      <c r="C15" s="110">
        <v>15895</v>
      </c>
      <c r="D15" s="110">
        <v>5075</v>
      </c>
      <c r="E15" s="110">
        <v>1035</v>
      </c>
      <c r="F15" s="110">
        <v>5736</v>
      </c>
      <c r="G15" s="110">
        <v>8782</v>
      </c>
      <c r="H15" s="110">
        <v>672</v>
      </c>
      <c r="I15" s="110">
        <v>158</v>
      </c>
      <c r="J15" s="110">
        <v>2140</v>
      </c>
      <c r="K15" s="110">
        <v>51384</v>
      </c>
      <c r="L15" s="80">
        <v>2190</v>
      </c>
    </row>
    <row r="16" spans="1:12" x14ac:dyDescent="0.25">
      <c r="A16" s="111" t="s">
        <v>334</v>
      </c>
      <c r="B16" s="110">
        <v>11466</v>
      </c>
      <c r="C16" s="110">
        <v>17273</v>
      </c>
      <c r="D16" s="110">
        <v>5376</v>
      </c>
      <c r="E16" s="110">
        <v>944</v>
      </c>
      <c r="F16" s="110">
        <v>5394</v>
      </c>
      <c r="G16" s="110">
        <v>8453</v>
      </c>
      <c r="H16" s="110">
        <v>93</v>
      </c>
      <c r="I16" s="110">
        <v>158</v>
      </c>
      <c r="J16" s="110">
        <v>2140</v>
      </c>
      <c r="K16" s="110">
        <v>51297</v>
      </c>
      <c r="L16" s="80">
        <v>2103</v>
      </c>
    </row>
    <row r="17" spans="1:12" x14ac:dyDescent="0.25">
      <c r="A17" s="111" t="s">
        <v>335</v>
      </c>
      <c r="B17" s="110">
        <v>11290</v>
      </c>
      <c r="C17" s="110">
        <v>15452</v>
      </c>
      <c r="D17" s="110">
        <v>5061</v>
      </c>
      <c r="E17" s="110">
        <v>979</v>
      </c>
      <c r="F17" s="110">
        <v>5065</v>
      </c>
      <c r="G17" s="110">
        <v>10286</v>
      </c>
      <c r="H17" s="110">
        <v>210</v>
      </c>
      <c r="I17" s="110">
        <v>158</v>
      </c>
      <c r="J17" s="110">
        <v>2140</v>
      </c>
      <c r="K17" s="110">
        <v>50641</v>
      </c>
      <c r="L17" s="80">
        <v>1447</v>
      </c>
    </row>
    <row r="18" spans="1:12" x14ac:dyDescent="0.25">
      <c r="A18" s="111" t="s">
        <v>336</v>
      </c>
      <c r="B18" s="110">
        <v>10566</v>
      </c>
      <c r="C18" s="110">
        <v>16535</v>
      </c>
      <c r="D18" s="110">
        <v>5342</v>
      </c>
      <c r="E18" s="110">
        <v>464</v>
      </c>
      <c r="F18" s="110">
        <v>3465</v>
      </c>
      <c r="G18" s="110">
        <v>14576</v>
      </c>
      <c r="H18" s="110">
        <v>93</v>
      </c>
      <c r="I18" s="110">
        <v>158</v>
      </c>
      <c r="J18" s="110">
        <v>2140</v>
      </c>
      <c r="K18" s="110">
        <v>53339</v>
      </c>
      <c r="L18" s="80">
        <v>4145</v>
      </c>
    </row>
    <row r="19" spans="1:12" x14ac:dyDescent="0.25">
      <c r="A19" s="111" t="s">
        <v>337</v>
      </c>
      <c r="B19" s="110">
        <v>12144</v>
      </c>
      <c r="C19" s="110">
        <v>16978</v>
      </c>
      <c r="D19" s="110">
        <v>5226</v>
      </c>
      <c r="E19" s="110">
        <v>491</v>
      </c>
      <c r="F19" s="110">
        <v>4237</v>
      </c>
      <c r="G19" s="110">
        <v>10469</v>
      </c>
      <c r="H19" s="110">
        <v>93</v>
      </c>
      <c r="I19" s="110">
        <v>158</v>
      </c>
      <c r="J19" s="110">
        <v>2140</v>
      </c>
      <c r="K19" s="110">
        <v>51936</v>
      </c>
      <c r="L19" s="80">
        <v>2742</v>
      </c>
    </row>
    <row r="20" spans="1:12" x14ac:dyDescent="0.25">
      <c r="A20" s="111" t="s">
        <v>338</v>
      </c>
      <c r="B20" s="110">
        <v>8294</v>
      </c>
      <c r="C20" s="110">
        <v>12744</v>
      </c>
      <c r="D20" s="110">
        <v>4503</v>
      </c>
      <c r="E20" s="110">
        <v>600</v>
      </c>
      <c r="F20" s="110">
        <v>4830</v>
      </c>
      <c r="G20" s="110">
        <v>17145</v>
      </c>
      <c r="H20" s="110">
        <v>93</v>
      </c>
      <c r="I20" s="110">
        <v>56</v>
      </c>
      <c r="J20" s="110">
        <v>2140</v>
      </c>
      <c r="K20" s="110">
        <v>50405</v>
      </c>
      <c r="L20" s="80">
        <v>1211</v>
      </c>
    </row>
    <row r="21" spans="1:12" x14ac:dyDescent="0.25">
      <c r="A21" s="111" t="s">
        <v>339</v>
      </c>
      <c r="B21" s="110">
        <v>11537</v>
      </c>
      <c r="C21" s="110">
        <v>17895</v>
      </c>
      <c r="D21" s="110">
        <v>6461</v>
      </c>
      <c r="E21" s="110">
        <v>577</v>
      </c>
      <c r="F21" s="110">
        <v>3210</v>
      </c>
      <c r="G21" s="110">
        <v>8380</v>
      </c>
      <c r="H21" s="110">
        <v>1499</v>
      </c>
      <c r="I21" s="110">
        <v>56</v>
      </c>
      <c r="J21" s="110">
        <v>2140</v>
      </c>
      <c r="K21" s="110">
        <v>51755</v>
      </c>
      <c r="L21" s="80">
        <v>2561</v>
      </c>
    </row>
    <row r="22" spans="1:12" x14ac:dyDescent="0.25">
      <c r="A22" s="111" t="s">
        <v>340</v>
      </c>
      <c r="B22" s="110">
        <v>9764</v>
      </c>
      <c r="C22" s="110">
        <v>14180</v>
      </c>
      <c r="D22" s="110">
        <v>4695</v>
      </c>
      <c r="E22" s="110">
        <v>827</v>
      </c>
      <c r="F22" s="110">
        <v>4993</v>
      </c>
      <c r="G22" s="110">
        <v>13143</v>
      </c>
      <c r="H22" s="110">
        <v>93</v>
      </c>
      <c r="I22" s="110">
        <v>158</v>
      </c>
      <c r="J22" s="110">
        <v>2140</v>
      </c>
      <c r="K22" s="110">
        <v>49993</v>
      </c>
      <c r="L22" s="80">
        <v>799</v>
      </c>
    </row>
    <row r="23" spans="1:12" x14ac:dyDescent="0.25">
      <c r="A23" s="111" t="s">
        <v>341</v>
      </c>
      <c r="B23" s="110">
        <v>11708</v>
      </c>
      <c r="C23" s="110">
        <v>18255</v>
      </c>
      <c r="D23" s="110">
        <v>6315</v>
      </c>
      <c r="E23" s="110">
        <v>621</v>
      </c>
      <c r="F23" s="110">
        <v>3883</v>
      </c>
      <c r="G23" s="110">
        <v>10940</v>
      </c>
      <c r="H23" s="110">
        <v>93</v>
      </c>
      <c r="I23" s="110">
        <v>158</v>
      </c>
      <c r="J23" s="110">
        <v>2140</v>
      </c>
      <c r="K23" s="110">
        <v>54113</v>
      </c>
      <c r="L23" s="80">
        <v>4919</v>
      </c>
    </row>
    <row r="24" spans="1:12" x14ac:dyDescent="0.25">
      <c r="A24" s="111" t="s">
        <v>342</v>
      </c>
      <c r="B24" s="110">
        <v>12042</v>
      </c>
      <c r="C24" s="110">
        <v>17293</v>
      </c>
      <c r="D24" s="110">
        <v>5032</v>
      </c>
      <c r="E24" s="110">
        <v>1291</v>
      </c>
      <c r="F24" s="110">
        <v>5613</v>
      </c>
      <c r="G24" s="110">
        <v>8990</v>
      </c>
      <c r="H24" s="110">
        <v>666</v>
      </c>
      <c r="I24" s="110">
        <v>158</v>
      </c>
      <c r="J24" s="110">
        <v>2140</v>
      </c>
      <c r="K24" s="110">
        <v>53225</v>
      </c>
      <c r="L24" s="80">
        <v>4031</v>
      </c>
    </row>
    <row r="25" spans="1:12" x14ac:dyDescent="0.25">
      <c r="A25" s="111" t="s">
        <v>343</v>
      </c>
      <c r="B25" s="110">
        <v>11264</v>
      </c>
      <c r="C25" s="110">
        <v>17151</v>
      </c>
      <c r="D25" s="110">
        <v>5774</v>
      </c>
      <c r="E25" s="110">
        <v>756</v>
      </c>
      <c r="F25" s="110">
        <v>4483</v>
      </c>
      <c r="G25" s="110">
        <v>9977</v>
      </c>
      <c r="H25" s="110">
        <v>93</v>
      </c>
      <c r="I25" s="110">
        <v>158</v>
      </c>
      <c r="J25" s="110">
        <v>2140</v>
      </c>
      <c r="K25" s="110">
        <v>51796</v>
      </c>
      <c r="L25" s="80">
        <v>2602</v>
      </c>
    </row>
    <row r="26" spans="1:12" x14ac:dyDescent="0.25">
      <c r="A26" s="111" t="s">
        <v>344</v>
      </c>
      <c r="B26" s="110">
        <v>9864</v>
      </c>
      <c r="C26" s="110">
        <v>10246</v>
      </c>
      <c r="D26" s="110">
        <v>2706</v>
      </c>
      <c r="E26" s="110">
        <v>1094</v>
      </c>
      <c r="F26" s="110">
        <v>4524</v>
      </c>
      <c r="G26" s="110">
        <v>10465</v>
      </c>
      <c r="H26" s="110">
        <v>93</v>
      </c>
      <c r="I26" s="110">
        <v>158</v>
      </c>
      <c r="J26" s="110">
        <v>2140</v>
      </c>
      <c r="K26" s="110">
        <v>41290</v>
      </c>
      <c r="L26" s="80">
        <v>-7904</v>
      </c>
    </row>
    <row r="27" spans="1:12" x14ac:dyDescent="0.25">
      <c r="A27" s="111" t="s">
        <v>329</v>
      </c>
      <c r="B27" s="110">
        <v>9770</v>
      </c>
      <c r="C27" s="110">
        <v>12712</v>
      </c>
      <c r="D27" s="110">
        <v>3813</v>
      </c>
      <c r="E27" s="110">
        <v>818</v>
      </c>
      <c r="F27" s="110">
        <v>7563</v>
      </c>
      <c r="G27" s="110">
        <v>10348</v>
      </c>
      <c r="H27" s="110">
        <v>93</v>
      </c>
      <c r="I27" s="110">
        <v>797</v>
      </c>
      <c r="J27" s="110">
        <v>2140</v>
      </c>
      <c r="K27" s="110">
        <v>48054</v>
      </c>
      <c r="L27" s="80">
        <v>-1140</v>
      </c>
    </row>
    <row r="28" spans="1:12" x14ac:dyDescent="0.25">
      <c r="A28" s="111" t="s">
        <v>345</v>
      </c>
      <c r="B28" s="110">
        <v>11204</v>
      </c>
      <c r="C28" s="110">
        <v>12630</v>
      </c>
      <c r="D28" s="110">
        <v>3297</v>
      </c>
      <c r="E28" s="110">
        <v>969</v>
      </c>
      <c r="F28" s="110">
        <v>4995</v>
      </c>
      <c r="G28" s="110">
        <v>8230</v>
      </c>
      <c r="H28" s="110">
        <v>935</v>
      </c>
      <c r="I28" s="110">
        <v>158</v>
      </c>
      <c r="J28" s="110">
        <v>2140</v>
      </c>
      <c r="K28" s="110">
        <v>44558</v>
      </c>
      <c r="L28" s="80">
        <v>-4636</v>
      </c>
    </row>
    <row r="29" spans="1:12" x14ac:dyDescent="0.25">
      <c r="A29" s="111" t="s">
        <v>346</v>
      </c>
      <c r="B29" s="110">
        <v>10455</v>
      </c>
      <c r="C29" s="110">
        <v>15265</v>
      </c>
      <c r="D29" s="110">
        <v>5303</v>
      </c>
      <c r="E29" s="110">
        <v>1381</v>
      </c>
      <c r="F29" s="110">
        <v>6815</v>
      </c>
      <c r="G29" s="110">
        <v>10354</v>
      </c>
      <c r="H29" s="110">
        <v>93</v>
      </c>
      <c r="I29" s="110">
        <v>139</v>
      </c>
      <c r="J29" s="110">
        <v>2140</v>
      </c>
      <c r="K29" s="110">
        <v>51945</v>
      </c>
      <c r="L29" s="80">
        <v>2751</v>
      </c>
    </row>
    <row r="30" spans="1:12" x14ac:dyDescent="0.25">
      <c r="A30" s="111" t="s">
        <v>347</v>
      </c>
      <c r="B30" s="110">
        <v>10674</v>
      </c>
      <c r="C30" s="110">
        <v>17097</v>
      </c>
      <c r="D30" s="110">
        <v>5969</v>
      </c>
      <c r="E30" s="110">
        <v>572</v>
      </c>
      <c r="F30" s="110">
        <v>4354</v>
      </c>
      <c r="G30" s="110">
        <v>10931</v>
      </c>
      <c r="H30" s="110">
        <v>93</v>
      </c>
      <c r="I30" s="110">
        <v>158</v>
      </c>
      <c r="J30" s="110">
        <v>2140</v>
      </c>
      <c r="K30" s="110">
        <v>51988</v>
      </c>
      <c r="L30" s="80">
        <v>2794</v>
      </c>
    </row>
    <row r="31" spans="1:12" x14ac:dyDescent="0.25">
      <c r="A31" s="111" t="s">
        <v>348</v>
      </c>
      <c r="B31" s="110">
        <v>10884</v>
      </c>
      <c r="C31" s="110">
        <v>17079</v>
      </c>
      <c r="D31" s="110">
        <v>5311</v>
      </c>
      <c r="E31" s="110">
        <v>432</v>
      </c>
      <c r="F31" s="110">
        <v>3208</v>
      </c>
      <c r="G31" s="110">
        <v>12151</v>
      </c>
      <c r="H31" s="110">
        <v>644</v>
      </c>
      <c r="I31" s="110">
        <v>158</v>
      </c>
      <c r="J31" s="110">
        <v>2140</v>
      </c>
      <c r="K31" s="110">
        <v>52007</v>
      </c>
      <c r="L31" s="80">
        <v>2813</v>
      </c>
    </row>
    <row r="32" spans="1:12" x14ac:dyDescent="0.25">
      <c r="A32" s="111" t="s">
        <v>349</v>
      </c>
      <c r="B32" s="110">
        <v>11657</v>
      </c>
      <c r="C32" s="110">
        <v>15883</v>
      </c>
      <c r="D32" s="110">
        <v>4749</v>
      </c>
      <c r="E32" s="110">
        <v>978</v>
      </c>
      <c r="F32" s="110">
        <v>5163</v>
      </c>
      <c r="G32" s="110">
        <v>10133</v>
      </c>
      <c r="H32" s="110">
        <v>907</v>
      </c>
      <c r="I32" s="110">
        <v>158</v>
      </c>
      <c r="J32" s="110">
        <v>2140</v>
      </c>
      <c r="K32" s="110">
        <v>51768</v>
      </c>
      <c r="L32" s="80">
        <v>2574</v>
      </c>
    </row>
    <row r="33" spans="1:12" x14ac:dyDescent="0.25">
      <c r="A33" s="111" t="s">
        <v>350</v>
      </c>
      <c r="B33" s="110">
        <v>12566</v>
      </c>
      <c r="C33" s="110">
        <v>17439</v>
      </c>
      <c r="D33" s="110">
        <v>5246</v>
      </c>
      <c r="E33" s="110">
        <v>1060</v>
      </c>
      <c r="F33" s="110">
        <v>5210</v>
      </c>
      <c r="G33" s="110">
        <v>8356</v>
      </c>
      <c r="H33" s="110">
        <v>787</v>
      </c>
      <c r="I33" s="110">
        <v>158</v>
      </c>
      <c r="J33" s="110">
        <v>2140</v>
      </c>
      <c r="K33" s="110">
        <v>52962</v>
      </c>
      <c r="L33" s="80">
        <v>3768</v>
      </c>
    </row>
    <row r="34" spans="1:12" x14ac:dyDescent="0.25">
      <c r="A34" s="111" t="s">
        <v>351</v>
      </c>
      <c r="B34" s="110">
        <v>11208</v>
      </c>
      <c r="C34" s="110">
        <v>18106</v>
      </c>
      <c r="D34" s="110">
        <v>5912</v>
      </c>
      <c r="E34" s="110">
        <v>508</v>
      </c>
      <c r="F34" s="110">
        <v>3357</v>
      </c>
      <c r="G34" s="110">
        <v>9726</v>
      </c>
      <c r="H34" s="110">
        <v>93</v>
      </c>
      <c r="I34" s="110">
        <v>158</v>
      </c>
      <c r="J34" s="110">
        <v>2140</v>
      </c>
      <c r="K34" s="110">
        <v>51208</v>
      </c>
      <c r="L34" s="80">
        <v>2014</v>
      </c>
    </row>
    <row r="35" spans="1:12" x14ac:dyDescent="0.25">
      <c r="A35" s="111" t="s">
        <v>352</v>
      </c>
      <c r="B35" s="110">
        <v>9314</v>
      </c>
      <c r="C35" s="110">
        <v>17457</v>
      </c>
      <c r="D35" s="110">
        <v>6356</v>
      </c>
      <c r="E35" s="110">
        <v>331</v>
      </c>
      <c r="F35" s="110">
        <v>2430</v>
      </c>
      <c r="G35" s="110">
        <v>12059</v>
      </c>
      <c r="H35" s="110">
        <v>93</v>
      </c>
      <c r="I35" s="110">
        <v>158</v>
      </c>
      <c r="J35" s="110">
        <v>2140</v>
      </c>
      <c r="K35" s="110">
        <v>50338</v>
      </c>
      <c r="L35" s="80">
        <v>1144</v>
      </c>
    </row>
    <row r="36" spans="1:12" x14ac:dyDescent="0.25">
      <c r="A36" s="111" t="s">
        <v>353</v>
      </c>
      <c r="B36" s="110">
        <v>10823</v>
      </c>
      <c r="C36" s="110">
        <v>16505</v>
      </c>
      <c r="D36" s="110">
        <v>5774</v>
      </c>
      <c r="E36" s="110">
        <v>467</v>
      </c>
      <c r="F36" s="110">
        <v>3502</v>
      </c>
      <c r="G36" s="110">
        <v>9826</v>
      </c>
      <c r="H36" s="110">
        <v>93</v>
      </c>
      <c r="I36" s="110">
        <v>158</v>
      </c>
      <c r="J36" s="110">
        <v>2140</v>
      </c>
      <c r="K36" s="110">
        <v>49288</v>
      </c>
      <c r="L36" s="80">
        <v>94</v>
      </c>
    </row>
    <row r="37" spans="1:12" x14ac:dyDescent="0.25">
      <c r="A37" s="111" t="s">
        <v>354</v>
      </c>
      <c r="B37" s="110">
        <v>11442</v>
      </c>
      <c r="C37" s="110">
        <v>16448</v>
      </c>
      <c r="D37" s="110">
        <v>5791</v>
      </c>
      <c r="E37" s="110">
        <v>542</v>
      </c>
      <c r="F37" s="110">
        <v>3456</v>
      </c>
      <c r="G37" s="110">
        <v>10293</v>
      </c>
      <c r="H37" s="110">
        <v>93</v>
      </c>
      <c r="I37" s="110">
        <v>158</v>
      </c>
      <c r="J37" s="110">
        <v>2140</v>
      </c>
      <c r="K37" s="110">
        <v>50363</v>
      </c>
      <c r="L37" s="80">
        <v>1169</v>
      </c>
    </row>
    <row r="38" spans="1:12" ht="14.25" customHeight="1" x14ac:dyDescent="0.25">
      <c r="A38" s="17" t="s">
        <v>355</v>
      </c>
      <c r="K38" s="110"/>
    </row>
    <row r="39" spans="1:12" x14ac:dyDescent="0.25">
      <c r="A39" s="111" t="s">
        <v>356</v>
      </c>
      <c r="B39" s="110">
        <v>10637</v>
      </c>
      <c r="C39" s="110">
        <v>15250</v>
      </c>
      <c r="D39" s="110">
        <v>4934</v>
      </c>
      <c r="E39" s="110">
        <v>684</v>
      </c>
      <c r="F39" s="110">
        <v>4784</v>
      </c>
      <c r="G39" s="110">
        <v>12394</v>
      </c>
      <c r="H39" s="110">
        <v>-9</v>
      </c>
      <c r="I39" s="110">
        <v>56</v>
      </c>
      <c r="J39" s="110">
        <v>1199</v>
      </c>
      <c r="K39" s="110">
        <v>49929</v>
      </c>
      <c r="L39" s="80">
        <v>735</v>
      </c>
    </row>
    <row r="40" spans="1:12" x14ac:dyDescent="0.25">
      <c r="A40" s="111" t="s">
        <v>357</v>
      </c>
      <c r="B40" s="110">
        <v>9001</v>
      </c>
      <c r="C40" s="110">
        <v>14973</v>
      </c>
      <c r="D40" s="110">
        <v>4884</v>
      </c>
      <c r="E40" s="110">
        <v>678</v>
      </c>
      <c r="F40" s="110">
        <v>4795</v>
      </c>
      <c r="G40" s="110">
        <v>15538</v>
      </c>
      <c r="H40" s="110">
        <v>37</v>
      </c>
      <c r="I40" s="110">
        <v>248</v>
      </c>
      <c r="J40" s="110">
        <v>1199</v>
      </c>
      <c r="K40" s="110">
        <v>51353</v>
      </c>
      <c r="L40" s="80">
        <v>2159</v>
      </c>
    </row>
    <row r="41" spans="1:12" x14ac:dyDescent="0.25">
      <c r="A41" s="111" t="s">
        <v>358</v>
      </c>
      <c r="B41" s="110">
        <v>10306</v>
      </c>
      <c r="C41" s="110">
        <v>16339</v>
      </c>
      <c r="D41" s="110">
        <v>5949</v>
      </c>
      <c r="E41" s="110">
        <v>601</v>
      </c>
      <c r="F41" s="110">
        <v>3486</v>
      </c>
      <c r="G41" s="110">
        <v>9311</v>
      </c>
      <c r="H41" s="110">
        <v>58</v>
      </c>
      <c r="I41" s="110">
        <v>158</v>
      </c>
      <c r="J41" s="110">
        <v>1199</v>
      </c>
      <c r="K41" s="110">
        <v>47407</v>
      </c>
      <c r="L41" s="80">
        <v>-1787</v>
      </c>
    </row>
    <row r="42" spans="1:12" x14ac:dyDescent="0.25">
      <c r="A42" s="111" t="s">
        <v>359</v>
      </c>
      <c r="B42" s="110">
        <v>13293</v>
      </c>
      <c r="C42" s="110">
        <v>19094</v>
      </c>
      <c r="D42" s="110">
        <v>6293</v>
      </c>
      <c r="E42" s="110">
        <v>509</v>
      </c>
      <c r="F42" s="110">
        <v>2926</v>
      </c>
      <c r="G42" s="110">
        <v>6899</v>
      </c>
      <c r="H42" s="110">
        <v>650</v>
      </c>
      <c r="I42" s="110">
        <v>56</v>
      </c>
      <c r="J42" s="110">
        <v>1199</v>
      </c>
      <c r="K42" s="110">
        <v>50919</v>
      </c>
      <c r="L42" s="80">
        <v>1725</v>
      </c>
    </row>
    <row r="43" spans="1:12" x14ac:dyDescent="0.25">
      <c r="A43" s="111" t="s">
        <v>360</v>
      </c>
      <c r="B43" s="110">
        <v>9229</v>
      </c>
      <c r="C43" s="110">
        <v>14862</v>
      </c>
      <c r="D43" s="110">
        <v>5348</v>
      </c>
      <c r="E43" s="110">
        <v>662</v>
      </c>
      <c r="F43" s="110">
        <v>5156</v>
      </c>
      <c r="G43" s="110">
        <v>15543</v>
      </c>
      <c r="H43" s="110">
        <v>37</v>
      </c>
      <c r="I43" s="110">
        <v>84</v>
      </c>
      <c r="J43" s="110">
        <v>1199</v>
      </c>
      <c r="K43" s="110">
        <v>52120</v>
      </c>
      <c r="L43" s="80">
        <v>2926</v>
      </c>
    </row>
    <row r="44" spans="1:12" x14ac:dyDescent="0.25">
      <c r="A44" s="111" t="s">
        <v>355</v>
      </c>
      <c r="B44" s="110">
        <v>9363</v>
      </c>
      <c r="C44" s="110">
        <v>13406</v>
      </c>
      <c r="D44" s="110">
        <v>4278</v>
      </c>
      <c r="E44" s="110">
        <v>759</v>
      </c>
      <c r="F44" s="110">
        <v>5543</v>
      </c>
      <c r="G44" s="110">
        <v>10084</v>
      </c>
      <c r="H44" s="110">
        <v>196</v>
      </c>
      <c r="I44" s="110">
        <v>139</v>
      </c>
      <c r="J44" s="110">
        <v>1199</v>
      </c>
      <c r="K44" s="110">
        <v>44967</v>
      </c>
      <c r="L44" s="80">
        <v>-4227</v>
      </c>
    </row>
    <row r="45" spans="1:12" x14ac:dyDescent="0.25">
      <c r="A45" s="111" t="s">
        <v>361</v>
      </c>
      <c r="B45" s="110">
        <v>9310</v>
      </c>
      <c r="C45" s="110">
        <v>14364</v>
      </c>
      <c r="D45" s="110">
        <v>5419</v>
      </c>
      <c r="E45" s="110">
        <v>658</v>
      </c>
      <c r="F45" s="110">
        <v>5042</v>
      </c>
      <c r="G45" s="110">
        <v>14262</v>
      </c>
      <c r="H45" s="110">
        <v>37</v>
      </c>
      <c r="I45" s="110">
        <v>84</v>
      </c>
      <c r="J45" s="110">
        <v>1199</v>
      </c>
      <c r="K45" s="110">
        <v>50375</v>
      </c>
      <c r="L45" s="80">
        <v>1181</v>
      </c>
    </row>
    <row r="46" spans="1:12" x14ac:dyDescent="0.25">
      <c r="A46" s="111" t="s">
        <v>362</v>
      </c>
      <c r="B46" s="110">
        <v>8296</v>
      </c>
      <c r="C46" s="110">
        <v>13203</v>
      </c>
      <c r="D46" s="110">
        <v>5184</v>
      </c>
      <c r="E46" s="110">
        <v>507</v>
      </c>
      <c r="F46" s="110">
        <v>3564</v>
      </c>
      <c r="G46" s="110">
        <v>16564</v>
      </c>
      <c r="H46" s="110">
        <v>37</v>
      </c>
      <c r="I46" s="110">
        <v>84</v>
      </c>
      <c r="J46" s="110">
        <v>1199</v>
      </c>
      <c r="K46" s="110">
        <v>48638</v>
      </c>
      <c r="L46" s="80">
        <v>-556</v>
      </c>
    </row>
    <row r="47" spans="1:12" ht="14.25" customHeight="1" x14ac:dyDescent="0.25">
      <c r="A47" s="17" t="s">
        <v>363</v>
      </c>
      <c r="K47" s="110"/>
    </row>
    <row r="48" spans="1:12" x14ac:dyDescent="0.25">
      <c r="A48" s="111" t="s">
        <v>364</v>
      </c>
      <c r="B48" s="110">
        <v>9734</v>
      </c>
      <c r="C48" s="110">
        <v>14996</v>
      </c>
      <c r="D48" s="110">
        <v>5286</v>
      </c>
      <c r="E48" s="110">
        <v>853</v>
      </c>
      <c r="F48" s="110">
        <v>6712</v>
      </c>
      <c r="G48" s="110">
        <v>12533</v>
      </c>
      <c r="H48" s="110">
        <v>-9</v>
      </c>
      <c r="I48" s="110">
        <v>139</v>
      </c>
      <c r="J48" s="110">
        <v>1131</v>
      </c>
      <c r="K48" s="110">
        <v>51375</v>
      </c>
      <c r="L48" s="80">
        <v>2181</v>
      </c>
    </row>
    <row r="49" spans="1:12" x14ac:dyDescent="0.25">
      <c r="A49" s="111" t="s">
        <v>365</v>
      </c>
      <c r="B49" s="110">
        <v>8573</v>
      </c>
      <c r="C49" s="110">
        <v>14087</v>
      </c>
      <c r="D49" s="110">
        <v>5396</v>
      </c>
      <c r="E49" s="110">
        <v>954</v>
      </c>
      <c r="F49" s="110">
        <v>6546</v>
      </c>
      <c r="G49" s="110">
        <v>17607</v>
      </c>
      <c r="H49" s="110">
        <v>-9</v>
      </c>
      <c r="I49" s="110">
        <v>56</v>
      </c>
      <c r="J49" s="110">
        <v>882</v>
      </c>
      <c r="K49" s="110">
        <v>54092</v>
      </c>
      <c r="L49" s="80">
        <v>4898</v>
      </c>
    </row>
    <row r="50" spans="1:12" x14ac:dyDescent="0.25">
      <c r="A50" s="111" t="s">
        <v>366</v>
      </c>
      <c r="B50" s="110">
        <v>9827</v>
      </c>
      <c r="C50" s="110">
        <v>15434</v>
      </c>
      <c r="D50" s="110">
        <v>5123</v>
      </c>
      <c r="E50" s="110">
        <v>632</v>
      </c>
      <c r="F50" s="110">
        <v>4348</v>
      </c>
      <c r="G50" s="110">
        <v>13550</v>
      </c>
      <c r="H50" s="110">
        <v>-9</v>
      </c>
      <c r="I50" s="110">
        <v>56</v>
      </c>
      <c r="J50" s="110">
        <v>1444</v>
      </c>
      <c r="K50" s="110">
        <v>50405</v>
      </c>
      <c r="L50" s="80">
        <v>1211</v>
      </c>
    </row>
    <row r="51" spans="1:12" x14ac:dyDescent="0.25">
      <c r="A51" s="111" t="s">
        <v>367</v>
      </c>
      <c r="B51" s="110">
        <v>9645</v>
      </c>
      <c r="C51" s="110">
        <v>14295</v>
      </c>
      <c r="D51" s="110">
        <v>5213</v>
      </c>
      <c r="E51" s="110">
        <v>862</v>
      </c>
      <c r="F51" s="110">
        <v>5993</v>
      </c>
      <c r="G51" s="110">
        <v>14969</v>
      </c>
      <c r="H51" s="110">
        <v>-9</v>
      </c>
      <c r="I51" s="110">
        <v>56</v>
      </c>
      <c r="J51" s="110">
        <v>807</v>
      </c>
      <c r="K51" s="110">
        <v>51831</v>
      </c>
      <c r="L51" s="80">
        <v>2637</v>
      </c>
    </row>
    <row r="52" spans="1:12" x14ac:dyDescent="0.25">
      <c r="A52" s="111" t="s">
        <v>368</v>
      </c>
      <c r="B52" s="110">
        <v>9343</v>
      </c>
      <c r="C52" s="110">
        <v>14433</v>
      </c>
      <c r="D52" s="110">
        <v>5257</v>
      </c>
      <c r="E52" s="110">
        <v>629</v>
      </c>
      <c r="F52" s="110">
        <v>5364</v>
      </c>
      <c r="G52" s="110">
        <v>14852</v>
      </c>
      <c r="H52" s="110">
        <v>-9</v>
      </c>
      <c r="I52" s="110">
        <v>56</v>
      </c>
      <c r="J52" s="110">
        <v>1436</v>
      </c>
      <c r="K52" s="110">
        <v>51361</v>
      </c>
      <c r="L52" s="80">
        <v>2167</v>
      </c>
    </row>
    <row r="53" spans="1:12" x14ac:dyDescent="0.25">
      <c r="A53" s="111" t="s">
        <v>369</v>
      </c>
      <c r="B53" s="110">
        <v>9644</v>
      </c>
      <c r="C53" s="110">
        <v>13110</v>
      </c>
      <c r="D53" s="110">
        <v>5253</v>
      </c>
      <c r="E53" s="110">
        <v>668</v>
      </c>
      <c r="F53" s="110">
        <v>5080</v>
      </c>
      <c r="G53" s="110">
        <v>18051</v>
      </c>
      <c r="H53" s="110">
        <v>-9</v>
      </c>
      <c r="I53" s="110">
        <v>56</v>
      </c>
      <c r="J53" s="110">
        <v>279</v>
      </c>
      <c r="K53" s="110">
        <v>52132</v>
      </c>
      <c r="L53" s="80">
        <v>2938</v>
      </c>
    </row>
    <row r="54" spans="1:12" x14ac:dyDescent="0.25">
      <c r="A54" s="111" t="s">
        <v>370</v>
      </c>
      <c r="B54" s="110">
        <v>9894</v>
      </c>
      <c r="C54" s="110">
        <v>15191</v>
      </c>
      <c r="D54" s="110">
        <v>5646</v>
      </c>
      <c r="E54" s="110">
        <v>651</v>
      </c>
      <c r="F54" s="110">
        <v>4446</v>
      </c>
      <c r="G54" s="110">
        <v>12770</v>
      </c>
      <c r="H54" s="110">
        <v>-9</v>
      </c>
      <c r="I54" s="110">
        <v>56</v>
      </c>
      <c r="J54" s="110">
        <v>1016</v>
      </c>
      <c r="K54" s="110">
        <v>49661</v>
      </c>
      <c r="L54" s="80">
        <v>467</v>
      </c>
    </row>
    <row r="55" spans="1:12" x14ac:dyDescent="0.25">
      <c r="A55" s="111" t="s">
        <v>371</v>
      </c>
      <c r="B55" s="110">
        <v>10260</v>
      </c>
      <c r="C55" s="110">
        <v>15176</v>
      </c>
      <c r="D55" s="110">
        <v>5122</v>
      </c>
      <c r="E55" s="110">
        <v>576</v>
      </c>
      <c r="F55" s="110">
        <v>3514</v>
      </c>
      <c r="G55" s="110">
        <v>12304</v>
      </c>
      <c r="H55" s="110">
        <v>-9</v>
      </c>
      <c r="I55" s="110">
        <v>56</v>
      </c>
      <c r="J55" s="110">
        <v>808</v>
      </c>
      <c r="K55" s="110">
        <v>47807</v>
      </c>
      <c r="L55" s="80">
        <v>-1387</v>
      </c>
    </row>
    <row r="56" spans="1:12" x14ac:dyDescent="0.25">
      <c r="A56" s="111" t="s">
        <v>372</v>
      </c>
      <c r="B56" s="110">
        <v>8606</v>
      </c>
      <c r="C56" s="110">
        <v>13693</v>
      </c>
      <c r="D56" s="110">
        <v>6224</v>
      </c>
      <c r="E56" s="110">
        <v>756</v>
      </c>
      <c r="F56" s="110">
        <v>5877</v>
      </c>
      <c r="G56" s="110">
        <v>15651</v>
      </c>
      <c r="H56" s="110">
        <v>-9</v>
      </c>
      <c r="I56" s="110">
        <v>56</v>
      </c>
      <c r="J56" s="110">
        <v>1404</v>
      </c>
      <c r="K56" s="110">
        <v>52258</v>
      </c>
      <c r="L56" s="80">
        <v>3064</v>
      </c>
    </row>
    <row r="57" spans="1:12" ht="14.25" customHeight="1" x14ac:dyDescent="0.25">
      <c r="A57" s="17" t="s">
        <v>373</v>
      </c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80"/>
    </row>
    <row r="58" spans="1:12" x14ac:dyDescent="0.25">
      <c r="A58" s="111" t="s">
        <v>374</v>
      </c>
      <c r="B58" s="110">
        <v>8329</v>
      </c>
      <c r="C58" s="110">
        <v>13233</v>
      </c>
      <c r="D58" s="110">
        <v>4830</v>
      </c>
      <c r="E58" s="110">
        <v>528</v>
      </c>
      <c r="F58" s="110">
        <v>4202</v>
      </c>
      <c r="G58" s="110">
        <v>16328</v>
      </c>
      <c r="H58" s="110">
        <v>144</v>
      </c>
      <c r="I58" s="110">
        <v>248</v>
      </c>
      <c r="J58" s="110">
        <v>1018</v>
      </c>
      <c r="K58" s="110">
        <v>48860</v>
      </c>
      <c r="L58" s="80">
        <v>-334</v>
      </c>
    </row>
    <row r="59" spans="1:12" x14ac:dyDescent="0.25">
      <c r="A59" s="111" t="s">
        <v>375</v>
      </c>
      <c r="B59" s="110">
        <v>8692</v>
      </c>
      <c r="C59" s="110">
        <v>14432</v>
      </c>
      <c r="D59" s="110">
        <v>4790</v>
      </c>
      <c r="E59" s="110">
        <v>685</v>
      </c>
      <c r="F59" s="110">
        <v>5069</v>
      </c>
      <c r="G59" s="110">
        <v>15477</v>
      </c>
      <c r="H59" s="110">
        <v>-47</v>
      </c>
      <c r="I59" s="110">
        <v>56</v>
      </c>
      <c r="J59" s="110">
        <v>1018</v>
      </c>
      <c r="K59" s="110">
        <v>50172</v>
      </c>
      <c r="L59" s="80">
        <v>978</v>
      </c>
    </row>
    <row r="60" spans="1:12" x14ac:dyDescent="0.25">
      <c r="A60" s="111" t="s">
        <v>376</v>
      </c>
      <c r="B60" s="110">
        <v>8925</v>
      </c>
      <c r="C60" s="110">
        <v>13554</v>
      </c>
      <c r="D60" s="110">
        <v>5625</v>
      </c>
      <c r="E60" s="110">
        <v>515</v>
      </c>
      <c r="F60" s="110">
        <v>4315</v>
      </c>
      <c r="G60" s="110">
        <v>17759</v>
      </c>
      <c r="H60" s="110">
        <v>1167</v>
      </c>
      <c r="I60" s="110">
        <v>440</v>
      </c>
      <c r="J60" s="110">
        <v>1018</v>
      </c>
      <c r="K60" s="110">
        <v>53318</v>
      </c>
      <c r="L60" s="80">
        <v>4124</v>
      </c>
    </row>
    <row r="61" spans="1:12" x14ac:dyDescent="0.25">
      <c r="A61" s="111" t="s">
        <v>377</v>
      </c>
      <c r="B61" s="110">
        <v>9140</v>
      </c>
      <c r="C61" s="110">
        <v>13645</v>
      </c>
      <c r="D61" s="110">
        <v>4508</v>
      </c>
      <c r="E61" s="110">
        <v>638</v>
      </c>
      <c r="F61" s="110">
        <v>5593</v>
      </c>
      <c r="G61" s="110">
        <v>11028</v>
      </c>
      <c r="H61" s="110">
        <v>-47</v>
      </c>
      <c r="I61" s="110">
        <v>139</v>
      </c>
      <c r="J61" s="110">
        <v>1018</v>
      </c>
      <c r="K61" s="110">
        <v>45662</v>
      </c>
      <c r="L61" s="80">
        <v>-3532</v>
      </c>
    </row>
    <row r="62" spans="1:12" x14ac:dyDescent="0.25">
      <c r="A62" s="111" t="s">
        <v>378</v>
      </c>
      <c r="B62" s="110">
        <v>9665</v>
      </c>
      <c r="C62" s="110">
        <v>14248</v>
      </c>
      <c r="D62" s="110">
        <v>5266</v>
      </c>
      <c r="E62" s="110">
        <v>577</v>
      </c>
      <c r="F62" s="110">
        <v>4621</v>
      </c>
      <c r="G62" s="110">
        <v>13487</v>
      </c>
      <c r="H62" s="110">
        <v>-47</v>
      </c>
      <c r="I62" s="110">
        <v>56</v>
      </c>
      <c r="J62" s="110">
        <v>1018</v>
      </c>
      <c r="K62" s="110">
        <v>48891</v>
      </c>
      <c r="L62" s="80">
        <v>-303</v>
      </c>
    </row>
    <row r="63" spans="1:12" x14ac:dyDescent="0.25">
      <c r="A63" s="111" t="s">
        <v>379</v>
      </c>
      <c r="B63" s="110">
        <v>9038</v>
      </c>
      <c r="C63" s="110">
        <v>13885</v>
      </c>
      <c r="D63" s="110">
        <v>4943</v>
      </c>
      <c r="E63" s="110">
        <v>676</v>
      </c>
      <c r="F63" s="110">
        <v>5540</v>
      </c>
      <c r="G63" s="110">
        <v>14789</v>
      </c>
      <c r="H63" s="110">
        <v>-47</v>
      </c>
      <c r="I63" s="110">
        <v>56</v>
      </c>
      <c r="J63" s="110">
        <v>1018</v>
      </c>
      <c r="K63" s="110">
        <v>49898</v>
      </c>
      <c r="L63" s="80">
        <v>704</v>
      </c>
    </row>
    <row r="64" spans="1:12" x14ac:dyDescent="0.25">
      <c r="A64" s="111" t="s">
        <v>380</v>
      </c>
      <c r="B64" s="110">
        <v>9470</v>
      </c>
      <c r="C64" s="110">
        <v>14358</v>
      </c>
      <c r="D64" s="110">
        <v>4976</v>
      </c>
      <c r="E64" s="110">
        <v>738</v>
      </c>
      <c r="F64" s="110">
        <v>6115</v>
      </c>
      <c r="G64" s="110">
        <v>12027</v>
      </c>
      <c r="H64" s="110">
        <v>-47</v>
      </c>
      <c r="I64" s="110">
        <v>139</v>
      </c>
      <c r="J64" s="110">
        <v>1018</v>
      </c>
      <c r="K64" s="110">
        <v>48794</v>
      </c>
      <c r="L64" s="80">
        <v>-400</v>
      </c>
    </row>
    <row r="65" spans="1:12" x14ac:dyDescent="0.25">
      <c r="A65" s="111" t="s">
        <v>381</v>
      </c>
      <c r="B65" s="110">
        <v>9768</v>
      </c>
      <c r="C65" s="110">
        <v>15222</v>
      </c>
      <c r="D65" s="110">
        <v>5014</v>
      </c>
      <c r="E65" s="110">
        <v>423</v>
      </c>
      <c r="F65" s="110">
        <v>3633</v>
      </c>
      <c r="G65" s="110">
        <v>13937</v>
      </c>
      <c r="H65" s="110">
        <v>-47</v>
      </c>
      <c r="I65" s="110">
        <v>56</v>
      </c>
      <c r="J65" s="110">
        <v>1018</v>
      </c>
      <c r="K65" s="110">
        <v>49024</v>
      </c>
      <c r="L65" s="80">
        <v>-170</v>
      </c>
    </row>
    <row r="66" spans="1:12" x14ac:dyDescent="0.25">
      <c r="A66" s="111" t="s">
        <v>382</v>
      </c>
      <c r="B66" s="110">
        <v>7184</v>
      </c>
      <c r="C66" s="110">
        <v>10679</v>
      </c>
      <c r="D66" s="110">
        <v>4016</v>
      </c>
      <c r="E66" s="110">
        <v>455</v>
      </c>
      <c r="F66" s="110">
        <v>4000</v>
      </c>
      <c r="G66" s="110">
        <v>21078</v>
      </c>
      <c r="H66" s="110">
        <v>144</v>
      </c>
      <c r="I66" s="110">
        <v>56</v>
      </c>
      <c r="J66" s="110">
        <v>1018</v>
      </c>
      <c r="K66" s="110">
        <v>48630</v>
      </c>
      <c r="L66" s="80">
        <v>-564</v>
      </c>
    </row>
    <row r="67" spans="1:12" x14ac:dyDescent="0.25">
      <c r="A67" s="111" t="s">
        <v>383</v>
      </c>
      <c r="B67" s="110">
        <v>7302</v>
      </c>
      <c r="C67" s="110">
        <v>11633</v>
      </c>
      <c r="D67" s="110">
        <v>5213</v>
      </c>
      <c r="E67" s="110">
        <v>568</v>
      </c>
      <c r="F67" s="110">
        <v>4362</v>
      </c>
      <c r="G67" s="110">
        <v>19250</v>
      </c>
      <c r="H67" s="110">
        <v>144</v>
      </c>
      <c r="I67" s="110">
        <v>248</v>
      </c>
      <c r="J67" s="110">
        <v>1018</v>
      </c>
      <c r="K67" s="110">
        <v>49738</v>
      </c>
      <c r="L67" s="80">
        <v>544</v>
      </c>
    </row>
    <row r="68" spans="1:12" x14ac:dyDescent="0.25">
      <c r="A68" s="111" t="s">
        <v>384</v>
      </c>
      <c r="B68" s="110">
        <v>8512</v>
      </c>
      <c r="C68" s="110">
        <v>13893</v>
      </c>
      <c r="D68" s="110">
        <v>5172</v>
      </c>
      <c r="E68" s="110">
        <v>400</v>
      </c>
      <c r="F68" s="110">
        <v>3794</v>
      </c>
      <c r="G68" s="110">
        <v>18830</v>
      </c>
      <c r="H68" s="110">
        <v>2381</v>
      </c>
      <c r="I68" s="110">
        <v>248</v>
      </c>
      <c r="J68" s="110">
        <v>1018</v>
      </c>
      <c r="K68" s="110">
        <v>54248</v>
      </c>
      <c r="L68" s="80">
        <v>5054</v>
      </c>
    </row>
    <row r="69" spans="1:12" x14ac:dyDescent="0.25">
      <c r="A69" s="111" t="s">
        <v>385</v>
      </c>
      <c r="B69" s="110">
        <v>8761</v>
      </c>
      <c r="C69" s="110">
        <v>13145</v>
      </c>
      <c r="D69" s="110">
        <v>5114</v>
      </c>
      <c r="E69" s="110">
        <v>440</v>
      </c>
      <c r="F69" s="110">
        <v>3758</v>
      </c>
      <c r="G69" s="110">
        <v>16450</v>
      </c>
      <c r="H69" s="110">
        <v>-47</v>
      </c>
      <c r="I69" s="110">
        <v>56</v>
      </c>
      <c r="J69" s="110">
        <v>1018</v>
      </c>
      <c r="K69" s="110">
        <v>48695</v>
      </c>
      <c r="L69" s="80">
        <v>-499</v>
      </c>
    </row>
    <row r="70" spans="1:12" x14ac:dyDescent="0.25">
      <c r="A70" s="111" t="s">
        <v>386</v>
      </c>
      <c r="B70" s="110">
        <v>8378</v>
      </c>
      <c r="C70" s="110">
        <v>13108</v>
      </c>
      <c r="D70" s="110">
        <v>5650</v>
      </c>
      <c r="E70" s="110">
        <v>606</v>
      </c>
      <c r="F70" s="110">
        <v>3882</v>
      </c>
      <c r="G70" s="110">
        <v>17652</v>
      </c>
      <c r="H70" s="110">
        <v>144</v>
      </c>
      <c r="I70" s="110">
        <v>248</v>
      </c>
      <c r="J70" s="110">
        <v>1018</v>
      </c>
      <c r="K70" s="110">
        <v>50686</v>
      </c>
      <c r="L70" s="80">
        <v>1492</v>
      </c>
    </row>
    <row r="71" spans="1:12" ht="14.25" customHeight="1" x14ac:dyDescent="0.25">
      <c r="A71" s="17" t="s">
        <v>387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80"/>
    </row>
    <row r="72" spans="1:12" x14ac:dyDescent="0.25">
      <c r="A72" s="111" t="s">
        <v>388</v>
      </c>
      <c r="B72" s="110">
        <v>10624</v>
      </c>
      <c r="C72" s="110">
        <v>15069</v>
      </c>
      <c r="D72" s="110">
        <v>4669</v>
      </c>
      <c r="E72" s="110">
        <v>520</v>
      </c>
      <c r="F72" s="110">
        <v>3893</v>
      </c>
      <c r="G72" s="110">
        <v>13692</v>
      </c>
      <c r="H72" s="110">
        <v>42</v>
      </c>
      <c r="I72" s="110">
        <v>248</v>
      </c>
      <c r="J72" s="110">
        <v>934</v>
      </c>
      <c r="K72" s="110">
        <v>49691</v>
      </c>
      <c r="L72" s="80">
        <v>497</v>
      </c>
    </row>
    <row r="73" spans="1:12" x14ac:dyDescent="0.25">
      <c r="A73" s="111" t="s">
        <v>389</v>
      </c>
      <c r="B73" s="110">
        <v>9347</v>
      </c>
      <c r="C73" s="110">
        <v>14264</v>
      </c>
      <c r="D73" s="110">
        <v>4924</v>
      </c>
      <c r="E73" s="110">
        <v>642</v>
      </c>
      <c r="F73" s="110">
        <v>4823</v>
      </c>
      <c r="G73" s="110">
        <v>15996</v>
      </c>
      <c r="H73" s="110">
        <v>-104</v>
      </c>
      <c r="I73" s="110">
        <v>56</v>
      </c>
      <c r="J73" s="110">
        <v>934</v>
      </c>
      <c r="K73" s="110">
        <v>50882</v>
      </c>
      <c r="L73" s="80">
        <v>1688</v>
      </c>
    </row>
    <row r="74" spans="1:12" x14ac:dyDescent="0.25">
      <c r="A74" s="111" t="s">
        <v>390</v>
      </c>
      <c r="B74" s="110">
        <v>9157</v>
      </c>
      <c r="C74" s="110">
        <v>15517</v>
      </c>
      <c r="D74" s="110">
        <v>5471</v>
      </c>
      <c r="E74" s="110">
        <v>960</v>
      </c>
      <c r="F74" s="110">
        <v>4866</v>
      </c>
      <c r="G74" s="110">
        <v>13523</v>
      </c>
      <c r="H74" s="110">
        <v>-150</v>
      </c>
      <c r="I74" s="110">
        <v>56</v>
      </c>
      <c r="J74" s="110">
        <v>934</v>
      </c>
      <c r="K74" s="110">
        <v>50334</v>
      </c>
      <c r="L74" s="80">
        <v>1140</v>
      </c>
    </row>
    <row r="75" spans="1:12" x14ac:dyDescent="0.25">
      <c r="A75" s="111" t="s">
        <v>391</v>
      </c>
      <c r="B75" s="110">
        <v>9145</v>
      </c>
      <c r="C75" s="110">
        <v>14847</v>
      </c>
      <c r="D75" s="110">
        <v>6101</v>
      </c>
      <c r="E75" s="110">
        <v>1011</v>
      </c>
      <c r="F75" s="110">
        <v>3882</v>
      </c>
      <c r="G75" s="110">
        <v>12464</v>
      </c>
      <c r="H75" s="110">
        <v>-150</v>
      </c>
      <c r="I75" s="110">
        <v>56</v>
      </c>
      <c r="J75" s="110">
        <v>934</v>
      </c>
      <c r="K75" s="110">
        <v>48290</v>
      </c>
      <c r="L75" s="80">
        <v>-904</v>
      </c>
    </row>
    <row r="76" spans="1:12" x14ac:dyDescent="0.25">
      <c r="A76" s="111" t="s">
        <v>392</v>
      </c>
      <c r="B76" s="110">
        <v>13255</v>
      </c>
      <c r="C76" s="110">
        <v>19700</v>
      </c>
      <c r="D76" s="110">
        <v>6397</v>
      </c>
      <c r="E76" s="110">
        <v>370</v>
      </c>
      <c r="F76" s="110">
        <v>2600</v>
      </c>
      <c r="G76" s="110">
        <v>8972</v>
      </c>
      <c r="H76" s="110">
        <v>-69</v>
      </c>
      <c r="I76" s="110">
        <v>56</v>
      </c>
      <c r="J76" s="110">
        <v>934</v>
      </c>
      <c r="K76" s="110">
        <v>52215</v>
      </c>
      <c r="L76" s="80">
        <v>3021</v>
      </c>
    </row>
    <row r="77" spans="1:12" x14ac:dyDescent="0.25">
      <c r="A77" s="111" t="s">
        <v>387</v>
      </c>
      <c r="B77" s="110">
        <v>9455</v>
      </c>
      <c r="C77" s="110">
        <v>14034</v>
      </c>
      <c r="D77" s="110">
        <v>4451</v>
      </c>
      <c r="E77" s="110">
        <v>678</v>
      </c>
      <c r="F77" s="110">
        <v>4795</v>
      </c>
      <c r="G77" s="110">
        <v>11924</v>
      </c>
      <c r="H77" s="110">
        <v>-150</v>
      </c>
      <c r="I77" s="110">
        <v>139</v>
      </c>
      <c r="J77" s="110">
        <v>934</v>
      </c>
      <c r="K77" s="110">
        <v>46260</v>
      </c>
      <c r="L77" s="80">
        <v>-2934</v>
      </c>
    </row>
    <row r="78" spans="1:12" x14ac:dyDescent="0.25">
      <c r="A78" s="111" t="s">
        <v>393</v>
      </c>
      <c r="B78" s="110">
        <v>9679</v>
      </c>
      <c r="C78" s="110">
        <v>14762</v>
      </c>
      <c r="D78" s="110">
        <v>5551</v>
      </c>
      <c r="E78" s="110">
        <v>558</v>
      </c>
      <c r="F78" s="110">
        <v>3353</v>
      </c>
      <c r="G78" s="110">
        <v>13042</v>
      </c>
      <c r="H78" s="110">
        <v>42</v>
      </c>
      <c r="I78" s="110">
        <v>56</v>
      </c>
      <c r="J78" s="110">
        <v>934</v>
      </c>
      <c r="K78" s="110">
        <v>47977</v>
      </c>
      <c r="L78" s="80">
        <v>-1217</v>
      </c>
    </row>
    <row r="79" spans="1:12" x14ac:dyDescent="0.25">
      <c r="A79" s="111" t="s">
        <v>394</v>
      </c>
      <c r="B79" s="110">
        <v>10586</v>
      </c>
      <c r="C79" s="110">
        <v>15011</v>
      </c>
      <c r="D79" s="110">
        <v>5300</v>
      </c>
      <c r="E79" s="110">
        <v>797</v>
      </c>
      <c r="F79" s="110">
        <v>5297</v>
      </c>
      <c r="G79" s="110">
        <v>13340</v>
      </c>
      <c r="H79" s="110">
        <v>-104</v>
      </c>
      <c r="I79" s="110">
        <v>56</v>
      </c>
      <c r="J79" s="110">
        <v>934</v>
      </c>
      <c r="K79" s="110">
        <v>51217</v>
      </c>
      <c r="L79" s="80">
        <v>2023</v>
      </c>
    </row>
    <row r="80" spans="1:12" x14ac:dyDescent="0.25">
      <c r="A80" s="111" t="s">
        <v>395</v>
      </c>
      <c r="B80" s="110">
        <v>10489</v>
      </c>
      <c r="C80" s="110">
        <v>15744</v>
      </c>
      <c r="D80" s="110">
        <v>5631</v>
      </c>
      <c r="E80" s="110">
        <v>790</v>
      </c>
      <c r="F80" s="110">
        <v>4687</v>
      </c>
      <c r="G80" s="110">
        <v>15501</v>
      </c>
      <c r="H80" s="110">
        <v>-104</v>
      </c>
      <c r="I80" s="110">
        <v>56</v>
      </c>
      <c r="J80" s="110">
        <v>934</v>
      </c>
      <c r="K80" s="110">
        <v>53728</v>
      </c>
      <c r="L80" s="80">
        <v>4534</v>
      </c>
    </row>
    <row r="81" spans="1:12" x14ac:dyDescent="0.25">
      <c r="A81" s="111" t="s">
        <v>396</v>
      </c>
      <c r="B81" s="110">
        <v>9230</v>
      </c>
      <c r="C81" s="110">
        <v>13546</v>
      </c>
      <c r="D81" s="110">
        <v>5286</v>
      </c>
      <c r="E81" s="110">
        <v>651</v>
      </c>
      <c r="F81" s="110">
        <v>4953</v>
      </c>
      <c r="G81" s="110">
        <v>16592</v>
      </c>
      <c r="H81" s="110">
        <v>-150</v>
      </c>
      <c r="I81" s="110">
        <v>56</v>
      </c>
      <c r="J81" s="110">
        <v>934</v>
      </c>
      <c r="K81" s="110">
        <v>51098</v>
      </c>
      <c r="L81" s="80">
        <v>1904</v>
      </c>
    </row>
    <row r="82" spans="1:12" x14ac:dyDescent="0.25">
      <c r="A82" s="111" t="s">
        <v>397</v>
      </c>
      <c r="B82" s="110">
        <v>11174</v>
      </c>
      <c r="C82" s="110">
        <v>16083</v>
      </c>
      <c r="D82" s="110">
        <v>5440</v>
      </c>
      <c r="E82" s="110">
        <v>720</v>
      </c>
      <c r="F82" s="110">
        <v>3591</v>
      </c>
      <c r="G82" s="110">
        <v>11554</v>
      </c>
      <c r="H82" s="110">
        <v>-150</v>
      </c>
      <c r="I82" s="110">
        <v>56</v>
      </c>
      <c r="J82" s="110">
        <v>934</v>
      </c>
      <c r="K82" s="110">
        <v>49402</v>
      </c>
      <c r="L82" s="80">
        <v>208</v>
      </c>
    </row>
    <row r="83" spans="1:12" x14ac:dyDescent="0.25">
      <c r="A83" s="111" t="s">
        <v>398</v>
      </c>
      <c r="B83" s="110">
        <v>9395</v>
      </c>
      <c r="C83" s="110">
        <v>15315</v>
      </c>
      <c r="D83" s="110">
        <v>4968</v>
      </c>
      <c r="E83" s="110">
        <v>637</v>
      </c>
      <c r="F83" s="110">
        <v>4628</v>
      </c>
      <c r="G83" s="110">
        <v>15621</v>
      </c>
      <c r="H83" s="110">
        <v>-150</v>
      </c>
      <c r="I83" s="110">
        <v>56</v>
      </c>
      <c r="J83" s="110">
        <v>934</v>
      </c>
      <c r="K83" s="110">
        <v>51404</v>
      </c>
      <c r="L83" s="80">
        <v>2210</v>
      </c>
    </row>
    <row r="84" spans="1:12" x14ac:dyDescent="0.25">
      <c r="A84" s="111" t="s">
        <v>399</v>
      </c>
      <c r="B84" s="110">
        <v>9082</v>
      </c>
      <c r="C84" s="110">
        <v>14519</v>
      </c>
      <c r="D84" s="110">
        <v>4916</v>
      </c>
      <c r="E84" s="110">
        <v>679</v>
      </c>
      <c r="F84" s="110">
        <v>4087</v>
      </c>
      <c r="G84" s="110">
        <v>13771</v>
      </c>
      <c r="H84" s="110">
        <v>-150</v>
      </c>
      <c r="I84" s="110">
        <v>56</v>
      </c>
      <c r="J84" s="110">
        <v>934</v>
      </c>
      <c r="K84" s="110">
        <v>47894</v>
      </c>
      <c r="L84" s="80">
        <v>-1300</v>
      </c>
    </row>
    <row r="85" spans="1:12" ht="14.25" customHeight="1" x14ac:dyDescent="0.25">
      <c r="A85" s="17" t="s">
        <v>400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80"/>
    </row>
    <row r="86" spans="1:12" x14ac:dyDescent="0.25">
      <c r="A86" s="111" t="s">
        <v>401</v>
      </c>
      <c r="B86" s="110">
        <v>10482</v>
      </c>
      <c r="C86" s="110">
        <v>16073</v>
      </c>
      <c r="D86" s="110">
        <v>5963</v>
      </c>
      <c r="E86" s="110">
        <v>746</v>
      </c>
      <c r="F86" s="110">
        <v>4863</v>
      </c>
      <c r="G86" s="110">
        <v>14285</v>
      </c>
      <c r="H86" s="110">
        <v>-150</v>
      </c>
      <c r="I86" s="110">
        <v>56</v>
      </c>
      <c r="J86" s="110">
        <v>869</v>
      </c>
      <c r="K86" s="110">
        <v>53187</v>
      </c>
      <c r="L86" s="80">
        <v>3993</v>
      </c>
    </row>
    <row r="87" spans="1:12" x14ac:dyDescent="0.25">
      <c r="A87" s="111" t="s">
        <v>402</v>
      </c>
      <c r="B87" s="110">
        <v>10295</v>
      </c>
      <c r="C87" s="110">
        <v>16297</v>
      </c>
      <c r="D87" s="110">
        <v>6426</v>
      </c>
      <c r="E87" s="110">
        <v>946</v>
      </c>
      <c r="F87" s="110">
        <v>5995</v>
      </c>
      <c r="G87" s="110">
        <v>14631</v>
      </c>
      <c r="H87" s="110">
        <v>-150</v>
      </c>
      <c r="I87" s="110">
        <v>56</v>
      </c>
      <c r="J87" s="110">
        <v>869</v>
      </c>
      <c r="K87" s="110">
        <v>55365</v>
      </c>
      <c r="L87" s="80">
        <v>6171</v>
      </c>
    </row>
    <row r="88" spans="1:12" x14ac:dyDescent="0.25">
      <c r="A88" s="111" t="s">
        <v>403</v>
      </c>
      <c r="B88" s="110">
        <v>8744</v>
      </c>
      <c r="C88" s="110">
        <v>13552</v>
      </c>
      <c r="D88" s="110">
        <v>5089</v>
      </c>
      <c r="E88" s="110">
        <v>658</v>
      </c>
      <c r="F88" s="110">
        <v>4260</v>
      </c>
      <c r="G88" s="110">
        <v>15645</v>
      </c>
      <c r="H88" s="110">
        <v>-150</v>
      </c>
      <c r="I88" s="110">
        <v>56</v>
      </c>
      <c r="J88" s="110">
        <v>869</v>
      </c>
      <c r="K88" s="110">
        <v>48723</v>
      </c>
      <c r="L88" s="80">
        <v>-471</v>
      </c>
    </row>
    <row r="89" spans="1:12" x14ac:dyDescent="0.25">
      <c r="A89" s="111" t="s">
        <v>404</v>
      </c>
      <c r="B89" s="110">
        <v>8739</v>
      </c>
      <c r="C89" s="110">
        <v>14169</v>
      </c>
      <c r="D89" s="110">
        <v>5091</v>
      </c>
      <c r="E89" s="110">
        <v>880</v>
      </c>
      <c r="F89" s="110">
        <v>5279</v>
      </c>
      <c r="G89" s="110">
        <v>16105</v>
      </c>
      <c r="H89" s="110">
        <v>-150</v>
      </c>
      <c r="I89" s="110">
        <v>56</v>
      </c>
      <c r="J89" s="110">
        <v>869</v>
      </c>
      <c r="K89" s="110">
        <v>51038</v>
      </c>
      <c r="L89" s="80">
        <v>1844</v>
      </c>
    </row>
    <row r="90" spans="1:12" x14ac:dyDescent="0.25">
      <c r="A90" s="111" t="s">
        <v>405</v>
      </c>
      <c r="B90" s="110">
        <v>8225</v>
      </c>
      <c r="C90" s="110">
        <v>13402</v>
      </c>
      <c r="D90" s="110">
        <v>5036</v>
      </c>
      <c r="E90" s="110">
        <v>720</v>
      </c>
      <c r="F90" s="110">
        <v>5014</v>
      </c>
      <c r="G90" s="110">
        <v>19325</v>
      </c>
      <c r="H90" s="110">
        <v>-150</v>
      </c>
      <c r="I90" s="110">
        <v>248</v>
      </c>
      <c r="J90" s="110">
        <v>869</v>
      </c>
      <c r="K90" s="110">
        <v>52689</v>
      </c>
      <c r="L90" s="80">
        <v>3495</v>
      </c>
    </row>
    <row r="91" spans="1:12" x14ac:dyDescent="0.25">
      <c r="A91" s="111" t="s">
        <v>406</v>
      </c>
      <c r="B91" s="110">
        <v>9071</v>
      </c>
      <c r="C91" s="110">
        <v>14990</v>
      </c>
      <c r="D91" s="110">
        <v>5281</v>
      </c>
      <c r="E91" s="110">
        <v>985</v>
      </c>
      <c r="F91" s="110">
        <v>5224</v>
      </c>
      <c r="G91" s="110">
        <v>16481</v>
      </c>
      <c r="H91" s="110">
        <v>1065</v>
      </c>
      <c r="I91" s="110">
        <v>248</v>
      </c>
      <c r="J91" s="110">
        <v>869</v>
      </c>
      <c r="K91" s="110">
        <v>54214</v>
      </c>
      <c r="L91" s="80">
        <v>5020</v>
      </c>
    </row>
    <row r="92" spans="1:12" x14ac:dyDescent="0.25">
      <c r="A92" s="111" t="s">
        <v>407</v>
      </c>
      <c r="B92" s="110">
        <v>10057</v>
      </c>
      <c r="C92" s="110">
        <v>14388</v>
      </c>
      <c r="D92" s="110">
        <v>4828</v>
      </c>
      <c r="E92" s="110">
        <v>649</v>
      </c>
      <c r="F92" s="110">
        <v>4911</v>
      </c>
      <c r="G92" s="110">
        <v>11363</v>
      </c>
      <c r="H92" s="110">
        <v>-150</v>
      </c>
      <c r="I92" s="110">
        <v>139</v>
      </c>
      <c r="J92" s="110">
        <v>869</v>
      </c>
      <c r="K92" s="110">
        <v>47054</v>
      </c>
      <c r="L92" s="80">
        <v>-2140</v>
      </c>
    </row>
    <row r="93" spans="1:12" x14ac:dyDescent="0.25">
      <c r="A93" s="111" t="s">
        <v>408</v>
      </c>
      <c r="B93" s="110">
        <v>10933</v>
      </c>
      <c r="C93" s="110">
        <v>17792</v>
      </c>
      <c r="D93" s="110">
        <v>5041</v>
      </c>
      <c r="E93" s="110">
        <v>973</v>
      </c>
      <c r="F93" s="110">
        <v>4623</v>
      </c>
      <c r="G93" s="110">
        <v>12853</v>
      </c>
      <c r="H93" s="110">
        <v>-150</v>
      </c>
      <c r="I93" s="110">
        <v>56</v>
      </c>
      <c r="J93" s="110">
        <v>869</v>
      </c>
      <c r="K93" s="110">
        <v>52990</v>
      </c>
      <c r="L93" s="80">
        <v>3796</v>
      </c>
    </row>
    <row r="94" spans="1:12" ht="14.25" customHeight="1" x14ac:dyDescent="0.25">
      <c r="A94" s="17" t="s">
        <v>409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80"/>
    </row>
    <row r="95" spans="1:12" x14ac:dyDescent="0.25">
      <c r="A95" s="111" t="s">
        <v>410</v>
      </c>
      <c r="B95" s="110">
        <v>6106</v>
      </c>
      <c r="C95" s="110">
        <v>10506</v>
      </c>
      <c r="D95" s="110">
        <v>4279</v>
      </c>
      <c r="E95" s="110">
        <v>466</v>
      </c>
      <c r="F95" s="110">
        <v>3414</v>
      </c>
      <c r="G95" s="110">
        <v>22801</v>
      </c>
      <c r="H95" s="110">
        <v>-196</v>
      </c>
      <c r="I95" s="110">
        <v>56</v>
      </c>
      <c r="J95" s="110">
        <v>955</v>
      </c>
      <c r="K95" s="110">
        <v>48387</v>
      </c>
      <c r="L95" s="80">
        <v>-807</v>
      </c>
    </row>
    <row r="96" spans="1:12" x14ac:dyDescent="0.25">
      <c r="A96" s="111" t="s">
        <v>411</v>
      </c>
      <c r="B96" s="110">
        <v>7287</v>
      </c>
      <c r="C96" s="110">
        <v>13918</v>
      </c>
      <c r="D96" s="110">
        <v>5598</v>
      </c>
      <c r="E96" s="110">
        <v>848</v>
      </c>
      <c r="F96" s="110">
        <v>5979</v>
      </c>
      <c r="G96" s="110">
        <v>18472</v>
      </c>
      <c r="H96" s="110">
        <v>-196</v>
      </c>
      <c r="I96" s="110">
        <v>56</v>
      </c>
      <c r="J96" s="110">
        <v>955</v>
      </c>
      <c r="K96" s="110">
        <v>52917</v>
      </c>
      <c r="L96" s="80">
        <v>3723</v>
      </c>
    </row>
    <row r="97" spans="1:12" x14ac:dyDescent="0.25">
      <c r="A97" s="111" t="s">
        <v>412</v>
      </c>
      <c r="B97" s="110">
        <v>8842</v>
      </c>
      <c r="C97" s="110">
        <v>14787</v>
      </c>
      <c r="D97" s="110">
        <v>5004</v>
      </c>
      <c r="E97" s="110">
        <v>914</v>
      </c>
      <c r="F97" s="110">
        <v>6091</v>
      </c>
      <c r="G97" s="110">
        <v>18030</v>
      </c>
      <c r="H97" s="110">
        <v>-150</v>
      </c>
      <c r="I97" s="110">
        <v>56</v>
      </c>
      <c r="J97" s="110">
        <v>955</v>
      </c>
      <c r="K97" s="110">
        <v>54529</v>
      </c>
      <c r="L97" s="80">
        <v>5335</v>
      </c>
    </row>
    <row r="98" spans="1:12" x14ac:dyDescent="0.25">
      <c r="A98" s="111" t="s">
        <v>413</v>
      </c>
      <c r="B98" s="110">
        <v>8195</v>
      </c>
      <c r="C98" s="110">
        <v>15118</v>
      </c>
      <c r="D98" s="110">
        <v>5687</v>
      </c>
      <c r="E98" s="110">
        <v>973</v>
      </c>
      <c r="F98" s="110">
        <v>6061</v>
      </c>
      <c r="G98" s="110">
        <v>17946</v>
      </c>
      <c r="H98" s="110">
        <v>2389</v>
      </c>
      <c r="I98" s="110">
        <v>248</v>
      </c>
      <c r="J98" s="110">
        <v>955</v>
      </c>
      <c r="K98" s="110">
        <v>57572</v>
      </c>
      <c r="L98" s="80">
        <v>8378</v>
      </c>
    </row>
    <row r="99" spans="1:12" x14ac:dyDescent="0.25">
      <c r="A99" s="111" t="s">
        <v>409</v>
      </c>
      <c r="B99" s="110">
        <v>9394</v>
      </c>
      <c r="C99" s="110">
        <v>13844</v>
      </c>
      <c r="D99" s="110">
        <v>4310</v>
      </c>
      <c r="E99" s="110">
        <v>594</v>
      </c>
      <c r="F99" s="110">
        <v>4412</v>
      </c>
      <c r="G99" s="110">
        <v>12695</v>
      </c>
      <c r="H99" s="110">
        <v>-196</v>
      </c>
      <c r="I99" s="110">
        <v>139</v>
      </c>
      <c r="J99" s="110">
        <v>955</v>
      </c>
      <c r="K99" s="110">
        <v>46147</v>
      </c>
      <c r="L99" s="80">
        <v>-3047</v>
      </c>
    </row>
    <row r="100" spans="1:12" x14ac:dyDescent="0.25">
      <c r="A100" s="111" t="s">
        <v>414</v>
      </c>
      <c r="B100" s="110">
        <v>8797</v>
      </c>
      <c r="C100" s="110">
        <v>13626</v>
      </c>
      <c r="D100" s="110">
        <v>4921</v>
      </c>
      <c r="E100" s="110">
        <v>631</v>
      </c>
      <c r="F100" s="110">
        <v>4446</v>
      </c>
      <c r="G100" s="110">
        <v>17170</v>
      </c>
      <c r="H100" s="110">
        <v>-196</v>
      </c>
      <c r="I100" s="110">
        <v>56</v>
      </c>
      <c r="J100" s="110">
        <v>955</v>
      </c>
      <c r="K100" s="110">
        <v>50406</v>
      </c>
      <c r="L100" s="80">
        <v>1212</v>
      </c>
    </row>
    <row r="101" spans="1:12" x14ac:dyDescent="0.25">
      <c r="A101" s="111" t="s">
        <v>415</v>
      </c>
      <c r="B101" s="110">
        <v>10196</v>
      </c>
      <c r="C101" s="110">
        <v>14695</v>
      </c>
      <c r="D101" s="110">
        <v>4803</v>
      </c>
      <c r="E101" s="110">
        <v>342</v>
      </c>
      <c r="F101" s="110">
        <v>2639</v>
      </c>
      <c r="G101" s="110">
        <v>14994</v>
      </c>
      <c r="H101" s="110">
        <v>-196</v>
      </c>
      <c r="I101" s="110">
        <v>56</v>
      </c>
      <c r="J101" s="110">
        <v>955</v>
      </c>
      <c r="K101" s="110">
        <v>48484</v>
      </c>
      <c r="L101" s="80">
        <v>-710</v>
      </c>
    </row>
    <row r="102" spans="1:12" x14ac:dyDescent="0.25">
      <c r="A102" s="111" t="s">
        <v>416</v>
      </c>
      <c r="B102" s="110">
        <v>9381</v>
      </c>
      <c r="C102" s="110">
        <v>13795</v>
      </c>
      <c r="D102" s="110">
        <v>4831</v>
      </c>
      <c r="E102" s="110">
        <v>747</v>
      </c>
      <c r="F102" s="110">
        <v>5334</v>
      </c>
      <c r="G102" s="110">
        <v>17418</v>
      </c>
      <c r="H102" s="110">
        <v>-196</v>
      </c>
      <c r="I102" s="110">
        <v>56</v>
      </c>
      <c r="J102" s="110">
        <v>955</v>
      </c>
      <c r="K102" s="110">
        <v>52321</v>
      </c>
      <c r="L102" s="80">
        <v>3127</v>
      </c>
    </row>
    <row r="103" spans="1:12" x14ac:dyDescent="0.25">
      <c r="A103" s="111" t="s">
        <v>417</v>
      </c>
      <c r="B103" s="110">
        <v>8695</v>
      </c>
      <c r="C103" s="110">
        <v>13668</v>
      </c>
      <c r="D103" s="110">
        <v>4978</v>
      </c>
      <c r="E103" s="110">
        <v>598</v>
      </c>
      <c r="F103" s="110">
        <v>4422</v>
      </c>
      <c r="G103" s="110">
        <v>15613</v>
      </c>
      <c r="H103" s="110">
        <v>-196</v>
      </c>
      <c r="I103" s="110">
        <v>56</v>
      </c>
      <c r="J103" s="110">
        <v>955</v>
      </c>
      <c r="K103" s="110">
        <v>48789</v>
      </c>
      <c r="L103" s="80">
        <v>-405</v>
      </c>
    </row>
    <row r="104" spans="1:12" x14ac:dyDescent="0.25">
      <c r="A104" s="111" t="s">
        <v>418</v>
      </c>
      <c r="B104" s="110">
        <v>7866</v>
      </c>
      <c r="C104" s="110">
        <v>12592</v>
      </c>
      <c r="D104" s="110">
        <v>5826</v>
      </c>
      <c r="E104" s="110">
        <v>543</v>
      </c>
      <c r="F104" s="110">
        <v>4160</v>
      </c>
      <c r="G104" s="110">
        <v>17575</v>
      </c>
      <c r="H104" s="110">
        <v>-4</v>
      </c>
      <c r="I104" s="110">
        <v>56</v>
      </c>
      <c r="J104" s="110">
        <v>955</v>
      </c>
      <c r="K104" s="110">
        <v>49569</v>
      </c>
      <c r="L104" s="80">
        <v>375</v>
      </c>
    </row>
    <row r="105" spans="1:12" x14ac:dyDescent="0.25">
      <c r="A105" s="111" t="s">
        <v>419</v>
      </c>
      <c r="B105" s="110">
        <v>8624</v>
      </c>
      <c r="C105" s="110">
        <v>13713</v>
      </c>
      <c r="D105" s="110">
        <v>5021</v>
      </c>
      <c r="E105" s="110">
        <v>580</v>
      </c>
      <c r="F105" s="110">
        <v>3893</v>
      </c>
      <c r="G105" s="110">
        <v>16684</v>
      </c>
      <c r="H105" s="110">
        <v>-150</v>
      </c>
      <c r="I105" s="110">
        <v>56</v>
      </c>
      <c r="J105" s="110">
        <v>955</v>
      </c>
      <c r="K105" s="110">
        <v>49376</v>
      </c>
      <c r="L105" s="80">
        <v>182</v>
      </c>
    </row>
    <row r="106" spans="1:12" x14ac:dyDescent="0.25">
      <c r="A106" s="111" t="s">
        <v>420</v>
      </c>
      <c r="B106" s="110">
        <v>7911</v>
      </c>
      <c r="C106" s="110">
        <v>12758</v>
      </c>
      <c r="D106" s="110">
        <v>4468</v>
      </c>
      <c r="E106" s="110">
        <v>514</v>
      </c>
      <c r="F106" s="110">
        <v>4624</v>
      </c>
      <c r="G106" s="110">
        <v>18976</v>
      </c>
      <c r="H106" s="110">
        <v>-196</v>
      </c>
      <c r="I106" s="110">
        <v>56</v>
      </c>
      <c r="J106" s="110">
        <v>955</v>
      </c>
      <c r="K106" s="110">
        <v>50066</v>
      </c>
      <c r="L106" s="80">
        <v>872</v>
      </c>
    </row>
    <row r="107" spans="1:12" ht="14.25" customHeight="1" x14ac:dyDescent="0.25">
      <c r="A107" s="17" t="s">
        <v>421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80"/>
    </row>
    <row r="108" spans="1:12" x14ac:dyDescent="0.25">
      <c r="A108" s="111" t="s">
        <v>421</v>
      </c>
      <c r="B108" s="110">
        <v>7718</v>
      </c>
      <c r="C108" s="110">
        <v>12996</v>
      </c>
      <c r="D108" s="110">
        <v>4380</v>
      </c>
      <c r="E108" s="110">
        <v>527</v>
      </c>
      <c r="F108" s="110">
        <v>4222</v>
      </c>
      <c r="G108" s="110">
        <v>16336</v>
      </c>
      <c r="H108" s="110">
        <v>-196</v>
      </c>
      <c r="I108" s="110">
        <v>56</v>
      </c>
      <c r="J108" s="110">
        <v>449</v>
      </c>
      <c r="K108" s="110">
        <v>46488</v>
      </c>
      <c r="L108" s="80">
        <v>-2706</v>
      </c>
    </row>
    <row r="109" spans="1:12" ht="14.25" customHeight="1" x14ac:dyDescent="0.25">
      <c r="A109" s="17" t="s">
        <v>422</v>
      </c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80"/>
    </row>
    <row r="110" spans="1:12" x14ac:dyDescent="0.25">
      <c r="A110" s="111" t="s">
        <v>423</v>
      </c>
      <c r="B110" s="110">
        <v>8338</v>
      </c>
      <c r="C110" s="110">
        <v>13211</v>
      </c>
      <c r="D110" s="110">
        <v>4545</v>
      </c>
      <c r="E110" s="110">
        <v>570</v>
      </c>
      <c r="F110" s="110">
        <v>4709</v>
      </c>
      <c r="G110" s="110">
        <v>16414</v>
      </c>
      <c r="H110" s="110">
        <v>-56</v>
      </c>
      <c r="I110" s="110">
        <v>56</v>
      </c>
      <c r="J110" s="110">
        <v>908</v>
      </c>
      <c r="K110" s="110">
        <v>48695</v>
      </c>
      <c r="L110" s="80">
        <v>-499</v>
      </c>
    </row>
    <row r="111" spans="1:12" x14ac:dyDescent="0.25">
      <c r="A111" s="111" t="s">
        <v>424</v>
      </c>
      <c r="B111" s="110">
        <v>8660</v>
      </c>
      <c r="C111" s="110">
        <v>13713</v>
      </c>
      <c r="D111" s="110">
        <v>5109</v>
      </c>
      <c r="E111" s="110">
        <v>496</v>
      </c>
      <c r="F111" s="110">
        <v>4303</v>
      </c>
      <c r="G111" s="110">
        <v>13745</v>
      </c>
      <c r="H111" s="110">
        <v>-56</v>
      </c>
      <c r="I111" s="110">
        <v>139</v>
      </c>
      <c r="J111" s="110">
        <v>908</v>
      </c>
      <c r="K111" s="110">
        <v>47017</v>
      </c>
      <c r="L111" s="80">
        <v>-2177</v>
      </c>
    </row>
    <row r="112" spans="1:12" x14ac:dyDescent="0.25">
      <c r="A112" s="111" t="s">
        <v>425</v>
      </c>
      <c r="B112" s="110">
        <v>7812</v>
      </c>
      <c r="C112" s="110">
        <v>12564</v>
      </c>
      <c r="D112" s="110">
        <v>5002</v>
      </c>
      <c r="E112" s="110">
        <v>623</v>
      </c>
      <c r="F112" s="110">
        <v>5145</v>
      </c>
      <c r="G112" s="110">
        <v>18499</v>
      </c>
      <c r="H112" s="110">
        <v>-56</v>
      </c>
      <c r="I112" s="110">
        <v>56</v>
      </c>
      <c r="J112" s="110">
        <v>908</v>
      </c>
      <c r="K112" s="110">
        <v>50553</v>
      </c>
      <c r="L112" s="80">
        <v>1359</v>
      </c>
    </row>
    <row r="113" spans="1:12" x14ac:dyDescent="0.25">
      <c r="A113" s="111" t="s">
        <v>426</v>
      </c>
      <c r="B113" s="110">
        <v>9515</v>
      </c>
      <c r="C113" s="110">
        <v>14591</v>
      </c>
      <c r="D113" s="110">
        <v>5422</v>
      </c>
      <c r="E113" s="110">
        <v>700</v>
      </c>
      <c r="F113" s="110">
        <v>5861</v>
      </c>
      <c r="G113" s="110">
        <v>16493</v>
      </c>
      <c r="H113" s="110">
        <v>-56</v>
      </c>
      <c r="I113" s="110">
        <v>56</v>
      </c>
      <c r="J113" s="110">
        <v>908</v>
      </c>
      <c r="K113" s="110">
        <v>53490</v>
      </c>
      <c r="L113" s="80">
        <v>4296</v>
      </c>
    </row>
    <row r="114" spans="1:12" x14ac:dyDescent="0.25">
      <c r="A114" s="111" t="s">
        <v>427</v>
      </c>
      <c r="B114" s="110">
        <v>7600</v>
      </c>
      <c r="C114" s="110">
        <v>12693</v>
      </c>
      <c r="D114" s="110">
        <v>4928</v>
      </c>
      <c r="E114" s="110">
        <v>513</v>
      </c>
      <c r="F114" s="110">
        <v>4024</v>
      </c>
      <c r="G114" s="110">
        <v>16408</v>
      </c>
      <c r="H114" s="110">
        <v>-56</v>
      </c>
      <c r="I114" s="110">
        <v>56</v>
      </c>
      <c r="J114" s="110">
        <v>908</v>
      </c>
      <c r="K114" s="110">
        <v>47074</v>
      </c>
      <c r="L114" s="80">
        <v>-2120</v>
      </c>
    </row>
    <row r="115" spans="1:12" ht="14.25" customHeight="1" x14ac:dyDescent="0.25">
      <c r="A115" s="17" t="s">
        <v>428</v>
      </c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80"/>
    </row>
    <row r="116" spans="1:12" x14ac:dyDescent="0.25">
      <c r="A116" s="111" t="s">
        <v>429</v>
      </c>
      <c r="B116" s="110">
        <v>10027</v>
      </c>
      <c r="C116" s="110">
        <v>16087</v>
      </c>
      <c r="D116" s="110">
        <v>6035</v>
      </c>
      <c r="E116" s="110">
        <v>1078</v>
      </c>
      <c r="F116" s="110">
        <v>5273</v>
      </c>
      <c r="G116" s="110">
        <v>10438</v>
      </c>
      <c r="H116" s="110">
        <v>-56</v>
      </c>
      <c r="I116" s="110">
        <v>56</v>
      </c>
      <c r="J116" s="110">
        <v>1731</v>
      </c>
      <c r="K116" s="110">
        <v>50669</v>
      </c>
      <c r="L116" s="80">
        <v>1475</v>
      </c>
    </row>
    <row r="117" spans="1:12" x14ac:dyDescent="0.25">
      <c r="A117" s="111" t="s">
        <v>430</v>
      </c>
      <c r="B117" s="110">
        <v>8320</v>
      </c>
      <c r="C117" s="110">
        <v>14515</v>
      </c>
      <c r="D117" s="110">
        <v>5723</v>
      </c>
      <c r="E117" s="110">
        <v>644</v>
      </c>
      <c r="F117" s="110">
        <v>4855</v>
      </c>
      <c r="G117" s="110">
        <v>14472</v>
      </c>
      <c r="H117" s="110">
        <v>-56</v>
      </c>
      <c r="I117" s="110">
        <v>56</v>
      </c>
      <c r="J117" s="110">
        <v>1731</v>
      </c>
      <c r="K117" s="110">
        <v>50260</v>
      </c>
      <c r="L117" s="80">
        <v>1066</v>
      </c>
    </row>
    <row r="118" spans="1:12" x14ac:dyDescent="0.25">
      <c r="A118" s="111" t="s">
        <v>431</v>
      </c>
      <c r="B118" s="110">
        <v>11903</v>
      </c>
      <c r="C118" s="110">
        <v>15906</v>
      </c>
      <c r="D118" s="110">
        <v>4574</v>
      </c>
      <c r="E118" s="110">
        <v>1097</v>
      </c>
      <c r="F118" s="110">
        <v>5638</v>
      </c>
      <c r="G118" s="110">
        <v>10834</v>
      </c>
      <c r="H118" s="110">
        <v>-56</v>
      </c>
      <c r="I118" s="110">
        <v>158</v>
      </c>
      <c r="J118" s="110">
        <v>1731</v>
      </c>
      <c r="K118" s="110">
        <v>51785</v>
      </c>
      <c r="L118" s="80">
        <v>2591</v>
      </c>
    </row>
    <row r="119" spans="1:12" x14ac:dyDescent="0.25">
      <c r="A119" s="111" t="s">
        <v>432</v>
      </c>
      <c r="B119" s="110">
        <v>8091</v>
      </c>
      <c r="C119" s="110">
        <v>12349</v>
      </c>
      <c r="D119" s="110">
        <v>4426</v>
      </c>
      <c r="E119" s="110">
        <v>501</v>
      </c>
      <c r="F119" s="110">
        <v>3184</v>
      </c>
      <c r="G119" s="110">
        <v>19112</v>
      </c>
      <c r="H119" s="110">
        <v>-56</v>
      </c>
      <c r="I119" s="110">
        <v>56</v>
      </c>
      <c r="J119" s="110">
        <v>1731</v>
      </c>
      <c r="K119" s="110">
        <v>49394</v>
      </c>
      <c r="L119" s="80">
        <v>200</v>
      </c>
    </row>
    <row r="120" spans="1:12" x14ac:dyDescent="0.25">
      <c r="A120" s="111" t="s">
        <v>433</v>
      </c>
      <c r="B120" s="110">
        <v>10434</v>
      </c>
      <c r="C120" s="110">
        <v>15493</v>
      </c>
      <c r="D120" s="110">
        <v>5382</v>
      </c>
      <c r="E120" s="110">
        <v>769</v>
      </c>
      <c r="F120" s="110">
        <v>5173</v>
      </c>
      <c r="G120" s="110">
        <v>11352</v>
      </c>
      <c r="H120" s="110">
        <v>-56</v>
      </c>
      <c r="I120" s="110">
        <v>56</v>
      </c>
      <c r="J120" s="110">
        <v>1731</v>
      </c>
      <c r="K120" s="110">
        <v>50334</v>
      </c>
      <c r="L120" s="80">
        <v>1140</v>
      </c>
    </row>
    <row r="121" spans="1:12" x14ac:dyDescent="0.25">
      <c r="A121" s="111" t="s">
        <v>434</v>
      </c>
      <c r="B121" s="110">
        <v>9806</v>
      </c>
      <c r="C121" s="110">
        <v>14258</v>
      </c>
      <c r="D121" s="110">
        <v>4657</v>
      </c>
      <c r="E121" s="110">
        <v>943</v>
      </c>
      <c r="F121" s="110">
        <v>6154</v>
      </c>
      <c r="G121" s="110">
        <v>12199</v>
      </c>
      <c r="H121" s="110">
        <v>-56</v>
      </c>
      <c r="I121" s="110">
        <v>139</v>
      </c>
      <c r="J121" s="110">
        <v>1731</v>
      </c>
      <c r="K121" s="110">
        <v>49831</v>
      </c>
      <c r="L121" s="80">
        <v>637</v>
      </c>
    </row>
    <row r="122" spans="1:12" x14ac:dyDescent="0.25">
      <c r="A122" s="111" t="s">
        <v>435</v>
      </c>
      <c r="B122" s="110">
        <v>8976</v>
      </c>
      <c r="C122" s="110">
        <v>13723</v>
      </c>
      <c r="D122" s="110">
        <v>4963</v>
      </c>
      <c r="E122" s="110">
        <v>733</v>
      </c>
      <c r="F122" s="110">
        <v>5234</v>
      </c>
      <c r="G122" s="110">
        <v>15299</v>
      </c>
      <c r="H122" s="110">
        <v>-56</v>
      </c>
      <c r="I122" s="110">
        <v>56</v>
      </c>
      <c r="J122" s="110">
        <v>1731</v>
      </c>
      <c r="K122" s="110">
        <v>50659</v>
      </c>
      <c r="L122" s="80">
        <v>1465</v>
      </c>
    </row>
    <row r="123" spans="1:12" x14ac:dyDescent="0.25">
      <c r="A123" s="111" t="s">
        <v>436</v>
      </c>
      <c r="B123" s="110">
        <v>8797</v>
      </c>
      <c r="C123" s="110">
        <v>14294</v>
      </c>
      <c r="D123" s="110">
        <v>4831</v>
      </c>
      <c r="E123" s="110">
        <v>457</v>
      </c>
      <c r="F123" s="110">
        <v>3236</v>
      </c>
      <c r="G123" s="110">
        <v>15342</v>
      </c>
      <c r="H123" s="110">
        <v>-101</v>
      </c>
      <c r="I123" s="110">
        <v>56</v>
      </c>
      <c r="J123" s="110">
        <v>1731</v>
      </c>
      <c r="K123" s="110">
        <v>48643</v>
      </c>
      <c r="L123" s="80">
        <v>-551</v>
      </c>
    </row>
    <row r="124" spans="1:12" x14ac:dyDescent="0.25">
      <c r="A124" s="111" t="s">
        <v>437</v>
      </c>
      <c r="B124" s="110">
        <v>9292</v>
      </c>
      <c r="C124" s="110">
        <v>13981</v>
      </c>
      <c r="D124" s="110">
        <v>4954</v>
      </c>
      <c r="E124" s="110">
        <v>577</v>
      </c>
      <c r="F124" s="110">
        <v>4262</v>
      </c>
      <c r="G124" s="110">
        <v>14364</v>
      </c>
      <c r="H124" s="110">
        <v>-56</v>
      </c>
      <c r="I124" s="110">
        <v>56</v>
      </c>
      <c r="J124" s="110">
        <v>1731</v>
      </c>
      <c r="K124" s="110">
        <v>49161</v>
      </c>
      <c r="L124" s="80">
        <v>-33</v>
      </c>
    </row>
    <row r="125" spans="1:12" x14ac:dyDescent="0.25">
      <c r="A125" s="111" t="s">
        <v>438</v>
      </c>
      <c r="B125" s="110">
        <v>10442</v>
      </c>
      <c r="C125" s="110">
        <v>15325</v>
      </c>
      <c r="D125" s="110">
        <v>5281</v>
      </c>
      <c r="E125" s="110">
        <v>462</v>
      </c>
      <c r="F125" s="110">
        <v>3643</v>
      </c>
      <c r="G125" s="110">
        <v>12306</v>
      </c>
      <c r="H125" s="110">
        <v>-56</v>
      </c>
      <c r="I125" s="110">
        <v>56</v>
      </c>
      <c r="J125" s="110">
        <v>1731</v>
      </c>
      <c r="K125" s="110">
        <v>49190</v>
      </c>
      <c r="L125" s="80">
        <v>-4</v>
      </c>
    </row>
    <row r="126" spans="1:12" x14ac:dyDescent="0.25">
      <c r="A126" s="111" t="s">
        <v>439</v>
      </c>
      <c r="B126" s="110">
        <v>9408</v>
      </c>
      <c r="C126" s="110">
        <v>13600</v>
      </c>
      <c r="D126" s="110">
        <v>5286</v>
      </c>
      <c r="E126" s="110">
        <v>796</v>
      </c>
      <c r="F126" s="110">
        <v>4715</v>
      </c>
      <c r="G126" s="110">
        <v>13812</v>
      </c>
      <c r="H126" s="110">
        <v>-56</v>
      </c>
      <c r="I126" s="110">
        <v>56</v>
      </c>
      <c r="J126" s="110">
        <v>1731</v>
      </c>
      <c r="K126" s="110">
        <v>49348</v>
      </c>
      <c r="L126" s="80">
        <v>154</v>
      </c>
    </row>
    <row r="127" spans="1:12" x14ac:dyDescent="0.25">
      <c r="A127" s="111" t="s">
        <v>440</v>
      </c>
      <c r="B127" s="110">
        <v>9519</v>
      </c>
      <c r="C127" s="110">
        <v>14265</v>
      </c>
      <c r="D127" s="110">
        <v>5136</v>
      </c>
      <c r="E127" s="110">
        <v>689</v>
      </c>
      <c r="F127" s="110">
        <v>5683</v>
      </c>
      <c r="G127" s="110">
        <v>13937</v>
      </c>
      <c r="H127" s="110">
        <v>-56</v>
      </c>
      <c r="I127" s="110">
        <v>139</v>
      </c>
      <c r="J127" s="110">
        <v>1731</v>
      </c>
      <c r="K127" s="110">
        <v>51043</v>
      </c>
      <c r="L127" s="80">
        <v>1849</v>
      </c>
    </row>
    <row r="128" spans="1:12" x14ac:dyDescent="0.25">
      <c r="A128" s="111" t="s">
        <v>441</v>
      </c>
      <c r="B128" s="110">
        <v>11245</v>
      </c>
      <c r="C128" s="110">
        <v>16856</v>
      </c>
      <c r="D128" s="110">
        <v>5902</v>
      </c>
      <c r="E128" s="110">
        <v>408</v>
      </c>
      <c r="F128" s="110">
        <v>3350</v>
      </c>
      <c r="G128" s="110">
        <v>10350</v>
      </c>
      <c r="H128" s="110">
        <v>-56</v>
      </c>
      <c r="I128" s="110">
        <v>158</v>
      </c>
      <c r="J128" s="110">
        <v>1731</v>
      </c>
      <c r="K128" s="110">
        <v>49944</v>
      </c>
      <c r="L128" s="80">
        <v>750</v>
      </c>
    </row>
    <row r="129" spans="1:12" x14ac:dyDescent="0.25">
      <c r="A129" s="111" t="s">
        <v>442</v>
      </c>
      <c r="B129" s="110">
        <v>10286</v>
      </c>
      <c r="C129" s="110">
        <v>14702</v>
      </c>
      <c r="D129" s="110">
        <v>4562</v>
      </c>
      <c r="E129" s="110">
        <v>943</v>
      </c>
      <c r="F129" s="110">
        <v>5647</v>
      </c>
      <c r="G129" s="110">
        <v>12620</v>
      </c>
      <c r="H129" s="110">
        <v>-101</v>
      </c>
      <c r="I129" s="110">
        <v>56</v>
      </c>
      <c r="J129" s="110">
        <v>1731</v>
      </c>
      <c r="K129" s="110">
        <v>50446</v>
      </c>
      <c r="L129" s="80">
        <v>1252</v>
      </c>
    </row>
    <row r="130" spans="1:12" x14ac:dyDescent="0.25">
      <c r="A130" s="111" t="s">
        <v>443</v>
      </c>
      <c r="B130" s="110">
        <v>10864</v>
      </c>
      <c r="C130" s="110">
        <v>19696</v>
      </c>
      <c r="D130" s="110">
        <v>5818</v>
      </c>
      <c r="E130" s="110">
        <v>273</v>
      </c>
      <c r="F130" s="110">
        <v>2384</v>
      </c>
      <c r="G130" s="110">
        <v>12821</v>
      </c>
      <c r="H130" s="110">
        <v>-101</v>
      </c>
      <c r="I130" s="110">
        <v>158</v>
      </c>
      <c r="J130" s="110">
        <v>1731</v>
      </c>
      <c r="K130" s="110">
        <v>53644</v>
      </c>
      <c r="L130" s="80">
        <v>4450</v>
      </c>
    </row>
    <row r="131" spans="1:12" x14ac:dyDescent="0.25">
      <c r="A131" s="111" t="s">
        <v>444</v>
      </c>
      <c r="B131" s="110">
        <v>8539</v>
      </c>
      <c r="C131" s="110">
        <v>13344</v>
      </c>
      <c r="D131" s="110">
        <v>4262</v>
      </c>
      <c r="E131" s="110">
        <v>774</v>
      </c>
      <c r="F131" s="110">
        <v>4976</v>
      </c>
      <c r="G131" s="110">
        <v>10280</v>
      </c>
      <c r="H131" s="110">
        <v>-56</v>
      </c>
      <c r="I131" s="110">
        <v>139</v>
      </c>
      <c r="J131" s="110">
        <v>1731</v>
      </c>
      <c r="K131" s="110">
        <v>43989</v>
      </c>
      <c r="L131" s="80">
        <v>-5205</v>
      </c>
    </row>
    <row r="132" spans="1:12" x14ac:dyDescent="0.25">
      <c r="A132" s="111" t="s">
        <v>445</v>
      </c>
      <c r="B132" s="110">
        <v>10640</v>
      </c>
      <c r="C132" s="110">
        <v>13750</v>
      </c>
      <c r="D132" s="110">
        <v>3956</v>
      </c>
      <c r="E132" s="110">
        <v>1242</v>
      </c>
      <c r="F132" s="110">
        <v>8260</v>
      </c>
      <c r="G132" s="110">
        <v>10157</v>
      </c>
      <c r="H132" s="110">
        <v>78</v>
      </c>
      <c r="I132" s="110">
        <v>220</v>
      </c>
      <c r="J132" s="110">
        <v>1731</v>
      </c>
      <c r="K132" s="110">
        <v>50034</v>
      </c>
      <c r="L132" s="80">
        <v>840</v>
      </c>
    </row>
    <row r="133" spans="1:12" x14ac:dyDescent="0.25">
      <c r="A133" s="111" t="s">
        <v>446</v>
      </c>
      <c r="B133" s="110">
        <v>8757</v>
      </c>
      <c r="C133" s="110">
        <v>14953</v>
      </c>
      <c r="D133" s="110">
        <v>4819</v>
      </c>
      <c r="E133" s="110">
        <v>714</v>
      </c>
      <c r="F133" s="110">
        <v>4842</v>
      </c>
      <c r="G133" s="110">
        <v>16831</v>
      </c>
      <c r="H133" s="110">
        <v>-10</v>
      </c>
      <c r="I133" s="110">
        <v>56</v>
      </c>
      <c r="J133" s="110">
        <v>1731</v>
      </c>
      <c r="K133" s="110">
        <v>52693</v>
      </c>
      <c r="L133" s="80">
        <v>3499</v>
      </c>
    </row>
    <row r="134" spans="1:12" x14ac:dyDescent="0.25">
      <c r="A134" s="111" t="s">
        <v>447</v>
      </c>
      <c r="B134" s="110">
        <v>10240</v>
      </c>
      <c r="C134" s="110">
        <v>16179</v>
      </c>
      <c r="D134" s="110">
        <v>6183</v>
      </c>
      <c r="E134" s="110">
        <v>1167</v>
      </c>
      <c r="F134" s="110">
        <v>7005</v>
      </c>
      <c r="G134" s="110">
        <v>14365</v>
      </c>
      <c r="H134" s="110">
        <v>135</v>
      </c>
      <c r="I134" s="110">
        <v>56</v>
      </c>
      <c r="J134" s="110">
        <v>1731</v>
      </c>
      <c r="K134" s="110">
        <v>57061</v>
      </c>
      <c r="L134" s="80">
        <v>7867</v>
      </c>
    </row>
    <row r="135" spans="1:12" x14ac:dyDescent="0.25">
      <c r="A135" s="111" t="s">
        <v>448</v>
      </c>
      <c r="B135" s="110">
        <v>6457</v>
      </c>
      <c r="C135" s="110">
        <v>10986</v>
      </c>
      <c r="D135" s="110">
        <v>3973</v>
      </c>
      <c r="E135" s="110">
        <v>540</v>
      </c>
      <c r="F135" s="110">
        <v>4313</v>
      </c>
      <c r="G135" s="110">
        <v>21628</v>
      </c>
      <c r="H135" s="110">
        <v>-56</v>
      </c>
      <c r="I135" s="110">
        <v>56</v>
      </c>
      <c r="J135" s="110">
        <v>1731</v>
      </c>
      <c r="K135" s="110">
        <v>49628</v>
      </c>
      <c r="L135" s="80">
        <v>434</v>
      </c>
    </row>
    <row r="136" spans="1:12" x14ac:dyDescent="0.25">
      <c r="A136" s="111" t="s">
        <v>449</v>
      </c>
      <c r="B136" s="110">
        <v>9107</v>
      </c>
      <c r="C136" s="110">
        <v>13684</v>
      </c>
      <c r="D136" s="110">
        <v>4610</v>
      </c>
      <c r="E136" s="110">
        <v>545</v>
      </c>
      <c r="F136" s="110">
        <v>4070</v>
      </c>
      <c r="G136" s="110">
        <v>13976</v>
      </c>
      <c r="H136" s="110">
        <v>-56</v>
      </c>
      <c r="I136" s="110">
        <v>56</v>
      </c>
      <c r="J136" s="110">
        <v>1731</v>
      </c>
      <c r="K136" s="110">
        <v>47723</v>
      </c>
      <c r="L136" s="80">
        <v>-1471</v>
      </c>
    </row>
    <row r="137" spans="1:12" x14ac:dyDescent="0.25">
      <c r="A137" s="111" t="s">
        <v>450</v>
      </c>
      <c r="B137" s="110">
        <v>10359</v>
      </c>
      <c r="C137" s="110">
        <v>14339</v>
      </c>
      <c r="D137" s="110">
        <v>4954</v>
      </c>
      <c r="E137" s="110">
        <v>590</v>
      </c>
      <c r="F137" s="110">
        <v>3865</v>
      </c>
      <c r="G137" s="110">
        <v>11645</v>
      </c>
      <c r="H137" s="110">
        <v>-56</v>
      </c>
      <c r="I137" s="110">
        <v>158</v>
      </c>
      <c r="J137" s="110">
        <v>1731</v>
      </c>
      <c r="K137" s="110">
        <v>47585</v>
      </c>
      <c r="L137" s="80">
        <v>-1609</v>
      </c>
    </row>
    <row r="138" spans="1:12" x14ac:dyDescent="0.25">
      <c r="A138" s="111" t="s">
        <v>451</v>
      </c>
      <c r="B138" s="110">
        <v>12661</v>
      </c>
      <c r="C138" s="110">
        <v>18658</v>
      </c>
      <c r="D138" s="110">
        <v>5287</v>
      </c>
      <c r="E138" s="110">
        <v>403</v>
      </c>
      <c r="F138" s="110">
        <v>2977</v>
      </c>
      <c r="G138" s="110">
        <v>10667</v>
      </c>
      <c r="H138" s="110">
        <v>194</v>
      </c>
      <c r="I138" s="110">
        <v>158</v>
      </c>
      <c r="J138" s="110">
        <v>1731</v>
      </c>
      <c r="K138" s="110">
        <v>52736</v>
      </c>
      <c r="L138" s="80">
        <v>3542</v>
      </c>
    </row>
    <row r="139" spans="1:12" x14ac:dyDescent="0.25">
      <c r="A139" s="111" t="s">
        <v>452</v>
      </c>
      <c r="B139" s="110">
        <v>10975</v>
      </c>
      <c r="C139" s="110">
        <v>15909</v>
      </c>
      <c r="D139" s="110">
        <v>5380</v>
      </c>
      <c r="E139" s="110">
        <v>704</v>
      </c>
      <c r="F139" s="110">
        <v>3781</v>
      </c>
      <c r="G139" s="110">
        <v>10937</v>
      </c>
      <c r="H139" s="110">
        <v>-56</v>
      </c>
      <c r="I139" s="110">
        <v>56</v>
      </c>
      <c r="J139" s="110">
        <v>1731</v>
      </c>
      <c r="K139" s="110">
        <v>49417</v>
      </c>
      <c r="L139" s="80">
        <v>223</v>
      </c>
    </row>
    <row r="140" spans="1:12" x14ac:dyDescent="0.25">
      <c r="A140" s="111" t="s">
        <v>453</v>
      </c>
      <c r="B140" s="110">
        <v>12780</v>
      </c>
      <c r="C140" s="110">
        <v>18571</v>
      </c>
      <c r="D140" s="110">
        <v>5243</v>
      </c>
      <c r="E140" s="110">
        <v>389</v>
      </c>
      <c r="F140" s="110">
        <v>3248</v>
      </c>
      <c r="G140" s="110">
        <v>9721</v>
      </c>
      <c r="H140" s="110">
        <v>-56</v>
      </c>
      <c r="I140" s="110">
        <v>158</v>
      </c>
      <c r="J140" s="110">
        <v>1731</v>
      </c>
      <c r="K140" s="110">
        <v>51785</v>
      </c>
      <c r="L140" s="80">
        <v>2591</v>
      </c>
    </row>
    <row r="141" spans="1:12" x14ac:dyDescent="0.25">
      <c r="A141" s="111" t="s">
        <v>454</v>
      </c>
      <c r="B141" s="110">
        <v>9113</v>
      </c>
      <c r="C141" s="110">
        <v>13718</v>
      </c>
      <c r="D141" s="110">
        <v>5424</v>
      </c>
      <c r="E141" s="110">
        <v>663</v>
      </c>
      <c r="F141" s="110">
        <v>4586</v>
      </c>
      <c r="G141" s="110">
        <v>15575</v>
      </c>
      <c r="H141" s="110">
        <v>-56</v>
      </c>
      <c r="I141" s="110">
        <v>56</v>
      </c>
      <c r="J141" s="110">
        <v>1731</v>
      </c>
      <c r="K141" s="110">
        <v>50810</v>
      </c>
      <c r="L141" s="80">
        <v>1616</v>
      </c>
    </row>
    <row r="142" spans="1:12" x14ac:dyDescent="0.25">
      <c r="A142" s="111" t="s">
        <v>455</v>
      </c>
      <c r="B142" s="110">
        <v>9725</v>
      </c>
      <c r="C142" s="110">
        <v>13943</v>
      </c>
      <c r="D142" s="110">
        <v>4910</v>
      </c>
      <c r="E142" s="110">
        <v>685</v>
      </c>
      <c r="F142" s="110">
        <v>4806</v>
      </c>
      <c r="G142" s="110">
        <v>13240</v>
      </c>
      <c r="H142" s="110">
        <v>-56</v>
      </c>
      <c r="I142" s="110">
        <v>158</v>
      </c>
      <c r="J142" s="110">
        <v>1731</v>
      </c>
      <c r="K142" s="110">
        <v>49142</v>
      </c>
      <c r="L142" s="80">
        <v>-52</v>
      </c>
    </row>
    <row r="143" spans="1:12" x14ac:dyDescent="0.25">
      <c r="A143" s="111" t="s">
        <v>456</v>
      </c>
      <c r="B143" s="110">
        <v>10622</v>
      </c>
      <c r="C143" s="110">
        <v>16354</v>
      </c>
      <c r="D143" s="110">
        <v>5252</v>
      </c>
      <c r="E143" s="110">
        <v>251</v>
      </c>
      <c r="F143" s="110">
        <v>2776</v>
      </c>
      <c r="G143" s="110">
        <v>12974</v>
      </c>
      <c r="H143" s="110">
        <v>-101</v>
      </c>
      <c r="I143" s="110">
        <v>158</v>
      </c>
      <c r="J143" s="110">
        <v>1731</v>
      </c>
      <c r="K143" s="110">
        <v>50017</v>
      </c>
      <c r="L143" s="80">
        <v>823</v>
      </c>
    </row>
    <row r="144" spans="1:12" x14ac:dyDescent="0.25">
      <c r="A144" s="111" t="s">
        <v>457</v>
      </c>
      <c r="B144" s="110">
        <v>7937</v>
      </c>
      <c r="C144" s="110">
        <v>12676</v>
      </c>
      <c r="D144" s="110">
        <v>4386</v>
      </c>
      <c r="E144" s="110">
        <v>383</v>
      </c>
      <c r="F144" s="110">
        <v>3456</v>
      </c>
      <c r="G144" s="110">
        <v>16795</v>
      </c>
      <c r="H144" s="110">
        <v>-56</v>
      </c>
      <c r="I144" s="110">
        <v>56</v>
      </c>
      <c r="J144" s="110">
        <v>1731</v>
      </c>
      <c r="K144" s="110">
        <v>47364</v>
      </c>
      <c r="L144" s="80">
        <v>-1830</v>
      </c>
    </row>
    <row r="145" spans="1:12" x14ac:dyDescent="0.25">
      <c r="A145" s="111" t="s">
        <v>458</v>
      </c>
      <c r="B145" s="110">
        <v>10930</v>
      </c>
      <c r="C145" s="110">
        <v>17103</v>
      </c>
      <c r="D145" s="110">
        <v>6463</v>
      </c>
      <c r="E145" s="110">
        <v>1067</v>
      </c>
      <c r="F145" s="110">
        <v>5234</v>
      </c>
      <c r="G145" s="110">
        <v>10019</v>
      </c>
      <c r="H145" s="110">
        <v>-56</v>
      </c>
      <c r="I145" s="110">
        <v>56</v>
      </c>
      <c r="J145" s="110">
        <v>1731</v>
      </c>
      <c r="K145" s="110">
        <v>52547</v>
      </c>
      <c r="L145" s="80">
        <v>3353</v>
      </c>
    </row>
    <row r="146" spans="1:12" x14ac:dyDescent="0.25">
      <c r="A146" s="111" t="s">
        <v>459</v>
      </c>
      <c r="B146" s="110">
        <v>9198</v>
      </c>
      <c r="C146" s="110">
        <v>13855</v>
      </c>
      <c r="D146" s="110">
        <v>4753</v>
      </c>
      <c r="E146" s="110">
        <v>484</v>
      </c>
      <c r="F146" s="110">
        <v>3661</v>
      </c>
      <c r="G146" s="110">
        <v>15201</v>
      </c>
      <c r="H146" s="110">
        <v>4</v>
      </c>
      <c r="I146" s="110">
        <v>56</v>
      </c>
      <c r="J146" s="110">
        <v>1731</v>
      </c>
      <c r="K146" s="110">
        <v>48943</v>
      </c>
      <c r="L146" s="80">
        <v>-251</v>
      </c>
    </row>
    <row r="147" spans="1:12" x14ac:dyDescent="0.25">
      <c r="A147" s="111" t="s">
        <v>460</v>
      </c>
      <c r="B147" s="110">
        <v>8750</v>
      </c>
      <c r="C147" s="110">
        <v>14211</v>
      </c>
      <c r="D147" s="110">
        <v>5280</v>
      </c>
      <c r="E147" s="110">
        <v>832</v>
      </c>
      <c r="F147" s="110">
        <v>4995</v>
      </c>
      <c r="G147" s="110">
        <v>14994</v>
      </c>
      <c r="H147" s="110">
        <v>-10</v>
      </c>
      <c r="I147" s="110">
        <v>56</v>
      </c>
      <c r="J147" s="110">
        <v>1731</v>
      </c>
      <c r="K147" s="110">
        <v>50839</v>
      </c>
      <c r="L147" s="80">
        <v>1645</v>
      </c>
    </row>
    <row r="148" spans="1:12" x14ac:dyDescent="0.25">
      <c r="A148" s="111" t="s">
        <v>461</v>
      </c>
      <c r="B148" s="110">
        <v>9970</v>
      </c>
      <c r="C148" s="110">
        <v>15621</v>
      </c>
      <c r="D148" s="110">
        <v>6204</v>
      </c>
      <c r="E148" s="110">
        <v>909</v>
      </c>
      <c r="F148" s="110">
        <v>6220</v>
      </c>
      <c r="G148" s="110">
        <v>13904</v>
      </c>
      <c r="H148" s="110">
        <v>-56</v>
      </c>
      <c r="I148" s="110">
        <v>56</v>
      </c>
      <c r="J148" s="110">
        <v>1731</v>
      </c>
      <c r="K148" s="110">
        <v>54559</v>
      </c>
      <c r="L148" s="80">
        <v>5365</v>
      </c>
    </row>
    <row r="149" spans="1:12" ht="14.25" customHeight="1" x14ac:dyDescent="0.25">
      <c r="A149" s="17" t="s">
        <v>462</v>
      </c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80"/>
    </row>
    <row r="150" spans="1:12" x14ac:dyDescent="0.25">
      <c r="A150" s="111" t="s">
        <v>463</v>
      </c>
      <c r="B150" s="110">
        <v>9252</v>
      </c>
      <c r="C150" s="110">
        <v>14175</v>
      </c>
      <c r="D150" s="110">
        <v>4656</v>
      </c>
      <c r="E150" s="110">
        <v>584</v>
      </c>
      <c r="F150" s="110">
        <v>4093</v>
      </c>
      <c r="G150" s="110">
        <v>15147</v>
      </c>
      <c r="H150" s="110">
        <v>-147</v>
      </c>
      <c r="I150" s="110">
        <v>56</v>
      </c>
      <c r="J150" s="110">
        <v>1125</v>
      </c>
      <c r="K150" s="110">
        <v>48941</v>
      </c>
      <c r="L150" s="80">
        <v>-253</v>
      </c>
    </row>
    <row r="151" spans="1:12" x14ac:dyDescent="0.25">
      <c r="A151" s="111" t="s">
        <v>464</v>
      </c>
      <c r="B151" s="110">
        <v>9521</v>
      </c>
      <c r="C151" s="110">
        <v>13877</v>
      </c>
      <c r="D151" s="110">
        <v>4701</v>
      </c>
      <c r="E151" s="110">
        <v>655</v>
      </c>
      <c r="F151" s="110">
        <v>4894</v>
      </c>
      <c r="G151" s="110">
        <v>12935</v>
      </c>
      <c r="H151" s="110">
        <v>-147</v>
      </c>
      <c r="I151" s="110">
        <v>139</v>
      </c>
      <c r="J151" s="110">
        <v>1125</v>
      </c>
      <c r="K151" s="110">
        <v>47700</v>
      </c>
      <c r="L151" s="80">
        <v>-1494</v>
      </c>
    </row>
    <row r="152" spans="1:12" x14ac:dyDescent="0.25">
      <c r="A152" s="111" t="s">
        <v>465</v>
      </c>
      <c r="B152" s="110">
        <v>9710</v>
      </c>
      <c r="C152" s="110">
        <v>16138</v>
      </c>
      <c r="D152" s="110">
        <v>6667</v>
      </c>
      <c r="E152" s="110">
        <v>909</v>
      </c>
      <c r="F152" s="110">
        <v>5162</v>
      </c>
      <c r="G152" s="110">
        <v>15098</v>
      </c>
      <c r="H152" s="110">
        <v>-101</v>
      </c>
      <c r="I152" s="110">
        <v>248</v>
      </c>
      <c r="J152" s="110">
        <v>1125</v>
      </c>
      <c r="K152" s="110">
        <v>54956</v>
      </c>
      <c r="L152" s="80">
        <v>5762</v>
      </c>
    </row>
    <row r="153" spans="1:12" x14ac:dyDescent="0.25">
      <c r="A153" s="111" t="s">
        <v>466</v>
      </c>
      <c r="B153" s="110">
        <v>10268</v>
      </c>
      <c r="C153" s="110">
        <v>16661</v>
      </c>
      <c r="D153" s="110">
        <v>5760</v>
      </c>
      <c r="E153" s="110">
        <v>330</v>
      </c>
      <c r="F153" s="110">
        <v>3319</v>
      </c>
      <c r="G153" s="110">
        <v>11735</v>
      </c>
      <c r="H153" s="110">
        <v>-147</v>
      </c>
      <c r="I153" s="110">
        <v>158</v>
      </c>
      <c r="J153" s="110">
        <v>1125</v>
      </c>
      <c r="K153" s="110">
        <v>49209</v>
      </c>
      <c r="L153" s="80">
        <v>15</v>
      </c>
    </row>
    <row r="154" spans="1:12" x14ac:dyDescent="0.25">
      <c r="A154" s="111" t="s">
        <v>467</v>
      </c>
      <c r="B154" s="110">
        <v>9409</v>
      </c>
      <c r="C154" s="110">
        <v>13719</v>
      </c>
      <c r="D154" s="110">
        <v>4813</v>
      </c>
      <c r="E154" s="110">
        <v>581</v>
      </c>
      <c r="F154" s="110">
        <v>4094</v>
      </c>
      <c r="G154" s="110">
        <v>14620</v>
      </c>
      <c r="H154" s="110">
        <v>-147</v>
      </c>
      <c r="I154" s="110">
        <v>56</v>
      </c>
      <c r="J154" s="110">
        <v>1125</v>
      </c>
      <c r="K154" s="110">
        <v>48270</v>
      </c>
      <c r="L154" s="80">
        <v>-924</v>
      </c>
    </row>
    <row r="155" spans="1:12" x14ac:dyDescent="0.25">
      <c r="A155" s="111" t="s">
        <v>468</v>
      </c>
      <c r="B155" s="110">
        <v>9320</v>
      </c>
      <c r="C155" s="110">
        <v>13842</v>
      </c>
      <c r="D155" s="110">
        <v>4669</v>
      </c>
      <c r="E155" s="110">
        <v>437</v>
      </c>
      <c r="F155" s="110">
        <v>3560</v>
      </c>
      <c r="G155" s="110">
        <v>14017</v>
      </c>
      <c r="H155" s="110">
        <v>-147</v>
      </c>
      <c r="I155" s="110">
        <v>56</v>
      </c>
      <c r="J155" s="110">
        <v>1125</v>
      </c>
      <c r="K155" s="110">
        <v>46879</v>
      </c>
      <c r="L155" s="80">
        <v>-2315</v>
      </c>
    </row>
    <row r="156" spans="1:12" ht="14.25" customHeight="1" x14ac:dyDescent="0.25">
      <c r="A156" s="17" t="s">
        <v>469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80"/>
    </row>
    <row r="157" spans="1:12" x14ac:dyDescent="0.25">
      <c r="A157" s="111" t="s">
        <v>470</v>
      </c>
      <c r="B157" s="110">
        <v>11752</v>
      </c>
      <c r="C157" s="110">
        <v>16631</v>
      </c>
      <c r="D157" s="110">
        <v>5649</v>
      </c>
      <c r="E157" s="110">
        <v>606</v>
      </c>
      <c r="F157" s="110">
        <v>3955</v>
      </c>
      <c r="G157" s="110">
        <v>9617</v>
      </c>
      <c r="H157" s="110">
        <v>23</v>
      </c>
      <c r="I157" s="110">
        <v>158</v>
      </c>
      <c r="J157" s="110">
        <v>1745</v>
      </c>
      <c r="K157" s="110">
        <v>50136</v>
      </c>
      <c r="L157" s="80">
        <v>942</v>
      </c>
    </row>
    <row r="158" spans="1:12" x14ac:dyDescent="0.25">
      <c r="A158" s="111" t="s">
        <v>471</v>
      </c>
      <c r="B158" s="110">
        <v>9970</v>
      </c>
      <c r="C158" s="110">
        <v>14862</v>
      </c>
      <c r="D158" s="110">
        <v>4991</v>
      </c>
      <c r="E158" s="110">
        <v>479</v>
      </c>
      <c r="F158" s="110">
        <v>3905</v>
      </c>
      <c r="G158" s="110">
        <v>13575</v>
      </c>
      <c r="H158" s="110">
        <v>23</v>
      </c>
      <c r="I158" s="110">
        <v>158</v>
      </c>
      <c r="J158" s="110">
        <v>1745</v>
      </c>
      <c r="K158" s="110">
        <v>49708</v>
      </c>
      <c r="L158" s="80">
        <v>514</v>
      </c>
    </row>
    <row r="159" spans="1:12" x14ac:dyDescent="0.25">
      <c r="A159" s="111" t="s">
        <v>472</v>
      </c>
      <c r="B159" s="110">
        <v>7123</v>
      </c>
      <c r="C159" s="110">
        <v>12792</v>
      </c>
      <c r="D159" s="110">
        <v>5047</v>
      </c>
      <c r="E159" s="110">
        <v>761</v>
      </c>
      <c r="F159" s="110">
        <v>5096</v>
      </c>
      <c r="G159" s="110">
        <v>20821</v>
      </c>
      <c r="H159" s="110">
        <v>194</v>
      </c>
      <c r="I159" s="110">
        <v>248</v>
      </c>
      <c r="J159" s="110">
        <v>1745</v>
      </c>
      <c r="K159" s="110">
        <v>53827</v>
      </c>
      <c r="L159" s="80">
        <v>4633</v>
      </c>
    </row>
    <row r="160" spans="1:12" x14ac:dyDescent="0.25">
      <c r="A160" s="111" t="s">
        <v>473</v>
      </c>
      <c r="B160" s="110">
        <v>10159</v>
      </c>
      <c r="C160" s="110">
        <v>16328</v>
      </c>
      <c r="D160" s="110">
        <v>5605</v>
      </c>
      <c r="E160" s="110">
        <v>478</v>
      </c>
      <c r="F160" s="110">
        <v>3081</v>
      </c>
      <c r="G160" s="110">
        <v>11484</v>
      </c>
      <c r="H160" s="110">
        <v>-101</v>
      </c>
      <c r="I160" s="110">
        <v>158</v>
      </c>
      <c r="J160" s="110">
        <v>1745</v>
      </c>
      <c r="K160" s="110">
        <v>48937</v>
      </c>
      <c r="L160" s="80">
        <v>-257</v>
      </c>
    </row>
    <row r="161" spans="1:12" x14ac:dyDescent="0.25">
      <c r="A161" s="111" t="s">
        <v>474</v>
      </c>
      <c r="B161" s="110">
        <v>9511</v>
      </c>
      <c r="C161" s="110">
        <v>14527</v>
      </c>
      <c r="D161" s="110">
        <v>4877</v>
      </c>
      <c r="E161" s="110">
        <v>833</v>
      </c>
      <c r="F161" s="110">
        <v>5438</v>
      </c>
      <c r="G161" s="110">
        <v>12522</v>
      </c>
      <c r="H161" s="110">
        <v>-101</v>
      </c>
      <c r="I161" s="110">
        <v>139</v>
      </c>
      <c r="J161" s="110">
        <v>1745</v>
      </c>
      <c r="K161" s="110">
        <v>49491</v>
      </c>
      <c r="L161" s="80">
        <v>297</v>
      </c>
    </row>
    <row r="162" spans="1:12" x14ac:dyDescent="0.25">
      <c r="A162" s="111" t="s">
        <v>475</v>
      </c>
      <c r="B162" s="110">
        <v>7441</v>
      </c>
      <c r="C162" s="110">
        <v>13452</v>
      </c>
      <c r="D162" s="110">
        <v>5345</v>
      </c>
      <c r="E162" s="110">
        <v>642</v>
      </c>
      <c r="F162" s="110">
        <v>4369</v>
      </c>
      <c r="G162" s="110">
        <v>18536</v>
      </c>
      <c r="H162" s="110">
        <v>2327</v>
      </c>
      <c r="I162" s="110">
        <v>248</v>
      </c>
      <c r="J162" s="110">
        <v>1745</v>
      </c>
      <c r="K162" s="110">
        <v>54105</v>
      </c>
      <c r="L162" s="80">
        <v>4911</v>
      </c>
    </row>
    <row r="163" spans="1:12" x14ac:dyDescent="0.25">
      <c r="A163" s="111" t="s">
        <v>476</v>
      </c>
      <c r="B163" s="110">
        <v>8822</v>
      </c>
      <c r="C163" s="110">
        <v>15018</v>
      </c>
      <c r="D163" s="110">
        <v>4431</v>
      </c>
      <c r="E163" s="110">
        <v>613</v>
      </c>
      <c r="F163" s="110">
        <v>4042</v>
      </c>
      <c r="G163" s="110">
        <v>16125</v>
      </c>
      <c r="H163" s="110">
        <v>91</v>
      </c>
      <c r="I163" s="110">
        <v>56</v>
      </c>
      <c r="J163" s="110">
        <v>1745</v>
      </c>
      <c r="K163" s="110">
        <v>50943</v>
      </c>
      <c r="L163" s="80">
        <v>1749</v>
      </c>
    </row>
    <row r="164" spans="1:12" x14ac:dyDescent="0.25">
      <c r="A164" s="111" t="s">
        <v>477</v>
      </c>
      <c r="B164" s="110">
        <v>9762</v>
      </c>
      <c r="C164" s="110">
        <v>14775</v>
      </c>
      <c r="D164" s="110">
        <v>5430</v>
      </c>
      <c r="E164" s="110">
        <v>716</v>
      </c>
      <c r="F164" s="110">
        <v>5171</v>
      </c>
      <c r="G164" s="110">
        <v>15200</v>
      </c>
      <c r="H164" s="110">
        <v>-101</v>
      </c>
      <c r="I164" s="110">
        <v>56</v>
      </c>
      <c r="J164" s="110">
        <v>1745</v>
      </c>
      <c r="K164" s="110">
        <v>52754</v>
      </c>
      <c r="L164" s="80">
        <v>3560</v>
      </c>
    </row>
    <row r="165" spans="1:12" x14ac:dyDescent="0.25">
      <c r="A165" s="111" t="s">
        <v>478</v>
      </c>
      <c r="B165" s="110">
        <v>7890</v>
      </c>
      <c r="C165" s="110">
        <v>13790</v>
      </c>
      <c r="D165" s="110">
        <v>5584</v>
      </c>
      <c r="E165" s="110">
        <v>638</v>
      </c>
      <c r="F165" s="110">
        <v>4955</v>
      </c>
      <c r="G165" s="110">
        <v>17210</v>
      </c>
      <c r="H165" s="110">
        <v>91</v>
      </c>
      <c r="I165" s="110">
        <v>248</v>
      </c>
      <c r="J165" s="110">
        <v>1745</v>
      </c>
      <c r="K165" s="110">
        <v>52151</v>
      </c>
      <c r="L165" s="80">
        <v>2957</v>
      </c>
    </row>
    <row r="166" spans="1:12" x14ac:dyDescent="0.25">
      <c r="A166" s="111" t="s">
        <v>479</v>
      </c>
      <c r="B166" s="110">
        <v>8009</v>
      </c>
      <c r="C166" s="110">
        <v>12865</v>
      </c>
      <c r="D166" s="110">
        <v>5033</v>
      </c>
      <c r="E166" s="110">
        <v>492</v>
      </c>
      <c r="F166" s="110">
        <v>3492</v>
      </c>
      <c r="G166" s="110">
        <v>16507</v>
      </c>
      <c r="H166" s="110">
        <v>91</v>
      </c>
      <c r="I166" s="110">
        <v>56</v>
      </c>
      <c r="J166" s="110">
        <v>1745</v>
      </c>
      <c r="K166" s="110">
        <v>48290</v>
      </c>
      <c r="L166" s="80">
        <v>-904</v>
      </c>
    </row>
    <row r="167" spans="1:12" x14ac:dyDescent="0.25">
      <c r="A167" s="111" t="s">
        <v>480</v>
      </c>
      <c r="B167" s="110">
        <v>7360</v>
      </c>
      <c r="C167" s="110">
        <v>11884</v>
      </c>
      <c r="D167" s="110">
        <v>5195</v>
      </c>
      <c r="E167" s="110">
        <v>785</v>
      </c>
      <c r="F167" s="110">
        <v>5187</v>
      </c>
      <c r="G167" s="110">
        <v>20011</v>
      </c>
      <c r="H167" s="110">
        <v>91</v>
      </c>
      <c r="I167" s="110">
        <v>56</v>
      </c>
      <c r="J167" s="110">
        <v>1745</v>
      </c>
      <c r="K167" s="110">
        <v>52314</v>
      </c>
      <c r="L167" s="80">
        <v>3120</v>
      </c>
    </row>
    <row r="168" spans="1:12" x14ac:dyDescent="0.25">
      <c r="A168" s="111" t="s">
        <v>481</v>
      </c>
      <c r="B168" s="110">
        <v>9515</v>
      </c>
      <c r="C168" s="110">
        <v>12508</v>
      </c>
      <c r="D168" s="110">
        <v>3964</v>
      </c>
      <c r="E168" s="110">
        <v>1006</v>
      </c>
      <c r="F168" s="110">
        <v>7753</v>
      </c>
      <c r="G168" s="110">
        <v>10081</v>
      </c>
      <c r="H168" s="110">
        <v>-23</v>
      </c>
      <c r="I168" s="110">
        <v>303</v>
      </c>
      <c r="J168" s="110">
        <v>1745</v>
      </c>
      <c r="K168" s="110">
        <v>46852</v>
      </c>
      <c r="L168" s="80">
        <v>-2342</v>
      </c>
    </row>
    <row r="169" spans="1:12" x14ac:dyDescent="0.25">
      <c r="A169" s="111" t="s">
        <v>482</v>
      </c>
      <c r="B169" s="110">
        <v>8288</v>
      </c>
      <c r="C169" s="110">
        <v>14110</v>
      </c>
      <c r="D169" s="110">
        <v>4962</v>
      </c>
      <c r="E169" s="110">
        <v>525</v>
      </c>
      <c r="F169" s="110">
        <v>3673</v>
      </c>
      <c r="G169" s="110">
        <v>14484</v>
      </c>
      <c r="H169" s="110">
        <v>-101</v>
      </c>
      <c r="I169" s="110">
        <v>56</v>
      </c>
      <c r="J169" s="110">
        <v>1745</v>
      </c>
      <c r="K169" s="110">
        <v>47742</v>
      </c>
      <c r="L169" s="80">
        <v>-1452</v>
      </c>
    </row>
    <row r="170" spans="1:12" x14ac:dyDescent="0.25">
      <c r="A170" s="111" t="s">
        <v>483</v>
      </c>
      <c r="B170" s="110">
        <v>8479</v>
      </c>
      <c r="C170" s="110">
        <v>14414</v>
      </c>
      <c r="D170" s="110">
        <v>4777</v>
      </c>
      <c r="E170" s="110">
        <v>649</v>
      </c>
      <c r="F170" s="110">
        <v>4044</v>
      </c>
      <c r="G170" s="110">
        <v>14970</v>
      </c>
      <c r="H170" s="110">
        <v>-101</v>
      </c>
      <c r="I170" s="110">
        <v>56</v>
      </c>
      <c r="J170" s="110">
        <v>1745</v>
      </c>
      <c r="K170" s="110">
        <v>49033</v>
      </c>
      <c r="L170" s="80">
        <v>-161</v>
      </c>
    </row>
    <row r="171" spans="1:12" x14ac:dyDescent="0.25">
      <c r="A171" s="111" t="s">
        <v>484</v>
      </c>
      <c r="B171" s="110">
        <v>8977</v>
      </c>
      <c r="C171" s="110">
        <v>13401</v>
      </c>
      <c r="D171" s="110">
        <v>4800</v>
      </c>
      <c r="E171" s="110">
        <v>377</v>
      </c>
      <c r="F171" s="110">
        <v>3678</v>
      </c>
      <c r="G171" s="110">
        <v>16105</v>
      </c>
      <c r="H171" s="110">
        <v>-101</v>
      </c>
      <c r="I171" s="110">
        <v>56</v>
      </c>
      <c r="J171" s="110">
        <v>1745</v>
      </c>
      <c r="K171" s="110">
        <v>49038</v>
      </c>
      <c r="L171" s="80">
        <v>-156</v>
      </c>
    </row>
    <row r="172" spans="1:12" x14ac:dyDescent="0.25">
      <c r="A172" s="111" t="s">
        <v>485</v>
      </c>
      <c r="B172" s="110">
        <v>11306</v>
      </c>
      <c r="C172" s="110">
        <v>18526</v>
      </c>
      <c r="D172" s="110">
        <v>5736</v>
      </c>
      <c r="E172" s="110">
        <v>422</v>
      </c>
      <c r="F172" s="110">
        <v>3260</v>
      </c>
      <c r="G172" s="110">
        <v>9306</v>
      </c>
      <c r="H172" s="110">
        <v>-23</v>
      </c>
      <c r="I172" s="110">
        <v>158</v>
      </c>
      <c r="J172" s="110">
        <v>1745</v>
      </c>
      <c r="K172" s="110">
        <v>50436</v>
      </c>
      <c r="L172" s="80">
        <v>1242</v>
      </c>
    </row>
    <row r="173" spans="1:12" x14ac:dyDescent="0.25">
      <c r="A173" s="111" t="s">
        <v>486</v>
      </c>
      <c r="B173" s="110">
        <v>7788</v>
      </c>
      <c r="C173" s="110">
        <v>12059</v>
      </c>
      <c r="D173" s="110">
        <v>4907</v>
      </c>
      <c r="E173" s="110">
        <v>447</v>
      </c>
      <c r="F173" s="110">
        <v>3624</v>
      </c>
      <c r="G173" s="110">
        <v>17616</v>
      </c>
      <c r="H173" s="110">
        <v>91</v>
      </c>
      <c r="I173" s="110">
        <v>56</v>
      </c>
      <c r="J173" s="110">
        <v>1745</v>
      </c>
      <c r="K173" s="110">
        <v>48333</v>
      </c>
      <c r="L173" s="80">
        <v>-861</v>
      </c>
    </row>
    <row r="174" spans="1:12" x14ac:dyDescent="0.25">
      <c r="A174" s="111" t="s">
        <v>487</v>
      </c>
      <c r="B174" s="110">
        <v>10629</v>
      </c>
      <c r="C174" s="110">
        <v>14707</v>
      </c>
      <c r="D174" s="110">
        <v>4830</v>
      </c>
      <c r="E174" s="110">
        <v>454</v>
      </c>
      <c r="F174" s="110">
        <v>3837</v>
      </c>
      <c r="G174" s="110">
        <v>12532</v>
      </c>
      <c r="H174" s="110">
        <v>244</v>
      </c>
      <c r="I174" s="110">
        <v>158</v>
      </c>
      <c r="J174" s="110">
        <v>1745</v>
      </c>
      <c r="K174" s="110">
        <v>49136</v>
      </c>
      <c r="L174" s="80">
        <v>-58</v>
      </c>
    </row>
    <row r="175" spans="1:12" x14ac:dyDescent="0.25">
      <c r="A175" s="111" t="s">
        <v>488</v>
      </c>
      <c r="B175" s="110">
        <v>12144</v>
      </c>
      <c r="C175" s="110">
        <v>18071</v>
      </c>
      <c r="D175" s="110">
        <v>5968</v>
      </c>
      <c r="E175" s="110">
        <v>356</v>
      </c>
      <c r="F175" s="110">
        <v>3171</v>
      </c>
      <c r="G175" s="110">
        <v>10379</v>
      </c>
      <c r="H175" s="110">
        <v>-23</v>
      </c>
      <c r="I175" s="110">
        <v>158</v>
      </c>
      <c r="J175" s="110">
        <v>1745</v>
      </c>
      <c r="K175" s="110">
        <v>51969</v>
      </c>
      <c r="L175" s="80">
        <v>2775</v>
      </c>
    </row>
    <row r="176" spans="1:12" x14ac:dyDescent="0.25">
      <c r="A176" s="111" t="s">
        <v>489</v>
      </c>
      <c r="B176" s="110">
        <v>8641</v>
      </c>
      <c r="C176" s="110">
        <v>13730</v>
      </c>
      <c r="D176" s="110">
        <v>4765</v>
      </c>
      <c r="E176" s="110">
        <v>496</v>
      </c>
      <c r="F176" s="110">
        <v>4313</v>
      </c>
      <c r="G176" s="110">
        <v>14725</v>
      </c>
      <c r="H176" s="110">
        <v>-101</v>
      </c>
      <c r="I176" s="110">
        <v>56</v>
      </c>
      <c r="J176" s="110">
        <v>1745</v>
      </c>
      <c r="K176" s="110">
        <v>48370</v>
      </c>
      <c r="L176" s="80">
        <v>-824</v>
      </c>
    </row>
    <row r="177" spans="1:12" x14ac:dyDescent="0.25">
      <c r="A177" s="111" t="s">
        <v>490</v>
      </c>
      <c r="B177" s="110">
        <v>10646</v>
      </c>
      <c r="C177" s="110">
        <v>14758</v>
      </c>
      <c r="D177" s="110">
        <v>4815</v>
      </c>
      <c r="E177" s="110">
        <v>673</v>
      </c>
      <c r="F177" s="110">
        <v>4636</v>
      </c>
      <c r="G177" s="110">
        <v>11574</v>
      </c>
      <c r="H177" s="110">
        <v>23</v>
      </c>
      <c r="I177" s="110">
        <v>158</v>
      </c>
      <c r="J177" s="110">
        <v>1745</v>
      </c>
      <c r="K177" s="110">
        <v>49028</v>
      </c>
      <c r="L177" s="80">
        <v>-166</v>
      </c>
    </row>
    <row r="178" spans="1:12" x14ac:dyDescent="0.25">
      <c r="A178" s="111" t="s">
        <v>491</v>
      </c>
      <c r="B178" s="110">
        <v>7337</v>
      </c>
      <c r="C178" s="110">
        <v>12233</v>
      </c>
      <c r="D178" s="110">
        <v>4659</v>
      </c>
      <c r="E178" s="110">
        <v>614</v>
      </c>
      <c r="F178" s="110">
        <v>4885</v>
      </c>
      <c r="G178" s="110">
        <v>19021</v>
      </c>
      <c r="H178" s="110">
        <v>-147</v>
      </c>
      <c r="I178" s="110">
        <v>56</v>
      </c>
      <c r="J178" s="110">
        <v>1745</v>
      </c>
      <c r="K178" s="110">
        <v>50403</v>
      </c>
      <c r="L178" s="80">
        <v>1209</v>
      </c>
    </row>
    <row r="179" spans="1:12" x14ac:dyDescent="0.25">
      <c r="A179" s="111" t="s">
        <v>492</v>
      </c>
      <c r="B179" s="110">
        <v>8394</v>
      </c>
      <c r="C179" s="110">
        <v>12758</v>
      </c>
      <c r="D179" s="110">
        <v>4531</v>
      </c>
      <c r="E179" s="110">
        <v>483</v>
      </c>
      <c r="F179" s="110">
        <v>3996</v>
      </c>
      <c r="G179" s="110">
        <v>16464</v>
      </c>
      <c r="H179" s="110">
        <v>-101</v>
      </c>
      <c r="I179" s="110">
        <v>56</v>
      </c>
      <c r="J179" s="110">
        <v>1745</v>
      </c>
      <c r="K179" s="110">
        <v>48326</v>
      </c>
      <c r="L179" s="80">
        <v>-868</v>
      </c>
    </row>
    <row r="180" spans="1:12" x14ac:dyDescent="0.25">
      <c r="A180" s="111" t="s">
        <v>493</v>
      </c>
      <c r="B180" s="110">
        <v>9205</v>
      </c>
      <c r="C180" s="110">
        <v>14762</v>
      </c>
      <c r="D180" s="110">
        <v>5204</v>
      </c>
      <c r="E180" s="110">
        <v>616</v>
      </c>
      <c r="F180" s="110">
        <v>4242</v>
      </c>
      <c r="G180" s="110">
        <v>14264</v>
      </c>
      <c r="H180" s="110">
        <v>-101</v>
      </c>
      <c r="I180" s="110">
        <v>56</v>
      </c>
      <c r="J180" s="110">
        <v>1745</v>
      </c>
      <c r="K180" s="110">
        <v>49993</v>
      </c>
      <c r="L180" s="80">
        <v>799</v>
      </c>
    </row>
    <row r="181" spans="1:12" x14ac:dyDescent="0.25">
      <c r="A181" s="111" t="s">
        <v>494</v>
      </c>
      <c r="B181" s="110">
        <v>8461</v>
      </c>
      <c r="C181" s="110">
        <v>13668</v>
      </c>
      <c r="D181" s="110">
        <v>4641</v>
      </c>
      <c r="E181" s="110">
        <v>872</v>
      </c>
      <c r="F181" s="110">
        <v>5309</v>
      </c>
      <c r="G181" s="110">
        <v>18246</v>
      </c>
      <c r="H181" s="110">
        <v>-101</v>
      </c>
      <c r="I181" s="110">
        <v>56</v>
      </c>
      <c r="J181" s="110">
        <v>1745</v>
      </c>
      <c r="K181" s="110">
        <v>52897</v>
      </c>
      <c r="L181" s="80">
        <v>3703</v>
      </c>
    </row>
    <row r="182" spans="1:12" x14ac:dyDescent="0.25">
      <c r="A182" s="111" t="s">
        <v>495</v>
      </c>
      <c r="B182" s="110">
        <v>8859</v>
      </c>
      <c r="C182" s="110">
        <v>14178</v>
      </c>
      <c r="D182" s="110">
        <v>5456</v>
      </c>
      <c r="E182" s="110">
        <v>617</v>
      </c>
      <c r="F182" s="110">
        <v>4524</v>
      </c>
      <c r="G182" s="110">
        <v>16298</v>
      </c>
      <c r="H182" s="110">
        <v>-101</v>
      </c>
      <c r="I182" s="110">
        <v>56</v>
      </c>
      <c r="J182" s="110">
        <v>1745</v>
      </c>
      <c r="K182" s="110">
        <v>51632</v>
      </c>
      <c r="L182" s="80">
        <v>2438</v>
      </c>
    </row>
    <row r="183" spans="1:12" x14ac:dyDescent="0.25">
      <c r="A183" s="111" t="s">
        <v>496</v>
      </c>
      <c r="B183" s="110">
        <v>10566</v>
      </c>
      <c r="C183" s="110">
        <v>14822</v>
      </c>
      <c r="D183" s="110">
        <v>4602</v>
      </c>
      <c r="E183" s="110">
        <v>561</v>
      </c>
      <c r="F183" s="110">
        <v>4130</v>
      </c>
      <c r="G183" s="110">
        <v>9904</v>
      </c>
      <c r="H183" s="110">
        <v>-23</v>
      </c>
      <c r="I183" s="110">
        <v>158</v>
      </c>
      <c r="J183" s="110">
        <v>1745</v>
      </c>
      <c r="K183" s="110">
        <v>46465</v>
      </c>
      <c r="L183" s="80">
        <v>-2729</v>
      </c>
    </row>
    <row r="184" spans="1:12" x14ac:dyDescent="0.25">
      <c r="A184" s="111" t="s">
        <v>497</v>
      </c>
      <c r="B184" s="110">
        <v>7317</v>
      </c>
      <c r="C184" s="110">
        <v>12428</v>
      </c>
      <c r="D184" s="110">
        <v>4518</v>
      </c>
      <c r="E184" s="110">
        <v>458</v>
      </c>
      <c r="F184" s="110">
        <v>3417</v>
      </c>
      <c r="G184" s="110">
        <v>17632</v>
      </c>
      <c r="H184" s="110">
        <v>-147</v>
      </c>
      <c r="I184" s="110">
        <v>56</v>
      </c>
      <c r="J184" s="110">
        <v>1745</v>
      </c>
      <c r="K184" s="110">
        <v>47424</v>
      </c>
      <c r="L184" s="80">
        <v>-1770</v>
      </c>
    </row>
    <row r="185" spans="1:12" x14ac:dyDescent="0.25">
      <c r="A185" s="111" t="s">
        <v>498</v>
      </c>
      <c r="B185" s="110">
        <v>11730</v>
      </c>
      <c r="C185" s="110">
        <v>16803</v>
      </c>
      <c r="D185" s="110">
        <v>4776</v>
      </c>
      <c r="E185" s="110">
        <v>611</v>
      </c>
      <c r="F185" s="110">
        <v>4098</v>
      </c>
      <c r="G185" s="110">
        <v>10452</v>
      </c>
      <c r="H185" s="110">
        <v>-23</v>
      </c>
      <c r="I185" s="110">
        <v>158</v>
      </c>
      <c r="J185" s="110">
        <v>1745</v>
      </c>
      <c r="K185" s="110">
        <v>50350</v>
      </c>
      <c r="L185" s="80">
        <v>1156</v>
      </c>
    </row>
    <row r="186" spans="1:12" x14ac:dyDescent="0.25">
      <c r="A186" s="111" t="s">
        <v>499</v>
      </c>
      <c r="B186" s="110">
        <v>9011</v>
      </c>
      <c r="C186" s="110">
        <v>13535</v>
      </c>
      <c r="D186" s="110">
        <v>5402</v>
      </c>
      <c r="E186" s="110">
        <v>744</v>
      </c>
      <c r="F186" s="110">
        <v>5061</v>
      </c>
      <c r="G186" s="110">
        <v>14272</v>
      </c>
      <c r="H186" s="110">
        <v>-101</v>
      </c>
      <c r="I186" s="110">
        <v>56</v>
      </c>
      <c r="J186" s="110">
        <v>1745</v>
      </c>
      <c r="K186" s="110">
        <v>49725</v>
      </c>
      <c r="L186" s="80">
        <v>531</v>
      </c>
    </row>
    <row r="187" spans="1:12" x14ac:dyDescent="0.25">
      <c r="A187" s="111" t="s">
        <v>500</v>
      </c>
      <c r="B187" s="110">
        <v>9547</v>
      </c>
      <c r="C187" s="110">
        <v>13440</v>
      </c>
      <c r="D187" s="110">
        <v>4397</v>
      </c>
      <c r="E187" s="110">
        <v>550</v>
      </c>
      <c r="F187" s="110">
        <v>4181</v>
      </c>
      <c r="G187" s="110">
        <v>12453</v>
      </c>
      <c r="H187" s="110">
        <v>-101</v>
      </c>
      <c r="I187" s="110">
        <v>56</v>
      </c>
      <c r="J187" s="110">
        <v>1745</v>
      </c>
      <c r="K187" s="110">
        <v>46268</v>
      </c>
      <c r="L187" s="80">
        <v>-2926</v>
      </c>
    </row>
    <row r="188" spans="1:12" x14ac:dyDescent="0.25">
      <c r="A188" s="111" t="s">
        <v>501</v>
      </c>
      <c r="B188" s="110">
        <v>5876</v>
      </c>
      <c r="C188" s="110">
        <v>9657</v>
      </c>
      <c r="D188" s="110">
        <v>3546</v>
      </c>
      <c r="E188" s="110">
        <v>610</v>
      </c>
      <c r="F188" s="110">
        <v>3423</v>
      </c>
      <c r="G188" s="110">
        <v>20028</v>
      </c>
      <c r="H188" s="110">
        <v>-147</v>
      </c>
      <c r="I188" s="110">
        <v>56</v>
      </c>
      <c r="J188" s="110">
        <v>1745</v>
      </c>
      <c r="K188" s="110">
        <v>44794</v>
      </c>
      <c r="L188" s="80">
        <v>-4400</v>
      </c>
    </row>
    <row r="189" spans="1:12" x14ac:dyDescent="0.25">
      <c r="A189" s="111" t="s">
        <v>502</v>
      </c>
      <c r="B189" s="110">
        <v>9963</v>
      </c>
      <c r="C189" s="110">
        <v>15353</v>
      </c>
      <c r="D189" s="110">
        <v>5918</v>
      </c>
      <c r="E189" s="110">
        <v>460</v>
      </c>
      <c r="F189" s="110">
        <v>3521</v>
      </c>
      <c r="G189" s="110">
        <v>12090</v>
      </c>
      <c r="H189" s="110">
        <v>-23</v>
      </c>
      <c r="I189" s="110">
        <v>158</v>
      </c>
      <c r="J189" s="110">
        <v>1745</v>
      </c>
      <c r="K189" s="110">
        <v>49185</v>
      </c>
      <c r="L189" s="80">
        <v>-9</v>
      </c>
    </row>
    <row r="190" spans="1:12" x14ac:dyDescent="0.25">
      <c r="A190" s="111" t="s">
        <v>503</v>
      </c>
      <c r="B190" s="110">
        <v>9423</v>
      </c>
      <c r="C190" s="110">
        <v>15033</v>
      </c>
      <c r="D190" s="110">
        <v>4463</v>
      </c>
      <c r="E190" s="110">
        <v>1258</v>
      </c>
      <c r="F190" s="110">
        <v>4131</v>
      </c>
      <c r="G190" s="110">
        <v>14618</v>
      </c>
      <c r="H190" s="110">
        <v>-147</v>
      </c>
      <c r="I190" s="110">
        <v>56</v>
      </c>
      <c r="J190" s="110">
        <v>1745</v>
      </c>
      <c r="K190" s="110">
        <v>50580</v>
      </c>
      <c r="L190" s="80">
        <v>1386</v>
      </c>
    </row>
    <row r="191" spans="1:12" x14ac:dyDescent="0.25">
      <c r="A191" s="111" t="s">
        <v>504</v>
      </c>
      <c r="B191" s="110">
        <v>9271</v>
      </c>
      <c r="C191" s="110">
        <v>14763</v>
      </c>
      <c r="D191" s="110">
        <v>4962</v>
      </c>
      <c r="E191" s="110">
        <v>758</v>
      </c>
      <c r="F191" s="110">
        <v>4784</v>
      </c>
      <c r="G191" s="110">
        <v>14687</v>
      </c>
      <c r="H191" s="110">
        <v>-101</v>
      </c>
      <c r="I191" s="110">
        <v>248</v>
      </c>
      <c r="J191" s="110">
        <v>1745</v>
      </c>
      <c r="K191" s="110">
        <v>51117</v>
      </c>
      <c r="L191" s="80">
        <v>1923</v>
      </c>
    </row>
    <row r="192" spans="1:12" x14ac:dyDescent="0.25">
      <c r="A192" s="111" t="s">
        <v>505</v>
      </c>
      <c r="B192" s="110">
        <v>7691</v>
      </c>
      <c r="C192" s="110">
        <v>13308</v>
      </c>
      <c r="D192" s="110">
        <v>4802</v>
      </c>
      <c r="E192" s="110">
        <v>586</v>
      </c>
      <c r="F192" s="110">
        <v>3557</v>
      </c>
      <c r="G192" s="110">
        <v>17961</v>
      </c>
      <c r="H192" s="110">
        <v>-147</v>
      </c>
      <c r="I192" s="110">
        <v>56</v>
      </c>
      <c r="J192" s="110">
        <v>1745</v>
      </c>
      <c r="K192" s="110">
        <v>49559</v>
      </c>
      <c r="L192" s="80">
        <v>365</v>
      </c>
    </row>
    <row r="193" spans="1:12" x14ac:dyDescent="0.25">
      <c r="A193" s="111" t="s">
        <v>506</v>
      </c>
      <c r="B193" s="110">
        <v>9398</v>
      </c>
      <c r="C193" s="110">
        <v>13426</v>
      </c>
      <c r="D193" s="110">
        <v>5140</v>
      </c>
      <c r="E193" s="110">
        <v>670</v>
      </c>
      <c r="F193" s="110">
        <v>4696</v>
      </c>
      <c r="G193" s="110">
        <v>15692</v>
      </c>
      <c r="H193" s="110">
        <v>-101</v>
      </c>
      <c r="I193" s="110">
        <v>56</v>
      </c>
      <c r="J193" s="110">
        <v>1745</v>
      </c>
      <c r="K193" s="110">
        <v>50722</v>
      </c>
      <c r="L193" s="80">
        <v>1528</v>
      </c>
    </row>
    <row r="194" spans="1:12" x14ac:dyDescent="0.25">
      <c r="A194" s="111" t="s">
        <v>507</v>
      </c>
      <c r="B194" s="110">
        <v>8871</v>
      </c>
      <c r="C194" s="110">
        <v>13407</v>
      </c>
      <c r="D194" s="110">
        <v>4761</v>
      </c>
      <c r="E194" s="110">
        <v>503</v>
      </c>
      <c r="F194" s="110">
        <v>4278</v>
      </c>
      <c r="G194" s="110">
        <v>16021</v>
      </c>
      <c r="H194" s="110">
        <v>-101</v>
      </c>
      <c r="I194" s="110">
        <v>56</v>
      </c>
      <c r="J194" s="110">
        <v>1745</v>
      </c>
      <c r="K194" s="110">
        <v>49541</v>
      </c>
      <c r="L194" s="80">
        <v>347</v>
      </c>
    </row>
    <row r="195" spans="1:12" x14ac:dyDescent="0.25">
      <c r="A195" s="111" t="s">
        <v>508</v>
      </c>
      <c r="B195" s="110">
        <v>8713</v>
      </c>
      <c r="C195" s="110">
        <v>13232</v>
      </c>
      <c r="D195" s="110">
        <v>4679</v>
      </c>
      <c r="E195" s="110">
        <v>427</v>
      </c>
      <c r="F195" s="110">
        <v>2938</v>
      </c>
      <c r="G195" s="110">
        <v>15704</v>
      </c>
      <c r="H195" s="110">
        <v>-23</v>
      </c>
      <c r="I195" s="110">
        <v>56</v>
      </c>
      <c r="J195" s="110">
        <v>1745</v>
      </c>
      <c r="K195" s="110">
        <v>47471</v>
      </c>
      <c r="L195" s="80">
        <v>-1723</v>
      </c>
    </row>
    <row r="196" spans="1:12" x14ac:dyDescent="0.25">
      <c r="A196" s="111" t="s">
        <v>509</v>
      </c>
      <c r="B196" s="110">
        <v>8853</v>
      </c>
      <c r="C196" s="110">
        <v>14709</v>
      </c>
      <c r="D196" s="110">
        <v>5265</v>
      </c>
      <c r="E196" s="110">
        <v>664</v>
      </c>
      <c r="F196" s="110">
        <v>3546</v>
      </c>
      <c r="G196" s="110">
        <v>15268</v>
      </c>
      <c r="H196" s="110">
        <v>-55</v>
      </c>
      <c r="I196" s="110">
        <v>56</v>
      </c>
      <c r="J196" s="110">
        <v>1745</v>
      </c>
      <c r="K196" s="110">
        <v>50051</v>
      </c>
      <c r="L196" s="80">
        <v>857</v>
      </c>
    </row>
    <row r="197" spans="1:12" x14ac:dyDescent="0.25">
      <c r="A197" s="111" t="s">
        <v>510</v>
      </c>
      <c r="B197" s="110">
        <v>9455</v>
      </c>
      <c r="C197" s="110">
        <v>14358</v>
      </c>
      <c r="D197" s="110">
        <v>5046</v>
      </c>
      <c r="E197" s="110">
        <v>786</v>
      </c>
      <c r="F197" s="110">
        <v>5808</v>
      </c>
      <c r="G197" s="110">
        <v>12170</v>
      </c>
      <c r="H197" s="110">
        <v>-101</v>
      </c>
      <c r="I197" s="110">
        <v>56</v>
      </c>
      <c r="J197" s="110">
        <v>1745</v>
      </c>
      <c r="K197" s="110">
        <v>49323</v>
      </c>
      <c r="L197" s="80">
        <v>129</v>
      </c>
    </row>
    <row r="198" spans="1:12" x14ac:dyDescent="0.25">
      <c r="A198" s="111" t="s">
        <v>511</v>
      </c>
      <c r="B198" s="110">
        <v>8111</v>
      </c>
      <c r="C198" s="110">
        <v>13086</v>
      </c>
      <c r="D198" s="110">
        <v>5535</v>
      </c>
      <c r="E198" s="110">
        <v>710</v>
      </c>
      <c r="F198" s="110">
        <v>4843</v>
      </c>
      <c r="G198" s="110">
        <v>16167</v>
      </c>
      <c r="H198" s="110">
        <v>-101</v>
      </c>
      <c r="I198" s="110">
        <v>56</v>
      </c>
      <c r="J198" s="110">
        <v>1745</v>
      </c>
      <c r="K198" s="110">
        <v>50152</v>
      </c>
      <c r="L198" s="80">
        <v>958</v>
      </c>
    </row>
    <row r="199" spans="1:12" x14ac:dyDescent="0.25">
      <c r="A199" s="111" t="s">
        <v>512</v>
      </c>
      <c r="B199" s="110">
        <v>9850</v>
      </c>
      <c r="C199" s="110">
        <v>14625</v>
      </c>
      <c r="D199" s="110">
        <v>4876</v>
      </c>
      <c r="E199" s="110">
        <v>660</v>
      </c>
      <c r="F199" s="110">
        <v>5167</v>
      </c>
      <c r="G199" s="110">
        <v>14136</v>
      </c>
      <c r="H199" s="110">
        <v>-147</v>
      </c>
      <c r="I199" s="110">
        <v>56</v>
      </c>
      <c r="J199" s="110">
        <v>1745</v>
      </c>
      <c r="K199" s="110">
        <v>50968</v>
      </c>
      <c r="L199" s="80">
        <v>1774</v>
      </c>
    </row>
    <row r="200" spans="1:12" x14ac:dyDescent="0.25">
      <c r="A200" s="111" t="s">
        <v>513</v>
      </c>
      <c r="B200" s="110">
        <v>8916</v>
      </c>
      <c r="C200" s="110">
        <v>14179</v>
      </c>
      <c r="D200" s="110">
        <v>4855</v>
      </c>
      <c r="E200" s="110">
        <v>585</v>
      </c>
      <c r="F200" s="110">
        <v>3841</v>
      </c>
      <c r="G200" s="110">
        <v>15137</v>
      </c>
      <c r="H200" s="110">
        <v>-55</v>
      </c>
      <c r="I200" s="110">
        <v>56</v>
      </c>
      <c r="J200" s="110">
        <v>1745</v>
      </c>
      <c r="K200" s="110">
        <v>49259</v>
      </c>
      <c r="L200" s="80">
        <v>65</v>
      </c>
    </row>
    <row r="201" spans="1:12" x14ac:dyDescent="0.25">
      <c r="A201" s="111" t="s">
        <v>514</v>
      </c>
      <c r="B201" s="110">
        <v>8561</v>
      </c>
      <c r="C201" s="110">
        <v>14067</v>
      </c>
      <c r="D201" s="110">
        <v>5354</v>
      </c>
      <c r="E201" s="110">
        <v>725</v>
      </c>
      <c r="F201" s="110">
        <v>4627</v>
      </c>
      <c r="G201" s="110">
        <v>15211</v>
      </c>
      <c r="H201" s="110">
        <v>-101</v>
      </c>
      <c r="I201" s="110">
        <v>56</v>
      </c>
      <c r="J201" s="110">
        <v>1745</v>
      </c>
      <c r="K201" s="110">
        <v>50245</v>
      </c>
      <c r="L201" s="80">
        <v>1051</v>
      </c>
    </row>
    <row r="202" spans="1:12" x14ac:dyDescent="0.25">
      <c r="A202" s="111" t="s">
        <v>515</v>
      </c>
      <c r="B202" s="110">
        <v>10593</v>
      </c>
      <c r="C202" s="110">
        <v>15736</v>
      </c>
      <c r="D202" s="110">
        <v>5705</v>
      </c>
      <c r="E202" s="110">
        <v>686</v>
      </c>
      <c r="F202" s="110">
        <v>3858</v>
      </c>
      <c r="G202" s="110">
        <v>12330</v>
      </c>
      <c r="H202" s="110">
        <v>-101</v>
      </c>
      <c r="I202" s="110">
        <v>56</v>
      </c>
      <c r="J202" s="110">
        <v>1745</v>
      </c>
      <c r="K202" s="110">
        <v>50608</v>
      </c>
      <c r="L202" s="80">
        <v>1414</v>
      </c>
    </row>
    <row r="203" spans="1:12" x14ac:dyDescent="0.25">
      <c r="A203" s="111" t="s">
        <v>516</v>
      </c>
      <c r="B203" s="110">
        <v>9731</v>
      </c>
      <c r="C203" s="110">
        <v>14246</v>
      </c>
      <c r="D203" s="110">
        <v>4995</v>
      </c>
      <c r="E203" s="110">
        <v>653</v>
      </c>
      <c r="F203" s="110">
        <v>5300</v>
      </c>
      <c r="G203" s="110">
        <v>14555</v>
      </c>
      <c r="H203" s="110">
        <v>-101</v>
      </c>
      <c r="I203" s="110">
        <v>56</v>
      </c>
      <c r="J203" s="110">
        <v>1745</v>
      </c>
      <c r="K203" s="110">
        <v>51180</v>
      </c>
      <c r="L203" s="80">
        <v>1986</v>
      </c>
    </row>
    <row r="204" spans="1:12" x14ac:dyDescent="0.25">
      <c r="A204" s="111" t="s">
        <v>517</v>
      </c>
      <c r="B204" s="110">
        <v>7713</v>
      </c>
      <c r="C204" s="110">
        <v>13524</v>
      </c>
      <c r="D204" s="110">
        <v>5109</v>
      </c>
      <c r="E204" s="110">
        <v>590</v>
      </c>
      <c r="F204" s="110">
        <v>5311</v>
      </c>
      <c r="G204" s="110">
        <v>18959</v>
      </c>
      <c r="H204" s="110">
        <v>-101</v>
      </c>
      <c r="I204" s="110">
        <v>56</v>
      </c>
      <c r="J204" s="110">
        <v>1745</v>
      </c>
      <c r="K204" s="110">
        <v>52906</v>
      </c>
      <c r="L204" s="80">
        <v>3712</v>
      </c>
    </row>
    <row r="205" spans="1:12" x14ac:dyDescent="0.25">
      <c r="A205" s="111" t="s">
        <v>518</v>
      </c>
      <c r="B205" s="110">
        <v>7729</v>
      </c>
      <c r="C205" s="110">
        <v>14152</v>
      </c>
      <c r="D205" s="110">
        <v>5651</v>
      </c>
      <c r="E205" s="110">
        <v>378</v>
      </c>
      <c r="F205" s="110">
        <v>2752</v>
      </c>
      <c r="G205" s="110">
        <v>15246</v>
      </c>
      <c r="H205" s="110">
        <v>-23</v>
      </c>
      <c r="I205" s="110">
        <v>158</v>
      </c>
      <c r="J205" s="110">
        <v>1745</v>
      </c>
      <c r="K205" s="110">
        <v>47788</v>
      </c>
      <c r="L205" s="80">
        <v>-1406</v>
      </c>
    </row>
    <row r="206" spans="1:12" ht="14.25" customHeight="1" x14ac:dyDescent="0.25">
      <c r="A206" s="17" t="s">
        <v>519</v>
      </c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80"/>
    </row>
    <row r="207" spans="1:12" x14ac:dyDescent="0.25">
      <c r="A207" s="111" t="s">
        <v>520</v>
      </c>
      <c r="B207" s="110">
        <v>8311</v>
      </c>
      <c r="C207" s="110">
        <v>13317</v>
      </c>
      <c r="D207" s="110">
        <v>4631</v>
      </c>
      <c r="E207" s="110">
        <v>550</v>
      </c>
      <c r="F207" s="110">
        <v>4361</v>
      </c>
      <c r="G207" s="110">
        <v>18044</v>
      </c>
      <c r="H207" s="110">
        <v>-15</v>
      </c>
      <c r="I207" s="110">
        <v>167</v>
      </c>
      <c r="J207" s="110">
        <v>1088</v>
      </c>
      <c r="K207" s="110">
        <v>50454</v>
      </c>
      <c r="L207" s="80">
        <v>1260</v>
      </c>
    </row>
    <row r="208" spans="1:12" x14ac:dyDescent="0.25">
      <c r="A208" s="111" t="s">
        <v>521</v>
      </c>
      <c r="B208" s="110">
        <v>8808</v>
      </c>
      <c r="C208" s="110">
        <v>13809</v>
      </c>
      <c r="D208" s="110">
        <v>4373</v>
      </c>
      <c r="E208" s="110">
        <v>1280</v>
      </c>
      <c r="F208" s="110">
        <v>4591</v>
      </c>
      <c r="G208" s="110">
        <v>17174</v>
      </c>
      <c r="H208" s="110">
        <v>-15</v>
      </c>
      <c r="I208" s="110">
        <v>359</v>
      </c>
      <c r="J208" s="110">
        <v>1088</v>
      </c>
      <c r="K208" s="110">
        <v>51467</v>
      </c>
      <c r="L208" s="80">
        <v>2273</v>
      </c>
    </row>
    <row r="209" spans="1:12" x14ac:dyDescent="0.25">
      <c r="A209" s="111" t="s">
        <v>522</v>
      </c>
      <c r="B209" s="110">
        <v>7853</v>
      </c>
      <c r="C209" s="110">
        <v>13105</v>
      </c>
      <c r="D209" s="110">
        <v>5377</v>
      </c>
      <c r="E209" s="110">
        <v>937</v>
      </c>
      <c r="F209" s="110">
        <v>6888</v>
      </c>
      <c r="G209" s="110">
        <v>19947</v>
      </c>
      <c r="H209" s="110">
        <v>1243</v>
      </c>
      <c r="I209" s="110">
        <v>359</v>
      </c>
      <c r="J209" s="110">
        <v>1088</v>
      </c>
      <c r="K209" s="110">
        <v>56797</v>
      </c>
      <c r="L209" s="80">
        <v>7603</v>
      </c>
    </row>
    <row r="210" spans="1:12" x14ac:dyDescent="0.25">
      <c r="A210" s="111" t="s">
        <v>523</v>
      </c>
      <c r="B210" s="110">
        <v>10397</v>
      </c>
      <c r="C210" s="110">
        <v>14892</v>
      </c>
      <c r="D210" s="110">
        <v>5418</v>
      </c>
      <c r="E210" s="110">
        <v>405</v>
      </c>
      <c r="F210" s="110">
        <v>3992</v>
      </c>
      <c r="G210" s="110">
        <v>13751</v>
      </c>
      <c r="H210" s="110">
        <v>-15</v>
      </c>
      <c r="I210" s="110">
        <v>167</v>
      </c>
      <c r="J210" s="110">
        <v>1088</v>
      </c>
      <c r="K210" s="110">
        <v>50095</v>
      </c>
      <c r="L210" s="80">
        <v>901</v>
      </c>
    </row>
    <row r="211" spans="1:12" x14ac:dyDescent="0.25">
      <c r="A211" s="111" t="s">
        <v>524</v>
      </c>
      <c r="B211" s="110">
        <v>8611</v>
      </c>
      <c r="C211" s="110">
        <v>12958</v>
      </c>
      <c r="D211" s="110">
        <v>4680</v>
      </c>
      <c r="E211" s="110">
        <v>686</v>
      </c>
      <c r="F211" s="110">
        <v>5122</v>
      </c>
      <c r="G211" s="110">
        <v>16677</v>
      </c>
      <c r="H211" s="110">
        <v>-61</v>
      </c>
      <c r="I211" s="110">
        <v>167</v>
      </c>
      <c r="J211" s="110">
        <v>1088</v>
      </c>
      <c r="K211" s="110">
        <v>49928</v>
      </c>
      <c r="L211" s="80">
        <v>734</v>
      </c>
    </row>
    <row r="212" spans="1:12" x14ac:dyDescent="0.25">
      <c r="A212" s="111" t="s">
        <v>525</v>
      </c>
      <c r="B212" s="110">
        <v>6509</v>
      </c>
      <c r="C212" s="110">
        <v>11962</v>
      </c>
      <c r="D212" s="110">
        <v>4532</v>
      </c>
      <c r="E212" s="110">
        <v>734</v>
      </c>
      <c r="F212" s="110">
        <v>4608</v>
      </c>
      <c r="G212" s="110">
        <v>20748</v>
      </c>
      <c r="H212" s="110">
        <v>1798</v>
      </c>
      <c r="I212" s="110">
        <v>359</v>
      </c>
      <c r="J212" s="110">
        <v>1088</v>
      </c>
      <c r="K212" s="110">
        <v>52338</v>
      </c>
      <c r="L212" s="80">
        <v>3144</v>
      </c>
    </row>
    <row r="213" spans="1:12" x14ac:dyDescent="0.25">
      <c r="A213" s="111" t="s">
        <v>526</v>
      </c>
      <c r="B213" s="110">
        <v>12372</v>
      </c>
      <c r="C213" s="110">
        <v>17868</v>
      </c>
      <c r="D213" s="110">
        <v>4832</v>
      </c>
      <c r="E213" s="110">
        <v>235</v>
      </c>
      <c r="F213" s="110">
        <v>2798</v>
      </c>
      <c r="G213" s="110">
        <v>10980</v>
      </c>
      <c r="H213" s="110">
        <v>-15</v>
      </c>
      <c r="I213" s="110">
        <v>167</v>
      </c>
      <c r="J213" s="110">
        <v>1088</v>
      </c>
      <c r="K213" s="110">
        <v>50325</v>
      </c>
      <c r="L213" s="80">
        <v>1131</v>
      </c>
    </row>
    <row r="214" spans="1:12" x14ac:dyDescent="0.25">
      <c r="A214" s="111" t="s">
        <v>527</v>
      </c>
      <c r="B214" s="110">
        <v>8733</v>
      </c>
      <c r="C214" s="110">
        <v>12509</v>
      </c>
      <c r="D214" s="110">
        <v>4196</v>
      </c>
      <c r="E214" s="110">
        <v>506</v>
      </c>
      <c r="F214" s="110">
        <v>4928</v>
      </c>
      <c r="G214" s="110">
        <v>12914</v>
      </c>
      <c r="H214" s="110">
        <v>-15</v>
      </c>
      <c r="I214" s="110">
        <v>248</v>
      </c>
      <c r="J214" s="110">
        <v>1088</v>
      </c>
      <c r="K214" s="110">
        <v>45107</v>
      </c>
      <c r="L214" s="80">
        <v>-4087</v>
      </c>
    </row>
    <row r="215" spans="1:12" x14ac:dyDescent="0.25">
      <c r="A215" s="111" t="s">
        <v>528</v>
      </c>
      <c r="B215" s="110">
        <v>9887</v>
      </c>
      <c r="C215" s="110">
        <v>14802</v>
      </c>
      <c r="D215" s="110">
        <v>6042</v>
      </c>
      <c r="E215" s="110">
        <v>444</v>
      </c>
      <c r="F215" s="110">
        <v>4037</v>
      </c>
      <c r="G215" s="110">
        <v>14619</v>
      </c>
      <c r="H215" s="110">
        <v>-15</v>
      </c>
      <c r="I215" s="110">
        <v>167</v>
      </c>
      <c r="J215" s="110">
        <v>1088</v>
      </c>
      <c r="K215" s="110">
        <v>51071</v>
      </c>
      <c r="L215" s="80">
        <v>1877</v>
      </c>
    </row>
    <row r="216" spans="1:12" x14ac:dyDescent="0.25">
      <c r="A216" s="111" t="s">
        <v>529</v>
      </c>
      <c r="B216" s="110">
        <v>7842</v>
      </c>
      <c r="C216" s="110">
        <v>12716</v>
      </c>
      <c r="D216" s="110">
        <v>4556</v>
      </c>
      <c r="E216" s="110">
        <v>647</v>
      </c>
      <c r="F216" s="110">
        <v>5320</v>
      </c>
      <c r="G216" s="110">
        <v>17442</v>
      </c>
      <c r="H216" s="110">
        <v>-15</v>
      </c>
      <c r="I216" s="110">
        <v>167</v>
      </c>
      <c r="J216" s="110">
        <v>1088</v>
      </c>
      <c r="K216" s="110">
        <v>49763</v>
      </c>
      <c r="L216" s="80">
        <v>569</v>
      </c>
    </row>
    <row r="217" spans="1:12" x14ac:dyDescent="0.25">
      <c r="A217" s="111" t="s">
        <v>530</v>
      </c>
      <c r="B217" s="110">
        <v>7556</v>
      </c>
      <c r="C217" s="110">
        <v>13367</v>
      </c>
      <c r="D217" s="110">
        <v>5036</v>
      </c>
      <c r="E217" s="110">
        <v>728</v>
      </c>
      <c r="F217" s="110">
        <v>5213</v>
      </c>
      <c r="G217" s="110">
        <v>21701</v>
      </c>
      <c r="H217" s="110">
        <v>176</v>
      </c>
      <c r="I217" s="110">
        <v>167</v>
      </c>
      <c r="J217" s="110">
        <v>1088</v>
      </c>
      <c r="K217" s="110">
        <v>55032</v>
      </c>
      <c r="L217" s="80">
        <v>5838</v>
      </c>
    </row>
    <row r="218" spans="1:12" x14ac:dyDescent="0.25">
      <c r="A218" s="111" t="s">
        <v>531</v>
      </c>
      <c r="B218" s="110">
        <v>7088</v>
      </c>
      <c r="C218" s="110">
        <v>12153</v>
      </c>
      <c r="D218" s="110">
        <v>5768</v>
      </c>
      <c r="E218" s="110">
        <v>592</v>
      </c>
      <c r="F218" s="110">
        <v>4670</v>
      </c>
      <c r="G218" s="110">
        <v>16890</v>
      </c>
      <c r="H218" s="110">
        <v>1068</v>
      </c>
      <c r="I218" s="110">
        <v>359</v>
      </c>
      <c r="J218" s="110">
        <v>1088</v>
      </c>
      <c r="K218" s="110">
        <v>49676</v>
      </c>
      <c r="L218" s="80">
        <v>482</v>
      </c>
    </row>
    <row r="219" spans="1:12" x14ac:dyDescent="0.25">
      <c r="A219" s="111" t="s">
        <v>532</v>
      </c>
      <c r="B219" s="110">
        <v>8425</v>
      </c>
      <c r="C219" s="110">
        <v>13018</v>
      </c>
      <c r="D219" s="110">
        <v>5261</v>
      </c>
      <c r="E219" s="110">
        <v>524</v>
      </c>
      <c r="F219" s="110">
        <v>4034</v>
      </c>
      <c r="G219" s="110">
        <v>17231</v>
      </c>
      <c r="H219" s="110">
        <v>-15</v>
      </c>
      <c r="I219" s="110">
        <v>359</v>
      </c>
      <c r="J219" s="110">
        <v>1088</v>
      </c>
      <c r="K219" s="110">
        <v>49925</v>
      </c>
      <c r="L219" s="80">
        <v>731</v>
      </c>
    </row>
    <row r="220" spans="1:12" x14ac:dyDescent="0.25">
      <c r="A220" s="111" t="s">
        <v>533</v>
      </c>
      <c r="B220" s="110">
        <v>7997</v>
      </c>
      <c r="C220" s="110">
        <v>12760</v>
      </c>
      <c r="D220" s="110">
        <v>5292</v>
      </c>
      <c r="E220" s="110">
        <v>660</v>
      </c>
      <c r="F220" s="110">
        <v>5652</v>
      </c>
      <c r="G220" s="110">
        <v>18829</v>
      </c>
      <c r="H220" s="110">
        <v>-61</v>
      </c>
      <c r="I220" s="110">
        <v>359</v>
      </c>
      <c r="J220" s="110">
        <v>1088</v>
      </c>
      <c r="K220" s="110">
        <v>52576</v>
      </c>
      <c r="L220" s="80">
        <v>3382</v>
      </c>
    </row>
    <row r="221" spans="1:12" x14ac:dyDescent="0.25">
      <c r="A221" s="111" t="s">
        <v>534</v>
      </c>
      <c r="B221" s="110">
        <v>7273</v>
      </c>
      <c r="C221" s="110">
        <v>12702</v>
      </c>
      <c r="D221" s="110">
        <v>4153</v>
      </c>
      <c r="E221" s="110">
        <v>627</v>
      </c>
      <c r="F221" s="110">
        <v>4133</v>
      </c>
      <c r="G221" s="110">
        <v>21803</v>
      </c>
      <c r="H221" s="110">
        <v>2166</v>
      </c>
      <c r="I221" s="110">
        <v>359</v>
      </c>
      <c r="J221" s="110">
        <v>1088</v>
      </c>
      <c r="K221" s="110">
        <v>54304</v>
      </c>
      <c r="L221" s="80">
        <v>5110</v>
      </c>
    </row>
    <row r="222" spans="1:12" x14ac:dyDescent="0.25">
      <c r="A222" s="111" t="s">
        <v>535</v>
      </c>
      <c r="B222" s="110">
        <v>8059</v>
      </c>
      <c r="C222" s="110">
        <v>13781</v>
      </c>
      <c r="D222" s="110">
        <v>5328</v>
      </c>
      <c r="E222" s="110">
        <v>969</v>
      </c>
      <c r="F222" s="110">
        <v>4197</v>
      </c>
      <c r="G222" s="110">
        <v>17227</v>
      </c>
      <c r="H222" s="110">
        <v>1199</v>
      </c>
      <c r="I222" s="110">
        <v>551</v>
      </c>
      <c r="J222" s="110">
        <v>1088</v>
      </c>
      <c r="K222" s="110">
        <v>52399</v>
      </c>
      <c r="L222" s="80">
        <v>3205</v>
      </c>
    </row>
    <row r="223" spans="1:12" ht="14.25" customHeight="1" x14ac:dyDescent="0.25">
      <c r="A223" s="17" t="s">
        <v>536</v>
      </c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80"/>
    </row>
    <row r="224" spans="1:12" x14ac:dyDescent="0.25">
      <c r="A224" s="111" t="s">
        <v>537</v>
      </c>
      <c r="B224" s="110">
        <v>7801</v>
      </c>
      <c r="C224" s="110">
        <v>12459</v>
      </c>
      <c r="D224" s="110">
        <v>5221</v>
      </c>
      <c r="E224" s="110">
        <v>528</v>
      </c>
      <c r="F224" s="110">
        <v>3639</v>
      </c>
      <c r="G224" s="110">
        <v>16976</v>
      </c>
      <c r="H224" s="110">
        <v>82</v>
      </c>
      <c r="I224" s="110">
        <v>56</v>
      </c>
      <c r="J224" s="110">
        <v>1046</v>
      </c>
      <c r="K224" s="110">
        <v>47808</v>
      </c>
      <c r="L224" s="80">
        <v>-1386</v>
      </c>
    </row>
    <row r="225" spans="1:12" x14ac:dyDescent="0.25">
      <c r="A225" s="111" t="s">
        <v>538</v>
      </c>
      <c r="B225" s="110">
        <v>7914</v>
      </c>
      <c r="C225" s="110">
        <v>12432</v>
      </c>
      <c r="D225" s="110">
        <v>5108</v>
      </c>
      <c r="E225" s="110">
        <v>707</v>
      </c>
      <c r="F225" s="110">
        <v>5852</v>
      </c>
      <c r="G225" s="110">
        <v>17504</v>
      </c>
      <c r="H225" s="110">
        <v>82</v>
      </c>
      <c r="I225" s="110">
        <v>56</v>
      </c>
      <c r="J225" s="110">
        <v>1046</v>
      </c>
      <c r="K225" s="110">
        <v>50701</v>
      </c>
      <c r="L225" s="80">
        <v>1507</v>
      </c>
    </row>
    <row r="226" spans="1:12" x14ac:dyDescent="0.25">
      <c r="A226" s="111" t="s">
        <v>539</v>
      </c>
      <c r="B226" s="110">
        <v>10235</v>
      </c>
      <c r="C226" s="110">
        <v>14901</v>
      </c>
      <c r="D226" s="110">
        <v>5542</v>
      </c>
      <c r="E226" s="110">
        <v>752</v>
      </c>
      <c r="F226" s="110">
        <v>4738</v>
      </c>
      <c r="G226" s="110">
        <v>13607</v>
      </c>
      <c r="H226" s="110">
        <v>-9</v>
      </c>
      <c r="I226" s="110">
        <v>56</v>
      </c>
      <c r="J226" s="110">
        <v>1046</v>
      </c>
      <c r="K226" s="110">
        <v>50868</v>
      </c>
      <c r="L226" s="80">
        <v>1674</v>
      </c>
    </row>
    <row r="227" spans="1:12" x14ac:dyDescent="0.25">
      <c r="A227" s="111" t="s">
        <v>540</v>
      </c>
      <c r="B227" s="110">
        <v>8081</v>
      </c>
      <c r="C227" s="110">
        <v>12875</v>
      </c>
      <c r="D227" s="110">
        <v>5246</v>
      </c>
      <c r="E227" s="110">
        <v>737</v>
      </c>
      <c r="F227" s="110">
        <v>6823</v>
      </c>
      <c r="G227" s="110">
        <v>20345</v>
      </c>
      <c r="H227" s="110">
        <v>3060</v>
      </c>
      <c r="I227" s="110">
        <v>440</v>
      </c>
      <c r="J227" s="110">
        <v>1046</v>
      </c>
      <c r="K227" s="110">
        <v>58653</v>
      </c>
      <c r="L227" s="80">
        <v>9459</v>
      </c>
    </row>
    <row r="228" spans="1:12" x14ac:dyDescent="0.25">
      <c r="A228" s="111" t="s">
        <v>541</v>
      </c>
      <c r="B228" s="110">
        <v>8229</v>
      </c>
      <c r="C228" s="110">
        <v>12841</v>
      </c>
      <c r="D228" s="110">
        <v>4930</v>
      </c>
      <c r="E228" s="110">
        <v>663</v>
      </c>
      <c r="F228" s="110">
        <v>5472</v>
      </c>
      <c r="G228" s="110">
        <v>16394</v>
      </c>
      <c r="H228" s="110">
        <v>82</v>
      </c>
      <c r="I228" s="110">
        <v>56</v>
      </c>
      <c r="J228" s="110">
        <v>1046</v>
      </c>
      <c r="K228" s="110">
        <v>49713</v>
      </c>
      <c r="L228" s="80">
        <v>519</v>
      </c>
    </row>
    <row r="229" spans="1:12" x14ac:dyDescent="0.25">
      <c r="A229" s="111" t="s">
        <v>542</v>
      </c>
      <c r="B229" s="110">
        <v>10519</v>
      </c>
      <c r="C229" s="110">
        <v>16075</v>
      </c>
      <c r="D229" s="110">
        <v>5026</v>
      </c>
      <c r="E229" s="110">
        <v>597</v>
      </c>
      <c r="F229" s="110">
        <v>4130</v>
      </c>
      <c r="G229" s="110">
        <v>11956</v>
      </c>
      <c r="H229" s="110">
        <v>-9</v>
      </c>
      <c r="I229" s="110">
        <v>56</v>
      </c>
      <c r="J229" s="110">
        <v>1046</v>
      </c>
      <c r="K229" s="110">
        <v>49396</v>
      </c>
      <c r="L229" s="80">
        <v>202</v>
      </c>
    </row>
    <row r="230" spans="1:12" x14ac:dyDescent="0.25">
      <c r="A230" s="111" t="s">
        <v>543</v>
      </c>
      <c r="B230" s="110">
        <v>7826</v>
      </c>
      <c r="C230" s="110">
        <v>13468</v>
      </c>
      <c r="D230" s="110">
        <v>5099</v>
      </c>
      <c r="E230" s="110">
        <v>787</v>
      </c>
      <c r="F230" s="110">
        <v>4814</v>
      </c>
      <c r="G230" s="110">
        <v>18701</v>
      </c>
      <c r="H230" s="110">
        <v>183</v>
      </c>
      <c r="I230" s="110">
        <v>248</v>
      </c>
      <c r="J230" s="110">
        <v>1046</v>
      </c>
      <c r="K230" s="110">
        <v>52172</v>
      </c>
      <c r="L230" s="80">
        <v>2978</v>
      </c>
    </row>
    <row r="231" spans="1:12" x14ac:dyDescent="0.25">
      <c r="A231" s="111" t="s">
        <v>544</v>
      </c>
      <c r="B231" s="110">
        <v>12280</v>
      </c>
      <c r="C231" s="110">
        <v>17276</v>
      </c>
      <c r="D231" s="110">
        <v>4702</v>
      </c>
      <c r="E231" s="110">
        <v>457</v>
      </c>
      <c r="F231" s="110">
        <v>3242</v>
      </c>
      <c r="G231" s="110">
        <v>12109</v>
      </c>
      <c r="H231" s="110">
        <v>183</v>
      </c>
      <c r="I231" s="110">
        <v>56</v>
      </c>
      <c r="J231" s="110">
        <v>1046</v>
      </c>
      <c r="K231" s="110">
        <v>51351</v>
      </c>
      <c r="L231" s="80">
        <v>2157</v>
      </c>
    </row>
    <row r="232" spans="1:12" x14ac:dyDescent="0.25">
      <c r="A232" s="111" t="s">
        <v>545</v>
      </c>
      <c r="B232" s="110">
        <v>8601</v>
      </c>
      <c r="C232" s="110">
        <v>14005</v>
      </c>
      <c r="D232" s="110">
        <v>4825</v>
      </c>
      <c r="E232" s="110">
        <v>692</v>
      </c>
      <c r="F232" s="110">
        <v>5249</v>
      </c>
      <c r="G232" s="110">
        <v>15935</v>
      </c>
      <c r="H232" s="110">
        <v>82</v>
      </c>
      <c r="I232" s="110">
        <v>56</v>
      </c>
      <c r="J232" s="110">
        <v>1046</v>
      </c>
      <c r="K232" s="110">
        <v>50491</v>
      </c>
      <c r="L232" s="80">
        <v>1297</v>
      </c>
    </row>
    <row r="233" spans="1:12" x14ac:dyDescent="0.25">
      <c r="A233" s="111" t="s">
        <v>546</v>
      </c>
      <c r="B233" s="110">
        <v>6904</v>
      </c>
      <c r="C233" s="110">
        <v>10748</v>
      </c>
      <c r="D233" s="110">
        <v>4743</v>
      </c>
      <c r="E233" s="110">
        <v>889</v>
      </c>
      <c r="F233" s="110">
        <v>6125</v>
      </c>
      <c r="G233" s="110">
        <v>21584</v>
      </c>
      <c r="H233" s="110">
        <v>3476</v>
      </c>
      <c r="I233" s="110">
        <v>248</v>
      </c>
      <c r="J233" s="110">
        <v>1046</v>
      </c>
      <c r="K233" s="110">
        <v>55763</v>
      </c>
      <c r="L233" s="80">
        <v>6569</v>
      </c>
    </row>
    <row r="234" spans="1:12" x14ac:dyDescent="0.25">
      <c r="A234" s="111" t="s">
        <v>547</v>
      </c>
      <c r="B234" s="110">
        <v>8813</v>
      </c>
      <c r="C234" s="110">
        <v>14029</v>
      </c>
      <c r="D234" s="110">
        <v>4974</v>
      </c>
      <c r="E234" s="110">
        <v>542</v>
      </c>
      <c r="F234" s="110">
        <v>4294</v>
      </c>
      <c r="G234" s="110">
        <v>16526</v>
      </c>
      <c r="H234" s="110">
        <v>82</v>
      </c>
      <c r="I234" s="110">
        <v>56</v>
      </c>
      <c r="J234" s="110">
        <v>1046</v>
      </c>
      <c r="K234" s="110">
        <v>50362</v>
      </c>
      <c r="L234" s="80">
        <v>1168</v>
      </c>
    </row>
    <row r="235" spans="1:12" x14ac:dyDescent="0.25">
      <c r="A235" s="111" t="s">
        <v>536</v>
      </c>
      <c r="B235" s="110">
        <v>9523</v>
      </c>
      <c r="C235" s="110">
        <v>14310</v>
      </c>
      <c r="D235" s="110">
        <v>4448</v>
      </c>
      <c r="E235" s="110">
        <v>668</v>
      </c>
      <c r="F235" s="110">
        <v>5920</v>
      </c>
      <c r="G235" s="110">
        <v>11264</v>
      </c>
      <c r="H235" s="110">
        <v>-9</v>
      </c>
      <c r="I235" s="110">
        <v>139</v>
      </c>
      <c r="J235" s="110">
        <v>1046</v>
      </c>
      <c r="K235" s="110">
        <v>47309</v>
      </c>
      <c r="L235" s="80">
        <v>-1885</v>
      </c>
    </row>
    <row r="236" spans="1:12" ht="14.25" customHeight="1" x14ac:dyDescent="0.25">
      <c r="A236" s="17" t="s">
        <v>548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80"/>
    </row>
    <row r="237" spans="1:12" x14ac:dyDescent="0.25">
      <c r="A237" s="111" t="s">
        <v>549</v>
      </c>
      <c r="B237" s="110">
        <v>8671</v>
      </c>
      <c r="C237" s="110">
        <v>12456</v>
      </c>
      <c r="D237" s="110">
        <v>4732</v>
      </c>
      <c r="E237" s="110">
        <v>576</v>
      </c>
      <c r="F237" s="110">
        <v>4959</v>
      </c>
      <c r="G237" s="110">
        <v>16899</v>
      </c>
      <c r="H237" s="110">
        <v>-9</v>
      </c>
      <c r="I237" s="110">
        <v>56</v>
      </c>
      <c r="J237" s="110">
        <v>653</v>
      </c>
      <c r="K237" s="110">
        <v>48993</v>
      </c>
      <c r="L237" s="80">
        <v>-201</v>
      </c>
    </row>
    <row r="238" spans="1:12" x14ac:dyDescent="0.25">
      <c r="A238" s="111" t="s">
        <v>550</v>
      </c>
      <c r="B238" s="110">
        <v>9578</v>
      </c>
      <c r="C238" s="110">
        <v>15224</v>
      </c>
      <c r="D238" s="110">
        <v>5430</v>
      </c>
      <c r="E238" s="110">
        <v>1023</v>
      </c>
      <c r="F238" s="110">
        <v>6150</v>
      </c>
      <c r="G238" s="110">
        <v>16341</v>
      </c>
      <c r="H238" s="110">
        <v>37</v>
      </c>
      <c r="I238" s="110">
        <v>56</v>
      </c>
      <c r="J238" s="110">
        <v>464</v>
      </c>
      <c r="K238" s="110">
        <v>54303</v>
      </c>
      <c r="L238" s="80">
        <v>5109</v>
      </c>
    </row>
    <row r="239" spans="1:12" x14ac:dyDescent="0.25">
      <c r="A239" s="111" t="s">
        <v>551</v>
      </c>
      <c r="B239" s="110">
        <v>9800</v>
      </c>
      <c r="C239" s="110">
        <v>14466</v>
      </c>
      <c r="D239" s="110">
        <v>4974</v>
      </c>
      <c r="E239" s="110">
        <v>687</v>
      </c>
      <c r="F239" s="110">
        <v>4962</v>
      </c>
      <c r="G239" s="110">
        <v>15106</v>
      </c>
      <c r="H239" s="110">
        <v>-9</v>
      </c>
      <c r="I239" s="110">
        <v>56</v>
      </c>
      <c r="J239" s="110">
        <v>503</v>
      </c>
      <c r="K239" s="110">
        <v>50545</v>
      </c>
      <c r="L239" s="80">
        <v>1351</v>
      </c>
    </row>
    <row r="240" spans="1:12" x14ac:dyDescent="0.25">
      <c r="A240" s="111" t="s">
        <v>552</v>
      </c>
      <c r="B240" s="110">
        <v>9933</v>
      </c>
      <c r="C240" s="110">
        <v>14668</v>
      </c>
      <c r="D240" s="110">
        <v>5698</v>
      </c>
      <c r="E240" s="110">
        <v>715</v>
      </c>
      <c r="F240" s="110">
        <v>5438</v>
      </c>
      <c r="G240" s="110">
        <v>13928</v>
      </c>
      <c r="H240" s="110">
        <v>-9</v>
      </c>
      <c r="I240" s="110">
        <v>56</v>
      </c>
      <c r="J240" s="110">
        <v>523</v>
      </c>
      <c r="K240" s="110">
        <v>50950</v>
      </c>
      <c r="L240" s="80">
        <v>1756</v>
      </c>
    </row>
    <row r="241" spans="1:12" x14ac:dyDescent="0.25">
      <c r="A241" s="111" t="s">
        <v>553</v>
      </c>
      <c r="B241" s="110">
        <v>8909</v>
      </c>
      <c r="C241" s="110">
        <v>13906</v>
      </c>
      <c r="D241" s="110">
        <v>5128</v>
      </c>
      <c r="E241" s="110">
        <v>762</v>
      </c>
      <c r="F241" s="110">
        <v>5611</v>
      </c>
      <c r="G241" s="110">
        <v>15783</v>
      </c>
      <c r="H241" s="110">
        <v>-9</v>
      </c>
      <c r="I241" s="110">
        <v>56</v>
      </c>
      <c r="J241" s="110">
        <v>642</v>
      </c>
      <c r="K241" s="110">
        <v>50788</v>
      </c>
      <c r="L241" s="80">
        <v>1594</v>
      </c>
    </row>
    <row r="242" spans="1:12" x14ac:dyDescent="0.25">
      <c r="A242" s="111" t="s">
        <v>554</v>
      </c>
      <c r="B242" s="110">
        <v>8429</v>
      </c>
      <c r="C242" s="110">
        <v>12965</v>
      </c>
      <c r="D242" s="110">
        <v>5641</v>
      </c>
      <c r="E242" s="110">
        <v>705</v>
      </c>
      <c r="F242" s="110">
        <v>5828</v>
      </c>
      <c r="G242" s="110">
        <v>17008</v>
      </c>
      <c r="H242" s="110">
        <v>229</v>
      </c>
      <c r="I242" s="110">
        <v>56</v>
      </c>
      <c r="J242" s="110">
        <v>659</v>
      </c>
      <c r="K242" s="110">
        <v>51520</v>
      </c>
      <c r="L242" s="80">
        <v>2326</v>
      </c>
    </row>
    <row r="243" spans="1:12" x14ac:dyDescent="0.25">
      <c r="A243" s="111" t="s">
        <v>555</v>
      </c>
      <c r="B243" s="110">
        <v>8683</v>
      </c>
      <c r="C243" s="110">
        <v>14886</v>
      </c>
      <c r="D243" s="110">
        <v>4617</v>
      </c>
      <c r="E243" s="110">
        <v>672</v>
      </c>
      <c r="F243" s="110">
        <v>4788</v>
      </c>
      <c r="G243" s="110">
        <v>15431</v>
      </c>
      <c r="H243" s="110">
        <v>37</v>
      </c>
      <c r="I243" s="110">
        <v>56</v>
      </c>
      <c r="J243" s="110">
        <v>744</v>
      </c>
      <c r="K243" s="110">
        <v>49914</v>
      </c>
      <c r="L243" s="80">
        <v>720</v>
      </c>
    </row>
    <row r="244" spans="1:12" x14ac:dyDescent="0.25">
      <c r="A244" s="111" t="s">
        <v>556</v>
      </c>
      <c r="B244" s="110">
        <v>7276</v>
      </c>
      <c r="C244" s="110">
        <v>12716</v>
      </c>
      <c r="D244" s="110">
        <v>4940</v>
      </c>
      <c r="E244" s="110">
        <v>717</v>
      </c>
      <c r="F244" s="110">
        <v>4939</v>
      </c>
      <c r="G244" s="110">
        <v>17903</v>
      </c>
      <c r="H244" s="110">
        <v>2419</v>
      </c>
      <c r="I244" s="110">
        <v>248</v>
      </c>
      <c r="J244" s="110">
        <v>879</v>
      </c>
      <c r="K244" s="110">
        <v>52037</v>
      </c>
      <c r="L244" s="80">
        <v>2843</v>
      </c>
    </row>
    <row r="245" spans="1:12" x14ac:dyDescent="0.25">
      <c r="A245" s="111" t="s">
        <v>557</v>
      </c>
      <c r="B245" s="110">
        <v>9032</v>
      </c>
      <c r="C245" s="110">
        <v>14691</v>
      </c>
      <c r="D245" s="110">
        <v>5255</v>
      </c>
      <c r="E245" s="110">
        <v>622</v>
      </c>
      <c r="F245" s="110">
        <v>4196</v>
      </c>
      <c r="G245" s="110">
        <v>15063</v>
      </c>
      <c r="H245" s="110">
        <v>-9</v>
      </c>
      <c r="I245" s="110">
        <v>56</v>
      </c>
      <c r="J245" s="110">
        <v>643</v>
      </c>
      <c r="K245" s="110">
        <v>49549</v>
      </c>
      <c r="L245" s="80">
        <v>355</v>
      </c>
    </row>
    <row r="246" spans="1:12" x14ac:dyDescent="0.25">
      <c r="A246" s="111" t="s">
        <v>558</v>
      </c>
      <c r="B246" s="110">
        <v>9896</v>
      </c>
      <c r="C246" s="110">
        <v>13898</v>
      </c>
      <c r="D246" s="110">
        <v>4716</v>
      </c>
      <c r="E246" s="110">
        <v>790</v>
      </c>
      <c r="F246" s="110">
        <v>5887</v>
      </c>
      <c r="G246" s="110">
        <v>12184</v>
      </c>
      <c r="H246" s="110">
        <v>-9</v>
      </c>
      <c r="I246" s="110">
        <v>139</v>
      </c>
      <c r="J246" s="110">
        <v>1361</v>
      </c>
      <c r="K246" s="110">
        <v>48862</v>
      </c>
      <c r="L246" s="80">
        <v>-332</v>
      </c>
    </row>
    <row r="247" spans="1:12" ht="14.25" customHeight="1" x14ac:dyDescent="0.25">
      <c r="A247" s="17" t="s">
        <v>559</v>
      </c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80"/>
    </row>
    <row r="248" spans="1:12" x14ac:dyDescent="0.25">
      <c r="A248" s="111" t="s">
        <v>560</v>
      </c>
      <c r="B248" s="110">
        <v>9289</v>
      </c>
      <c r="C248" s="110">
        <v>13308</v>
      </c>
      <c r="D248" s="110">
        <v>4833</v>
      </c>
      <c r="E248" s="110">
        <v>734</v>
      </c>
      <c r="F248" s="110">
        <v>5389</v>
      </c>
      <c r="G248" s="110">
        <v>16723</v>
      </c>
      <c r="H248" s="110">
        <v>-15</v>
      </c>
      <c r="I248" s="110">
        <v>167</v>
      </c>
      <c r="J248" s="110">
        <v>1083</v>
      </c>
      <c r="K248" s="110">
        <v>51511</v>
      </c>
      <c r="L248" s="80">
        <v>2317</v>
      </c>
    </row>
    <row r="249" spans="1:12" x14ac:dyDescent="0.25">
      <c r="A249" s="111" t="s">
        <v>561</v>
      </c>
      <c r="B249" s="110">
        <v>9700</v>
      </c>
      <c r="C249" s="110">
        <v>14573</v>
      </c>
      <c r="D249" s="110">
        <v>5429</v>
      </c>
      <c r="E249" s="110">
        <v>826</v>
      </c>
      <c r="F249" s="110">
        <v>6758</v>
      </c>
      <c r="G249" s="110">
        <v>12875</v>
      </c>
      <c r="H249" s="110">
        <v>29</v>
      </c>
      <c r="I249" s="110">
        <v>167</v>
      </c>
      <c r="J249" s="110">
        <v>1083</v>
      </c>
      <c r="K249" s="110">
        <v>51440</v>
      </c>
      <c r="L249" s="80">
        <v>2246</v>
      </c>
    </row>
    <row r="250" spans="1:12" x14ac:dyDescent="0.25">
      <c r="A250" s="111" t="s">
        <v>562</v>
      </c>
      <c r="B250" s="110">
        <v>9536</v>
      </c>
      <c r="C250" s="110">
        <v>14257</v>
      </c>
      <c r="D250" s="110">
        <v>4914</v>
      </c>
      <c r="E250" s="110">
        <v>419</v>
      </c>
      <c r="F250" s="110">
        <v>4245</v>
      </c>
      <c r="G250" s="110">
        <v>13851</v>
      </c>
      <c r="H250" s="110">
        <v>29</v>
      </c>
      <c r="I250" s="110">
        <v>248</v>
      </c>
      <c r="J250" s="110">
        <v>1083</v>
      </c>
      <c r="K250" s="110">
        <v>48582</v>
      </c>
      <c r="L250" s="80">
        <v>-612</v>
      </c>
    </row>
    <row r="251" spans="1:12" x14ac:dyDescent="0.25">
      <c r="A251" s="111" t="s">
        <v>563</v>
      </c>
      <c r="B251" s="110">
        <v>10429</v>
      </c>
      <c r="C251" s="110">
        <v>15442</v>
      </c>
      <c r="D251" s="110">
        <v>5115</v>
      </c>
      <c r="E251" s="110">
        <v>381</v>
      </c>
      <c r="F251" s="110">
        <v>3112</v>
      </c>
      <c r="G251" s="110">
        <v>14364</v>
      </c>
      <c r="H251" s="110">
        <v>29</v>
      </c>
      <c r="I251" s="110">
        <v>167</v>
      </c>
      <c r="J251" s="110">
        <v>1083</v>
      </c>
      <c r="K251" s="110">
        <v>50122</v>
      </c>
      <c r="L251" s="80">
        <v>928</v>
      </c>
    </row>
    <row r="252" spans="1:12" x14ac:dyDescent="0.25">
      <c r="A252" s="111" t="s">
        <v>564</v>
      </c>
      <c r="B252" s="110">
        <v>8533</v>
      </c>
      <c r="C252" s="110">
        <v>13401</v>
      </c>
      <c r="D252" s="110">
        <v>5196</v>
      </c>
      <c r="E252" s="110">
        <v>674</v>
      </c>
      <c r="F252" s="110">
        <v>5338</v>
      </c>
      <c r="G252" s="110">
        <v>16478</v>
      </c>
      <c r="H252" s="110">
        <v>-15</v>
      </c>
      <c r="I252" s="110">
        <v>167</v>
      </c>
      <c r="J252" s="110">
        <v>1083</v>
      </c>
      <c r="K252" s="110">
        <v>50855</v>
      </c>
      <c r="L252" s="80">
        <v>1661</v>
      </c>
    </row>
    <row r="253" spans="1:12" x14ac:dyDescent="0.25">
      <c r="A253" s="111" t="s">
        <v>565</v>
      </c>
      <c r="B253" s="110">
        <v>7910</v>
      </c>
      <c r="C253" s="110">
        <v>13037</v>
      </c>
      <c r="D253" s="110">
        <v>4476</v>
      </c>
      <c r="E253" s="110">
        <v>397</v>
      </c>
      <c r="F253" s="110">
        <v>3166</v>
      </c>
      <c r="G253" s="110">
        <v>17673</v>
      </c>
      <c r="H253" s="110">
        <v>29</v>
      </c>
      <c r="I253" s="110">
        <v>359</v>
      </c>
      <c r="J253" s="110">
        <v>1083</v>
      </c>
      <c r="K253" s="110">
        <v>48130</v>
      </c>
      <c r="L253" s="80">
        <v>-1064</v>
      </c>
    </row>
    <row r="254" spans="1:12" x14ac:dyDescent="0.25">
      <c r="A254" s="111" t="s">
        <v>566</v>
      </c>
      <c r="B254" s="110">
        <v>9532</v>
      </c>
      <c r="C254" s="110">
        <v>14075</v>
      </c>
      <c r="D254" s="110">
        <v>4677</v>
      </c>
      <c r="E254" s="110">
        <v>853</v>
      </c>
      <c r="F254" s="110">
        <v>5858</v>
      </c>
      <c r="G254" s="110">
        <v>16964</v>
      </c>
      <c r="H254" s="110">
        <v>29</v>
      </c>
      <c r="I254" s="110">
        <v>167</v>
      </c>
      <c r="J254" s="110">
        <v>1083</v>
      </c>
      <c r="K254" s="110">
        <v>53238</v>
      </c>
      <c r="L254" s="80">
        <v>4044</v>
      </c>
    </row>
    <row r="255" spans="1:12" x14ac:dyDescent="0.25">
      <c r="A255" s="111" t="s">
        <v>567</v>
      </c>
      <c r="B255" s="110">
        <v>7035</v>
      </c>
      <c r="C255" s="110">
        <v>12503</v>
      </c>
      <c r="D255" s="110">
        <v>4673</v>
      </c>
      <c r="E255" s="110">
        <v>697</v>
      </c>
      <c r="F255" s="110">
        <v>3908</v>
      </c>
      <c r="G255" s="110">
        <v>17746</v>
      </c>
      <c r="H255" s="110">
        <v>1335</v>
      </c>
      <c r="I255" s="110">
        <v>551</v>
      </c>
      <c r="J255" s="110">
        <v>1083</v>
      </c>
      <c r="K255" s="110">
        <v>49531</v>
      </c>
      <c r="L255" s="80">
        <v>337</v>
      </c>
    </row>
    <row r="256" spans="1:12" x14ac:dyDescent="0.25">
      <c r="A256" s="111" t="s">
        <v>568</v>
      </c>
      <c r="B256" s="110">
        <v>7615</v>
      </c>
      <c r="C256" s="110">
        <v>12704</v>
      </c>
      <c r="D256" s="110">
        <v>5133</v>
      </c>
      <c r="E256" s="110">
        <v>546</v>
      </c>
      <c r="F256" s="110">
        <v>4187</v>
      </c>
      <c r="G256" s="110">
        <v>16890</v>
      </c>
      <c r="H256" s="110">
        <v>1243</v>
      </c>
      <c r="I256" s="110">
        <v>359</v>
      </c>
      <c r="J256" s="110">
        <v>1083</v>
      </c>
      <c r="K256" s="110">
        <v>49760</v>
      </c>
      <c r="L256" s="80">
        <v>566</v>
      </c>
    </row>
    <row r="257" spans="1:12" x14ac:dyDescent="0.25">
      <c r="A257" s="111" t="s">
        <v>569</v>
      </c>
      <c r="B257" s="110">
        <v>7859</v>
      </c>
      <c r="C257" s="110">
        <v>11482</v>
      </c>
      <c r="D257" s="110">
        <v>5213</v>
      </c>
      <c r="E257" s="110">
        <v>766</v>
      </c>
      <c r="F257" s="110">
        <v>4826</v>
      </c>
      <c r="G257" s="110">
        <v>18586</v>
      </c>
      <c r="H257" s="110">
        <v>2457</v>
      </c>
      <c r="I257" s="110">
        <v>359</v>
      </c>
      <c r="J257" s="110">
        <v>1083</v>
      </c>
      <c r="K257" s="110">
        <v>52631</v>
      </c>
      <c r="L257" s="80">
        <v>3437</v>
      </c>
    </row>
    <row r="258" spans="1:12" x14ac:dyDescent="0.25">
      <c r="A258" s="111" t="s">
        <v>570</v>
      </c>
      <c r="B258" s="110">
        <v>6968</v>
      </c>
      <c r="C258" s="110">
        <v>10948</v>
      </c>
      <c r="D258" s="110">
        <v>5002</v>
      </c>
      <c r="E258" s="110">
        <v>494</v>
      </c>
      <c r="F258" s="110">
        <v>3854</v>
      </c>
      <c r="G258" s="110">
        <v>21277</v>
      </c>
      <c r="H258" s="110">
        <v>1243</v>
      </c>
      <c r="I258" s="110">
        <v>359</v>
      </c>
      <c r="J258" s="110">
        <v>1083</v>
      </c>
      <c r="K258" s="110">
        <v>51228</v>
      </c>
      <c r="L258" s="80">
        <v>2034</v>
      </c>
    </row>
    <row r="259" spans="1:12" x14ac:dyDescent="0.25">
      <c r="A259" s="111" t="s">
        <v>571</v>
      </c>
      <c r="B259" s="110">
        <v>7933</v>
      </c>
      <c r="C259" s="110">
        <v>13156</v>
      </c>
      <c r="D259" s="110">
        <v>4654</v>
      </c>
      <c r="E259" s="110">
        <v>464</v>
      </c>
      <c r="F259" s="110">
        <v>4078</v>
      </c>
      <c r="G259" s="110">
        <v>16362</v>
      </c>
      <c r="H259" s="110">
        <v>29</v>
      </c>
      <c r="I259" s="110">
        <v>359</v>
      </c>
      <c r="J259" s="110">
        <v>1083</v>
      </c>
      <c r="K259" s="110">
        <v>48118</v>
      </c>
      <c r="L259" s="80">
        <v>-1076</v>
      </c>
    </row>
    <row r="260" spans="1:12" x14ac:dyDescent="0.25">
      <c r="A260" s="111" t="s">
        <v>572</v>
      </c>
      <c r="B260" s="110">
        <v>9263</v>
      </c>
      <c r="C260" s="110">
        <v>13616</v>
      </c>
      <c r="D260" s="110">
        <v>4974</v>
      </c>
      <c r="E260" s="110">
        <v>487</v>
      </c>
      <c r="F260" s="110">
        <v>3636</v>
      </c>
      <c r="G260" s="110">
        <v>15653</v>
      </c>
      <c r="H260" s="110">
        <v>-15</v>
      </c>
      <c r="I260" s="110">
        <v>167</v>
      </c>
      <c r="J260" s="110">
        <v>1083</v>
      </c>
      <c r="K260" s="110">
        <v>48864</v>
      </c>
      <c r="L260" s="80">
        <v>-330</v>
      </c>
    </row>
    <row r="261" spans="1:12" x14ac:dyDescent="0.25">
      <c r="A261" s="111" t="s">
        <v>573</v>
      </c>
      <c r="B261" s="110">
        <v>7181</v>
      </c>
      <c r="C261" s="110">
        <v>13651</v>
      </c>
      <c r="D261" s="110">
        <v>5556</v>
      </c>
      <c r="E261" s="110">
        <v>705</v>
      </c>
      <c r="F261" s="110">
        <v>4217</v>
      </c>
      <c r="G261" s="110">
        <v>19050</v>
      </c>
      <c r="H261" s="110">
        <v>2457</v>
      </c>
      <c r="I261" s="110">
        <v>551</v>
      </c>
      <c r="J261" s="110">
        <v>1083</v>
      </c>
      <c r="K261" s="110">
        <v>54451</v>
      </c>
      <c r="L261" s="80">
        <v>5257</v>
      </c>
    </row>
    <row r="262" spans="1:12" x14ac:dyDescent="0.25">
      <c r="A262" s="111" t="s">
        <v>574</v>
      </c>
      <c r="B262" s="110">
        <v>7279</v>
      </c>
      <c r="C262" s="110">
        <v>13900</v>
      </c>
      <c r="D262" s="110">
        <v>6012</v>
      </c>
      <c r="E262" s="110">
        <v>651</v>
      </c>
      <c r="F262" s="110">
        <v>3331</v>
      </c>
      <c r="G262" s="110">
        <v>20474</v>
      </c>
      <c r="H262" s="110">
        <v>2549</v>
      </c>
      <c r="I262" s="110">
        <v>551</v>
      </c>
      <c r="J262" s="110">
        <v>1083</v>
      </c>
      <c r="K262" s="110">
        <v>55830</v>
      </c>
      <c r="L262" s="80">
        <v>6636</v>
      </c>
    </row>
    <row r="263" spans="1:12" ht="14.25" customHeight="1" x14ac:dyDescent="0.25">
      <c r="A263" s="17" t="s">
        <v>575</v>
      </c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80"/>
    </row>
    <row r="264" spans="1:12" x14ac:dyDescent="0.25">
      <c r="A264" s="111" t="s">
        <v>576</v>
      </c>
      <c r="B264" s="110">
        <v>8883</v>
      </c>
      <c r="C264" s="110">
        <v>13467</v>
      </c>
      <c r="D264" s="110">
        <v>5143</v>
      </c>
      <c r="E264" s="110">
        <v>623</v>
      </c>
      <c r="F264" s="110">
        <v>4923</v>
      </c>
      <c r="G264" s="110">
        <v>17335</v>
      </c>
      <c r="H264" s="110">
        <v>107</v>
      </c>
      <c r="I264" s="110">
        <v>167</v>
      </c>
      <c r="J264" s="110">
        <v>889</v>
      </c>
      <c r="K264" s="110">
        <v>51537</v>
      </c>
      <c r="L264" s="80">
        <v>2343</v>
      </c>
    </row>
    <row r="265" spans="1:12" x14ac:dyDescent="0.25">
      <c r="A265" s="111" t="s">
        <v>577</v>
      </c>
      <c r="B265" s="110">
        <v>9208</v>
      </c>
      <c r="C265" s="110">
        <v>13446</v>
      </c>
      <c r="D265" s="110">
        <v>4806</v>
      </c>
      <c r="E265" s="110">
        <v>674</v>
      </c>
      <c r="F265" s="110">
        <v>5786</v>
      </c>
      <c r="G265" s="110">
        <v>12944</v>
      </c>
      <c r="H265" s="110">
        <v>63</v>
      </c>
      <c r="I265" s="110">
        <v>248</v>
      </c>
      <c r="J265" s="110">
        <v>889</v>
      </c>
      <c r="K265" s="110">
        <v>48064</v>
      </c>
      <c r="L265" s="80">
        <v>-1130</v>
      </c>
    </row>
    <row r="266" spans="1:12" x14ac:dyDescent="0.25">
      <c r="A266" s="111" t="s">
        <v>578</v>
      </c>
      <c r="B266" s="110">
        <v>8008</v>
      </c>
      <c r="C266" s="110">
        <v>12596</v>
      </c>
      <c r="D266" s="110">
        <v>5476</v>
      </c>
      <c r="E266" s="110">
        <v>587</v>
      </c>
      <c r="F266" s="110">
        <v>4422</v>
      </c>
      <c r="G266" s="110">
        <v>16704</v>
      </c>
      <c r="H266" s="110">
        <v>107</v>
      </c>
      <c r="I266" s="110">
        <v>167</v>
      </c>
      <c r="J266" s="110">
        <v>889</v>
      </c>
      <c r="K266" s="110">
        <v>48956</v>
      </c>
      <c r="L266" s="80">
        <v>-238</v>
      </c>
    </row>
    <row r="267" spans="1:12" x14ac:dyDescent="0.25">
      <c r="A267" s="111" t="s">
        <v>579</v>
      </c>
      <c r="B267" s="110">
        <v>7955</v>
      </c>
      <c r="C267" s="110">
        <v>13284</v>
      </c>
      <c r="D267" s="110">
        <v>5290</v>
      </c>
      <c r="E267" s="110">
        <v>494</v>
      </c>
      <c r="F267" s="110">
        <v>4353</v>
      </c>
      <c r="G267" s="110">
        <v>16345</v>
      </c>
      <c r="H267" s="110">
        <v>107</v>
      </c>
      <c r="I267" s="110">
        <v>167</v>
      </c>
      <c r="J267" s="110">
        <v>889</v>
      </c>
      <c r="K267" s="110">
        <v>48884</v>
      </c>
      <c r="L267" s="80">
        <v>-310</v>
      </c>
    </row>
    <row r="268" spans="1:12" x14ac:dyDescent="0.25">
      <c r="A268" s="111" t="s">
        <v>580</v>
      </c>
      <c r="B268" s="110">
        <v>7530</v>
      </c>
      <c r="C268" s="110">
        <v>13154</v>
      </c>
      <c r="D268" s="110">
        <v>5462</v>
      </c>
      <c r="E268" s="110">
        <v>540</v>
      </c>
      <c r="F268" s="110">
        <v>4688</v>
      </c>
      <c r="G268" s="110">
        <v>18316</v>
      </c>
      <c r="H268" s="110">
        <v>1367</v>
      </c>
      <c r="I268" s="110">
        <v>359</v>
      </c>
      <c r="J268" s="110">
        <v>889</v>
      </c>
      <c r="K268" s="110">
        <v>52305</v>
      </c>
      <c r="L268" s="80">
        <v>3111</v>
      </c>
    </row>
    <row r="269" spans="1:12" x14ac:dyDescent="0.25">
      <c r="A269" s="111" t="s">
        <v>581</v>
      </c>
      <c r="B269" s="110">
        <v>8397</v>
      </c>
      <c r="C269" s="110">
        <v>15043</v>
      </c>
      <c r="D269" s="110">
        <v>5194</v>
      </c>
      <c r="E269" s="110">
        <v>566</v>
      </c>
      <c r="F269" s="110">
        <v>4182</v>
      </c>
      <c r="G269" s="110">
        <v>17357</v>
      </c>
      <c r="H269" s="110">
        <v>1321</v>
      </c>
      <c r="I269" s="110">
        <v>359</v>
      </c>
      <c r="J269" s="110">
        <v>889</v>
      </c>
      <c r="K269" s="110">
        <v>53308</v>
      </c>
      <c r="L269" s="80">
        <v>4114</v>
      </c>
    </row>
    <row r="270" spans="1:12" x14ac:dyDescent="0.25">
      <c r="A270" s="111" t="s">
        <v>582</v>
      </c>
      <c r="B270" s="110">
        <v>7319</v>
      </c>
      <c r="C270" s="110">
        <v>13352</v>
      </c>
      <c r="D270" s="110">
        <v>5265</v>
      </c>
      <c r="E270" s="110">
        <v>714</v>
      </c>
      <c r="F270" s="110">
        <v>4657</v>
      </c>
      <c r="G270" s="110">
        <v>17738</v>
      </c>
      <c r="H270" s="110">
        <v>2491</v>
      </c>
      <c r="I270" s="110">
        <v>359</v>
      </c>
      <c r="J270" s="110">
        <v>889</v>
      </c>
      <c r="K270" s="110">
        <v>52784</v>
      </c>
      <c r="L270" s="80">
        <v>3590</v>
      </c>
    </row>
    <row r="271" spans="1:12" x14ac:dyDescent="0.25">
      <c r="A271" s="111" t="s">
        <v>583</v>
      </c>
      <c r="B271" s="110">
        <v>8894</v>
      </c>
      <c r="C271" s="110">
        <v>13179</v>
      </c>
      <c r="D271" s="110">
        <v>4852</v>
      </c>
      <c r="E271" s="110">
        <v>591</v>
      </c>
      <c r="F271" s="110">
        <v>4447</v>
      </c>
      <c r="G271" s="110">
        <v>17836</v>
      </c>
      <c r="H271" s="110">
        <v>1367</v>
      </c>
      <c r="I271" s="110">
        <v>359</v>
      </c>
      <c r="J271" s="110">
        <v>889</v>
      </c>
      <c r="K271" s="110">
        <v>52414</v>
      </c>
      <c r="L271" s="80">
        <v>3220</v>
      </c>
    </row>
    <row r="272" spans="1:12" x14ac:dyDescent="0.25">
      <c r="A272" s="111" t="s">
        <v>584</v>
      </c>
      <c r="B272" s="110">
        <v>8849</v>
      </c>
      <c r="C272" s="110">
        <v>13653</v>
      </c>
      <c r="D272" s="110">
        <v>5589</v>
      </c>
      <c r="E272" s="110">
        <v>797</v>
      </c>
      <c r="F272" s="110">
        <v>5528</v>
      </c>
      <c r="G272" s="110">
        <v>15307</v>
      </c>
      <c r="H272" s="110">
        <v>63</v>
      </c>
      <c r="I272" s="110">
        <v>167</v>
      </c>
      <c r="J272" s="110">
        <v>889</v>
      </c>
      <c r="K272" s="110">
        <v>50842</v>
      </c>
      <c r="L272" s="80">
        <v>1648</v>
      </c>
    </row>
    <row r="273" spans="1:12" x14ac:dyDescent="0.25">
      <c r="A273" s="111" t="s">
        <v>585</v>
      </c>
      <c r="B273" s="110">
        <v>8205</v>
      </c>
      <c r="C273" s="110">
        <v>13337</v>
      </c>
      <c r="D273" s="110">
        <v>4763</v>
      </c>
      <c r="E273" s="110">
        <v>660</v>
      </c>
      <c r="F273" s="110">
        <v>5621</v>
      </c>
      <c r="G273" s="110">
        <v>17963</v>
      </c>
      <c r="H273" s="110">
        <v>107</v>
      </c>
      <c r="I273" s="110">
        <v>167</v>
      </c>
      <c r="J273" s="110">
        <v>889</v>
      </c>
      <c r="K273" s="110">
        <v>51712</v>
      </c>
      <c r="L273" s="80">
        <v>2518</v>
      </c>
    </row>
    <row r="274" spans="1:12" ht="14.25" customHeight="1" x14ac:dyDescent="0.25">
      <c r="A274" s="17" t="s">
        <v>586</v>
      </c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80"/>
    </row>
    <row r="275" spans="1:12" x14ac:dyDescent="0.25">
      <c r="A275" s="111" t="s">
        <v>587</v>
      </c>
      <c r="B275" s="110">
        <v>8651</v>
      </c>
      <c r="C275" s="110">
        <v>13619</v>
      </c>
      <c r="D275" s="110">
        <v>5093</v>
      </c>
      <c r="E275" s="110">
        <v>695</v>
      </c>
      <c r="F275" s="110">
        <v>5084</v>
      </c>
      <c r="G275" s="110">
        <v>16539</v>
      </c>
      <c r="H275" s="110">
        <v>151</v>
      </c>
      <c r="I275" s="110">
        <v>167</v>
      </c>
      <c r="J275" s="110">
        <v>627</v>
      </c>
      <c r="K275" s="110">
        <v>50626</v>
      </c>
      <c r="L275" s="80">
        <v>1432</v>
      </c>
    </row>
    <row r="276" spans="1:12" x14ac:dyDescent="0.25">
      <c r="A276" s="111" t="s">
        <v>588</v>
      </c>
      <c r="B276" s="110">
        <v>7267</v>
      </c>
      <c r="C276" s="110">
        <v>12449</v>
      </c>
      <c r="D276" s="110">
        <v>5232</v>
      </c>
      <c r="E276" s="110">
        <v>677</v>
      </c>
      <c r="F276" s="110">
        <v>5270</v>
      </c>
      <c r="G276" s="110">
        <v>19409</v>
      </c>
      <c r="H276" s="110">
        <v>412</v>
      </c>
      <c r="I276" s="110">
        <v>359</v>
      </c>
      <c r="J276" s="110">
        <v>603</v>
      </c>
      <c r="K276" s="110">
        <v>51678</v>
      </c>
      <c r="L276" s="80">
        <v>2484</v>
      </c>
    </row>
    <row r="277" spans="1:12" x14ac:dyDescent="0.25">
      <c r="A277" s="111" t="s">
        <v>589</v>
      </c>
      <c r="B277" s="110">
        <v>8194</v>
      </c>
      <c r="C277" s="110">
        <v>13545</v>
      </c>
      <c r="D277" s="110">
        <v>5010</v>
      </c>
      <c r="E277" s="110">
        <v>640</v>
      </c>
      <c r="F277" s="110">
        <v>4795</v>
      </c>
      <c r="G277" s="110">
        <v>20397</v>
      </c>
      <c r="H277" s="110">
        <v>2094</v>
      </c>
      <c r="I277" s="110">
        <v>359</v>
      </c>
      <c r="J277" s="110">
        <v>732</v>
      </c>
      <c r="K277" s="110">
        <v>55766</v>
      </c>
      <c r="L277" s="80">
        <v>6572</v>
      </c>
    </row>
    <row r="278" spans="1:12" x14ac:dyDescent="0.25">
      <c r="A278" s="111" t="s">
        <v>590</v>
      </c>
      <c r="B278" s="110">
        <v>8672</v>
      </c>
      <c r="C278" s="110">
        <v>13362</v>
      </c>
      <c r="D278" s="110">
        <v>5040</v>
      </c>
      <c r="E278" s="110">
        <v>533</v>
      </c>
      <c r="F278" s="110">
        <v>5052</v>
      </c>
      <c r="G278" s="110">
        <v>13942</v>
      </c>
      <c r="H278" s="110">
        <v>151</v>
      </c>
      <c r="I278" s="110">
        <v>248</v>
      </c>
      <c r="J278" s="110">
        <v>883</v>
      </c>
      <c r="K278" s="110">
        <v>47883</v>
      </c>
      <c r="L278" s="80">
        <v>-1311</v>
      </c>
    </row>
    <row r="279" spans="1:12" x14ac:dyDescent="0.25">
      <c r="A279" s="111" t="s">
        <v>591</v>
      </c>
      <c r="B279" s="110">
        <v>8535</v>
      </c>
      <c r="C279" s="110">
        <v>13538</v>
      </c>
      <c r="D279" s="110">
        <v>5338</v>
      </c>
      <c r="E279" s="110">
        <v>598</v>
      </c>
      <c r="F279" s="110">
        <v>4357</v>
      </c>
      <c r="G279" s="110">
        <v>14210</v>
      </c>
      <c r="H279" s="110">
        <v>151</v>
      </c>
      <c r="I279" s="110">
        <v>167</v>
      </c>
      <c r="J279" s="110">
        <v>542</v>
      </c>
      <c r="K279" s="110">
        <v>47436</v>
      </c>
      <c r="L279" s="80">
        <v>-1758</v>
      </c>
    </row>
    <row r="280" spans="1:12" x14ac:dyDescent="0.25">
      <c r="A280" s="111" t="s">
        <v>592</v>
      </c>
      <c r="B280" s="110">
        <v>7678</v>
      </c>
      <c r="C280" s="110">
        <v>12503</v>
      </c>
      <c r="D280" s="110">
        <v>5784</v>
      </c>
      <c r="E280" s="110">
        <v>584</v>
      </c>
      <c r="F280" s="110">
        <v>4058</v>
      </c>
      <c r="G280" s="110">
        <v>20023</v>
      </c>
      <c r="H280" s="110">
        <v>2040</v>
      </c>
      <c r="I280" s="110">
        <v>551</v>
      </c>
      <c r="J280" s="110">
        <v>708</v>
      </c>
      <c r="K280" s="110">
        <v>53929</v>
      </c>
      <c r="L280" s="80">
        <v>4735</v>
      </c>
    </row>
    <row r="281" spans="1:12" x14ac:dyDescent="0.25">
      <c r="A281" s="111" t="s">
        <v>593</v>
      </c>
      <c r="B281" s="110">
        <v>8976</v>
      </c>
      <c r="C281" s="110">
        <v>14320</v>
      </c>
      <c r="D281" s="110">
        <v>5168</v>
      </c>
      <c r="E281" s="110">
        <v>415</v>
      </c>
      <c r="F281" s="110">
        <v>4308</v>
      </c>
      <c r="G281" s="110">
        <v>15588</v>
      </c>
      <c r="H281" s="110">
        <v>151</v>
      </c>
      <c r="I281" s="110">
        <v>440</v>
      </c>
      <c r="J281" s="110">
        <v>802</v>
      </c>
      <c r="K281" s="110">
        <v>50168</v>
      </c>
      <c r="L281" s="80">
        <v>974</v>
      </c>
    </row>
    <row r="282" spans="1:12" ht="14.25" customHeight="1" x14ac:dyDescent="0.25">
      <c r="A282" s="17" t="s">
        <v>594</v>
      </c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80"/>
    </row>
    <row r="283" spans="1:12" x14ac:dyDescent="0.25">
      <c r="A283" s="111" t="s">
        <v>595</v>
      </c>
      <c r="B283" s="110">
        <v>9701</v>
      </c>
      <c r="C283" s="110">
        <v>13960</v>
      </c>
      <c r="D283" s="110">
        <v>5986</v>
      </c>
      <c r="E283" s="110">
        <v>493</v>
      </c>
      <c r="F283" s="110">
        <v>3629</v>
      </c>
      <c r="G283" s="110">
        <v>20920</v>
      </c>
      <c r="H283" s="110">
        <v>2625</v>
      </c>
      <c r="I283" s="110">
        <v>598</v>
      </c>
      <c r="J283" s="110">
        <v>969</v>
      </c>
      <c r="K283" s="110">
        <v>58881</v>
      </c>
      <c r="L283" s="80">
        <v>9687</v>
      </c>
    </row>
    <row r="284" spans="1:12" x14ac:dyDescent="0.25">
      <c r="A284" s="111" t="s">
        <v>596</v>
      </c>
      <c r="B284" s="110">
        <v>7533</v>
      </c>
      <c r="C284" s="110">
        <v>13942</v>
      </c>
      <c r="D284" s="110">
        <v>5674</v>
      </c>
      <c r="E284" s="110">
        <v>569</v>
      </c>
      <c r="F284" s="110">
        <v>4875</v>
      </c>
      <c r="G284" s="110">
        <v>20424</v>
      </c>
      <c r="H284" s="110">
        <v>3707</v>
      </c>
      <c r="I284" s="110">
        <v>598</v>
      </c>
      <c r="J284" s="110">
        <v>969</v>
      </c>
      <c r="K284" s="110">
        <v>58291</v>
      </c>
      <c r="L284" s="80">
        <v>9097</v>
      </c>
    </row>
    <row r="285" spans="1:12" x14ac:dyDescent="0.25">
      <c r="A285" s="111" t="s">
        <v>597</v>
      </c>
      <c r="B285" s="110">
        <v>6721</v>
      </c>
      <c r="C285" s="110">
        <v>12483</v>
      </c>
      <c r="D285" s="110">
        <v>4847</v>
      </c>
      <c r="E285" s="110">
        <v>587</v>
      </c>
      <c r="F285" s="110">
        <v>3303</v>
      </c>
      <c r="G285" s="110">
        <v>20793</v>
      </c>
      <c r="H285" s="110">
        <v>1456</v>
      </c>
      <c r="I285" s="110">
        <v>1190</v>
      </c>
      <c r="J285" s="110">
        <v>969</v>
      </c>
      <c r="K285" s="110">
        <v>52349</v>
      </c>
      <c r="L285" s="80">
        <v>3155</v>
      </c>
    </row>
    <row r="286" spans="1:12" x14ac:dyDescent="0.25">
      <c r="A286" s="111" t="s">
        <v>598</v>
      </c>
      <c r="B286" s="110">
        <v>10956</v>
      </c>
      <c r="C286" s="110">
        <v>18153</v>
      </c>
      <c r="D286" s="110">
        <v>6577</v>
      </c>
      <c r="E286" s="110">
        <v>346</v>
      </c>
      <c r="F286" s="110">
        <v>2985</v>
      </c>
      <c r="G286" s="110">
        <v>12940</v>
      </c>
      <c r="H286" s="110">
        <v>1456</v>
      </c>
      <c r="I286" s="110">
        <v>406</v>
      </c>
      <c r="J286" s="110">
        <v>969</v>
      </c>
      <c r="K286" s="110">
        <v>54788</v>
      </c>
      <c r="L286" s="80">
        <v>5594</v>
      </c>
    </row>
    <row r="287" spans="1:12" x14ac:dyDescent="0.25">
      <c r="A287" s="111" t="s">
        <v>599</v>
      </c>
      <c r="B287" s="110">
        <v>8305</v>
      </c>
      <c r="C287" s="110">
        <v>14716</v>
      </c>
      <c r="D287" s="110">
        <v>5291</v>
      </c>
      <c r="E287" s="110">
        <v>664</v>
      </c>
      <c r="F287" s="110">
        <v>4361</v>
      </c>
      <c r="G287" s="110">
        <v>21851</v>
      </c>
      <c r="H287" s="110">
        <v>3293</v>
      </c>
      <c r="I287" s="110">
        <v>1109</v>
      </c>
      <c r="J287" s="110">
        <v>969</v>
      </c>
      <c r="K287" s="110">
        <v>60559</v>
      </c>
      <c r="L287" s="80">
        <v>11365</v>
      </c>
    </row>
    <row r="288" spans="1:12" x14ac:dyDescent="0.25">
      <c r="A288" s="111" t="s">
        <v>600</v>
      </c>
      <c r="B288" s="110">
        <v>8436</v>
      </c>
      <c r="C288" s="110">
        <v>13837</v>
      </c>
      <c r="D288" s="110">
        <v>4982</v>
      </c>
      <c r="E288" s="110">
        <v>572</v>
      </c>
      <c r="F288" s="110">
        <v>4915</v>
      </c>
      <c r="G288" s="110">
        <v>22249</v>
      </c>
      <c r="H288" s="110">
        <v>2277</v>
      </c>
      <c r="I288" s="110">
        <v>598</v>
      </c>
      <c r="J288" s="110">
        <v>969</v>
      </c>
      <c r="K288" s="110">
        <v>58835</v>
      </c>
      <c r="L288" s="80">
        <v>9641</v>
      </c>
    </row>
    <row r="289" spans="1:12" x14ac:dyDescent="0.25">
      <c r="A289" s="111" t="s">
        <v>601</v>
      </c>
      <c r="B289" s="110">
        <v>9972</v>
      </c>
      <c r="C289" s="110">
        <v>15572</v>
      </c>
      <c r="D289" s="110">
        <v>5120</v>
      </c>
      <c r="E289" s="110">
        <v>593</v>
      </c>
      <c r="F289" s="110">
        <v>3044</v>
      </c>
      <c r="G289" s="110">
        <v>11315</v>
      </c>
      <c r="H289" s="110">
        <v>1502</v>
      </c>
      <c r="I289" s="110">
        <v>598</v>
      </c>
      <c r="J289" s="110">
        <v>969</v>
      </c>
      <c r="K289" s="110">
        <v>48685</v>
      </c>
      <c r="L289" s="80">
        <v>-509</v>
      </c>
    </row>
    <row r="290" spans="1:12" x14ac:dyDescent="0.25">
      <c r="A290" s="111" t="s">
        <v>602</v>
      </c>
      <c r="B290" s="110">
        <v>8981</v>
      </c>
      <c r="C290" s="110">
        <v>13619</v>
      </c>
      <c r="D290" s="110">
        <v>4633</v>
      </c>
      <c r="E290" s="110">
        <v>469</v>
      </c>
      <c r="F290" s="110">
        <v>4337</v>
      </c>
      <c r="G290" s="110">
        <v>13732</v>
      </c>
      <c r="H290" s="110">
        <v>197</v>
      </c>
      <c r="I290" s="110">
        <v>295</v>
      </c>
      <c r="J290" s="110">
        <v>969</v>
      </c>
      <c r="K290" s="110">
        <v>47232</v>
      </c>
      <c r="L290" s="80">
        <v>-1962</v>
      </c>
    </row>
    <row r="291" spans="1:12" ht="14.25" customHeight="1" x14ac:dyDescent="0.25">
      <c r="A291" s="17" t="s">
        <v>603</v>
      </c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80"/>
    </row>
    <row r="292" spans="1:12" x14ac:dyDescent="0.25">
      <c r="A292" s="111" t="s">
        <v>604</v>
      </c>
      <c r="B292" s="110">
        <v>9337</v>
      </c>
      <c r="C292" s="110">
        <v>14322</v>
      </c>
      <c r="D292" s="110">
        <v>5442</v>
      </c>
      <c r="E292" s="110">
        <v>603</v>
      </c>
      <c r="F292" s="110">
        <v>3546</v>
      </c>
      <c r="G292" s="110">
        <v>22734</v>
      </c>
      <c r="H292" s="110">
        <v>2682</v>
      </c>
      <c r="I292" s="110">
        <v>598</v>
      </c>
      <c r="J292" s="110">
        <v>749</v>
      </c>
      <c r="K292" s="110">
        <v>60013</v>
      </c>
      <c r="L292" s="80">
        <v>10819</v>
      </c>
    </row>
    <row r="293" spans="1:12" x14ac:dyDescent="0.25">
      <c r="A293" s="111" t="s">
        <v>605</v>
      </c>
      <c r="B293" s="110">
        <v>6866</v>
      </c>
      <c r="C293" s="110">
        <v>14336</v>
      </c>
      <c r="D293" s="110">
        <v>4984</v>
      </c>
      <c r="E293" s="110">
        <v>495</v>
      </c>
      <c r="F293" s="110">
        <v>3943</v>
      </c>
      <c r="G293" s="110">
        <v>26005</v>
      </c>
      <c r="H293" s="110">
        <v>5049</v>
      </c>
      <c r="I293" s="110">
        <v>1109</v>
      </c>
      <c r="J293" s="110">
        <v>900</v>
      </c>
      <c r="K293" s="110">
        <v>63687</v>
      </c>
      <c r="L293" s="80">
        <v>14493</v>
      </c>
    </row>
    <row r="294" spans="1:12" x14ac:dyDescent="0.25">
      <c r="A294" s="111" t="s">
        <v>606</v>
      </c>
      <c r="B294" s="110">
        <v>9273</v>
      </c>
      <c r="C294" s="110">
        <v>14914</v>
      </c>
      <c r="D294" s="110">
        <v>5348</v>
      </c>
      <c r="E294" s="110">
        <v>589</v>
      </c>
      <c r="F294" s="110">
        <v>4257</v>
      </c>
      <c r="G294" s="110">
        <v>16535</v>
      </c>
      <c r="H294" s="110">
        <v>1508</v>
      </c>
      <c r="I294" s="110">
        <v>598</v>
      </c>
      <c r="J294" s="110">
        <v>497</v>
      </c>
      <c r="K294" s="110">
        <v>53519</v>
      </c>
      <c r="L294" s="80">
        <v>4325</v>
      </c>
    </row>
    <row r="295" spans="1:12" x14ac:dyDescent="0.25">
      <c r="A295" s="111" t="s">
        <v>607</v>
      </c>
      <c r="B295" s="110">
        <v>8637</v>
      </c>
      <c r="C295" s="110">
        <v>15126</v>
      </c>
      <c r="D295" s="110">
        <v>6219</v>
      </c>
      <c r="E295" s="110">
        <v>641</v>
      </c>
      <c r="F295" s="110">
        <v>3720</v>
      </c>
      <c r="G295" s="110">
        <v>19536</v>
      </c>
      <c r="H295" s="110">
        <v>3388</v>
      </c>
      <c r="I295" s="110">
        <v>1109</v>
      </c>
      <c r="J295" s="110">
        <v>643</v>
      </c>
      <c r="K295" s="110">
        <v>59019</v>
      </c>
      <c r="L295" s="80">
        <v>9825</v>
      </c>
    </row>
    <row r="296" spans="1:12" x14ac:dyDescent="0.25">
      <c r="A296" s="111" t="s">
        <v>608</v>
      </c>
      <c r="B296" s="110">
        <v>8578</v>
      </c>
      <c r="C296" s="110">
        <v>12893</v>
      </c>
      <c r="D296" s="110">
        <v>6019</v>
      </c>
      <c r="E296" s="110">
        <v>507</v>
      </c>
      <c r="F296" s="110">
        <v>3878</v>
      </c>
      <c r="G296" s="110">
        <v>18411</v>
      </c>
      <c r="H296" s="110">
        <v>2631</v>
      </c>
      <c r="I296" s="110">
        <v>598</v>
      </c>
      <c r="J296" s="110">
        <v>590</v>
      </c>
      <c r="K296" s="110">
        <v>54105</v>
      </c>
      <c r="L296" s="80">
        <v>4911</v>
      </c>
    </row>
    <row r="297" spans="1:12" x14ac:dyDescent="0.25">
      <c r="A297" s="111" t="s">
        <v>609</v>
      </c>
      <c r="B297" s="110">
        <v>8039</v>
      </c>
      <c r="C297" s="110">
        <v>15478</v>
      </c>
      <c r="D297" s="110">
        <v>5721</v>
      </c>
      <c r="E297" s="110">
        <v>532</v>
      </c>
      <c r="F297" s="110">
        <v>3404</v>
      </c>
      <c r="G297" s="110">
        <v>19193</v>
      </c>
      <c r="H297" s="110">
        <v>3447</v>
      </c>
      <c r="I297" s="110">
        <v>1109</v>
      </c>
      <c r="J297" s="110">
        <v>570</v>
      </c>
      <c r="K297" s="110">
        <v>57493</v>
      </c>
      <c r="L297" s="80">
        <v>8299</v>
      </c>
    </row>
    <row r="298" spans="1:12" x14ac:dyDescent="0.25">
      <c r="A298" s="111" t="s">
        <v>610</v>
      </c>
      <c r="B298" s="110">
        <v>8754</v>
      </c>
      <c r="C298" s="110">
        <v>14926</v>
      </c>
      <c r="D298" s="110">
        <v>5232</v>
      </c>
      <c r="E298" s="110">
        <v>505</v>
      </c>
      <c r="F298" s="110">
        <v>3327</v>
      </c>
      <c r="G298" s="110">
        <v>17378</v>
      </c>
      <c r="H298" s="110">
        <v>2677</v>
      </c>
      <c r="I298" s="110">
        <v>598</v>
      </c>
      <c r="J298" s="110">
        <v>560</v>
      </c>
      <c r="K298" s="110">
        <v>53957</v>
      </c>
      <c r="L298" s="80">
        <v>4763</v>
      </c>
    </row>
    <row r="299" spans="1:12" x14ac:dyDescent="0.25">
      <c r="A299" s="111" t="s">
        <v>611</v>
      </c>
      <c r="B299" s="110">
        <v>8808</v>
      </c>
      <c r="C299" s="110">
        <v>13365</v>
      </c>
      <c r="D299" s="110">
        <v>4829</v>
      </c>
      <c r="E299" s="110">
        <v>580</v>
      </c>
      <c r="F299" s="110">
        <v>4112</v>
      </c>
      <c r="G299" s="110">
        <v>14597</v>
      </c>
      <c r="H299" s="110">
        <v>249</v>
      </c>
      <c r="I299" s="110">
        <v>487</v>
      </c>
      <c r="J299" s="110">
        <v>711</v>
      </c>
      <c r="K299" s="110">
        <v>47738</v>
      </c>
      <c r="L299" s="80">
        <v>-1456</v>
      </c>
    </row>
    <row r="300" spans="1:12" x14ac:dyDescent="0.25">
      <c r="A300" s="111" t="s">
        <v>612</v>
      </c>
      <c r="B300" s="110">
        <v>8621</v>
      </c>
      <c r="C300" s="110">
        <v>14406</v>
      </c>
      <c r="D300" s="110">
        <v>4520</v>
      </c>
      <c r="E300" s="110">
        <v>636</v>
      </c>
      <c r="F300" s="110">
        <v>3705</v>
      </c>
      <c r="G300" s="110">
        <v>23829</v>
      </c>
      <c r="H300" s="110">
        <v>4186</v>
      </c>
      <c r="I300" s="110">
        <v>1109</v>
      </c>
      <c r="J300" s="110">
        <v>1095</v>
      </c>
      <c r="K300" s="110">
        <v>62107</v>
      </c>
      <c r="L300" s="80">
        <v>12913</v>
      </c>
    </row>
    <row r="301" spans="1:12" x14ac:dyDescent="0.25">
      <c r="A301" s="111" t="s">
        <v>613</v>
      </c>
      <c r="B301" s="110">
        <v>7787</v>
      </c>
      <c r="C301" s="110">
        <v>14331</v>
      </c>
      <c r="D301" s="110">
        <v>4201</v>
      </c>
      <c r="E301" s="110">
        <v>587</v>
      </c>
      <c r="F301" s="110">
        <v>3502</v>
      </c>
      <c r="G301" s="110">
        <v>22026</v>
      </c>
      <c r="H301" s="110">
        <v>3321</v>
      </c>
      <c r="I301" s="110">
        <v>1109</v>
      </c>
      <c r="J301" s="110">
        <v>911</v>
      </c>
      <c r="K301" s="110">
        <v>57775</v>
      </c>
      <c r="L301" s="80">
        <v>8581</v>
      </c>
    </row>
    <row r="302" spans="1:12" x14ac:dyDescent="0.25">
      <c r="A302" s="111" t="s">
        <v>614</v>
      </c>
      <c r="B302" s="110">
        <v>9337</v>
      </c>
      <c r="C302" s="110">
        <v>12950</v>
      </c>
      <c r="D302" s="110">
        <v>4116</v>
      </c>
      <c r="E302" s="110">
        <v>504</v>
      </c>
      <c r="F302" s="110">
        <v>4660</v>
      </c>
      <c r="G302" s="110">
        <v>9869</v>
      </c>
      <c r="H302" s="110">
        <v>203</v>
      </c>
      <c r="I302" s="110">
        <v>295</v>
      </c>
      <c r="J302" s="110">
        <v>811</v>
      </c>
      <c r="K302" s="110">
        <v>42745</v>
      </c>
      <c r="L302" s="80">
        <v>-6449</v>
      </c>
    </row>
    <row r="303" spans="1:12" x14ac:dyDescent="0.25">
      <c r="A303" s="111" t="s">
        <v>615</v>
      </c>
      <c r="B303" s="110">
        <v>7215</v>
      </c>
      <c r="C303" s="110">
        <v>14357</v>
      </c>
      <c r="D303" s="110">
        <v>6201</v>
      </c>
      <c r="E303" s="110">
        <v>535</v>
      </c>
      <c r="F303" s="110">
        <v>4472</v>
      </c>
      <c r="G303" s="110">
        <v>20389</v>
      </c>
      <c r="H303" s="110">
        <v>3947</v>
      </c>
      <c r="I303" s="110">
        <v>1109</v>
      </c>
      <c r="J303" s="110">
        <v>874</v>
      </c>
      <c r="K303" s="110">
        <v>59099</v>
      </c>
      <c r="L303" s="80">
        <v>9905</v>
      </c>
    </row>
    <row r="304" spans="1:12" x14ac:dyDescent="0.25">
      <c r="A304" s="111" t="s">
        <v>616</v>
      </c>
      <c r="B304" s="110">
        <v>9454</v>
      </c>
      <c r="C304" s="110">
        <v>16002</v>
      </c>
      <c r="D304" s="110">
        <v>5539</v>
      </c>
      <c r="E304" s="110">
        <v>543</v>
      </c>
      <c r="F304" s="110">
        <v>3412</v>
      </c>
      <c r="G304" s="110">
        <v>19471</v>
      </c>
      <c r="H304" s="110">
        <v>2722</v>
      </c>
      <c r="I304" s="110">
        <v>598</v>
      </c>
      <c r="J304" s="110">
        <v>658</v>
      </c>
      <c r="K304" s="110">
        <v>58399</v>
      </c>
      <c r="L304" s="80">
        <v>9205</v>
      </c>
    </row>
    <row r="305" spans="1:12" x14ac:dyDescent="0.25">
      <c r="A305" s="111" t="s">
        <v>617</v>
      </c>
      <c r="B305" s="110">
        <v>10960</v>
      </c>
      <c r="C305" s="110">
        <v>15387</v>
      </c>
      <c r="D305" s="110">
        <v>6031</v>
      </c>
      <c r="E305" s="110">
        <v>480</v>
      </c>
      <c r="F305" s="110">
        <v>3350</v>
      </c>
      <c r="G305" s="110">
        <v>13746</v>
      </c>
      <c r="H305" s="110">
        <v>249</v>
      </c>
      <c r="I305" s="110">
        <v>215</v>
      </c>
      <c r="J305" s="110">
        <v>464</v>
      </c>
      <c r="K305" s="110">
        <v>50882</v>
      </c>
      <c r="L305" s="80">
        <v>1688</v>
      </c>
    </row>
    <row r="306" spans="1:12" x14ac:dyDescent="0.25">
      <c r="A306" s="111" t="s">
        <v>618</v>
      </c>
      <c r="B306" s="110">
        <v>7655</v>
      </c>
      <c r="C306" s="110">
        <v>12465</v>
      </c>
      <c r="D306" s="110">
        <v>5102</v>
      </c>
      <c r="E306" s="110">
        <v>690</v>
      </c>
      <c r="F306" s="110">
        <v>3512</v>
      </c>
      <c r="G306" s="110">
        <v>22801</v>
      </c>
      <c r="H306" s="110">
        <v>3512</v>
      </c>
      <c r="I306" s="110">
        <v>1190</v>
      </c>
      <c r="J306" s="110">
        <v>818</v>
      </c>
      <c r="K306" s="110">
        <v>57745</v>
      </c>
      <c r="L306" s="80">
        <v>8551</v>
      </c>
    </row>
    <row r="307" spans="1:12" ht="14.25" customHeight="1" x14ac:dyDescent="0.25">
      <c r="A307" s="17" t="s">
        <v>619</v>
      </c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80"/>
    </row>
    <row r="308" spans="1:12" x14ac:dyDescent="0.25">
      <c r="A308" s="111" t="s">
        <v>620</v>
      </c>
      <c r="B308" s="110">
        <v>7050</v>
      </c>
      <c r="C308" s="110">
        <v>12508</v>
      </c>
      <c r="D308" s="110">
        <v>4535</v>
      </c>
      <c r="E308" s="110">
        <v>614</v>
      </c>
      <c r="F308" s="110">
        <v>3317</v>
      </c>
      <c r="G308" s="110">
        <v>25079</v>
      </c>
      <c r="H308" s="110">
        <v>4947</v>
      </c>
      <c r="I308" s="110">
        <v>1109</v>
      </c>
      <c r="J308" s="110">
        <v>1478</v>
      </c>
      <c r="K308" s="110">
        <v>60637</v>
      </c>
      <c r="L308" s="80">
        <v>11443</v>
      </c>
    </row>
    <row r="309" spans="1:12" x14ac:dyDescent="0.25">
      <c r="A309" s="111" t="s">
        <v>621</v>
      </c>
      <c r="B309" s="110">
        <v>8054</v>
      </c>
      <c r="C309" s="110">
        <v>12468</v>
      </c>
      <c r="D309" s="110">
        <v>4958</v>
      </c>
      <c r="E309" s="110">
        <v>584</v>
      </c>
      <c r="F309" s="110">
        <v>3771</v>
      </c>
      <c r="G309" s="110">
        <v>20789</v>
      </c>
      <c r="H309" s="110">
        <v>3469</v>
      </c>
      <c r="I309" s="110">
        <v>1109</v>
      </c>
      <c r="J309" s="110">
        <v>1062</v>
      </c>
      <c r="K309" s="110">
        <v>56264</v>
      </c>
      <c r="L309" s="80">
        <v>7070</v>
      </c>
    </row>
    <row r="310" spans="1:12" x14ac:dyDescent="0.25">
      <c r="A310" s="111" t="s">
        <v>622</v>
      </c>
      <c r="B310" s="110">
        <v>8170</v>
      </c>
      <c r="C310" s="110">
        <v>12085</v>
      </c>
      <c r="D310" s="110">
        <v>4683</v>
      </c>
      <c r="E310" s="110">
        <v>564</v>
      </c>
      <c r="F310" s="110">
        <v>3910</v>
      </c>
      <c r="G310" s="110">
        <v>15862</v>
      </c>
      <c r="H310" s="110">
        <v>294</v>
      </c>
      <c r="I310" s="110">
        <v>406</v>
      </c>
      <c r="J310" s="110">
        <v>1166</v>
      </c>
      <c r="K310" s="110">
        <v>47140</v>
      </c>
      <c r="L310" s="80">
        <v>-2054</v>
      </c>
    </row>
    <row r="311" spans="1:12" x14ac:dyDescent="0.25">
      <c r="A311" s="111" t="s">
        <v>623</v>
      </c>
      <c r="B311" s="110">
        <v>8314</v>
      </c>
      <c r="C311" s="110">
        <v>12123</v>
      </c>
      <c r="D311" s="110">
        <v>4433</v>
      </c>
      <c r="E311" s="110">
        <v>573</v>
      </c>
      <c r="F311" s="110">
        <v>3600</v>
      </c>
      <c r="G311" s="110">
        <v>18185</v>
      </c>
      <c r="H311" s="110">
        <v>2260</v>
      </c>
      <c r="I311" s="110">
        <v>598</v>
      </c>
      <c r="J311" s="110">
        <v>672</v>
      </c>
      <c r="K311" s="110">
        <v>50758</v>
      </c>
      <c r="L311" s="80">
        <v>1564</v>
      </c>
    </row>
    <row r="312" spans="1:12" x14ac:dyDescent="0.25">
      <c r="A312" s="111" t="s">
        <v>624</v>
      </c>
      <c r="B312" s="110">
        <v>7148</v>
      </c>
      <c r="C312" s="110">
        <v>13871</v>
      </c>
      <c r="D312" s="110">
        <v>5445</v>
      </c>
      <c r="E312" s="110">
        <v>795</v>
      </c>
      <c r="F312" s="110">
        <v>5623</v>
      </c>
      <c r="G312" s="110">
        <v>19217</v>
      </c>
      <c r="H312" s="110">
        <v>1033</v>
      </c>
      <c r="I312" s="110">
        <v>598</v>
      </c>
      <c r="J312" s="110">
        <v>665</v>
      </c>
      <c r="K312" s="110">
        <v>54395</v>
      </c>
      <c r="L312" s="80">
        <v>5201</v>
      </c>
    </row>
    <row r="313" spans="1:12" x14ac:dyDescent="0.25">
      <c r="A313" s="111" t="s">
        <v>625</v>
      </c>
      <c r="B313" s="110">
        <v>7085</v>
      </c>
      <c r="C313" s="110">
        <v>12195</v>
      </c>
      <c r="D313" s="110">
        <v>4029</v>
      </c>
      <c r="E313" s="110">
        <v>599</v>
      </c>
      <c r="F313" s="110">
        <v>3884</v>
      </c>
      <c r="G313" s="110">
        <v>20998</v>
      </c>
      <c r="H313" s="110">
        <v>3741</v>
      </c>
      <c r="I313" s="110">
        <v>1109</v>
      </c>
      <c r="J313" s="110">
        <v>1294</v>
      </c>
      <c r="K313" s="110">
        <v>54934</v>
      </c>
      <c r="L313" s="80">
        <v>5740</v>
      </c>
    </row>
    <row r="314" spans="1:12" x14ac:dyDescent="0.25">
      <c r="A314" s="111" t="s">
        <v>626</v>
      </c>
      <c r="B314" s="110">
        <v>7406</v>
      </c>
      <c r="C314" s="110">
        <v>11696</v>
      </c>
      <c r="D314" s="110">
        <v>5318</v>
      </c>
      <c r="E314" s="110">
        <v>537</v>
      </c>
      <c r="F314" s="110">
        <v>3966</v>
      </c>
      <c r="G314" s="110">
        <v>19192</v>
      </c>
      <c r="H314" s="110">
        <v>2063</v>
      </c>
      <c r="I314" s="110">
        <v>598</v>
      </c>
      <c r="J314" s="110">
        <v>511</v>
      </c>
      <c r="K314" s="110">
        <v>51287</v>
      </c>
      <c r="L314" s="80">
        <v>2093</v>
      </c>
    </row>
    <row r="315" spans="1:12" x14ac:dyDescent="0.25">
      <c r="A315" s="111" t="s">
        <v>627</v>
      </c>
      <c r="B315" s="110">
        <v>8635</v>
      </c>
      <c r="C315" s="110">
        <v>12931</v>
      </c>
      <c r="D315" s="110">
        <v>4856</v>
      </c>
      <c r="E315" s="110">
        <v>721</v>
      </c>
      <c r="F315" s="110">
        <v>3756</v>
      </c>
      <c r="G315" s="110">
        <v>14516</v>
      </c>
      <c r="H315" s="110">
        <v>1769</v>
      </c>
      <c r="I315" s="110">
        <v>406</v>
      </c>
      <c r="J315" s="110">
        <v>815</v>
      </c>
      <c r="K315" s="110">
        <v>48405</v>
      </c>
      <c r="L315" s="80">
        <v>-789</v>
      </c>
    </row>
    <row r="316" spans="1:12" x14ac:dyDescent="0.25">
      <c r="A316" s="111" t="s">
        <v>628</v>
      </c>
      <c r="B316" s="110">
        <v>8429</v>
      </c>
      <c r="C316" s="110">
        <v>12409</v>
      </c>
      <c r="D316" s="110">
        <v>4346</v>
      </c>
      <c r="E316" s="110">
        <v>528</v>
      </c>
      <c r="F316" s="110">
        <v>4408</v>
      </c>
      <c r="G316" s="110">
        <v>12926</v>
      </c>
      <c r="H316" s="110">
        <v>294</v>
      </c>
      <c r="I316" s="110">
        <v>295</v>
      </c>
      <c r="J316" s="110">
        <v>968</v>
      </c>
      <c r="K316" s="110">
        <v>44603</v>
      </c>
      <c r="L316" s="80">
        <v>-4591</v>
      </c>
    </row>
    <row r="317" spans="1:12" x14ac:dyDescent="0.25">
      <c r="A317" s="111" t="s">
        <v>629</v>
      </c>
      <c r="B317" s="110">
        <v>7284</v>
      </c>
      <c r="C317" s="110">
        <v>13061</v>
      </c>
      <c r="D317" s="110">
        <v>5146</v>
      </c>
      <c r="E317" s="110">
        <v>497</v>
      </c>
      <c r="F317" s="110">
        <v>2752</v>
      </c>
      <c r="G317" s="110">
        <v>27782</v>
      </c>
      <c r="H317" s="110">
        <v>3674</v>
      </c>
      <c r="I317" s="110">
        <v>1109</v>
      </c>
      <c r="J317" s="110">
        <v>1083</v>
      </c>
      <c r="K317" s="110">
        <v>62388</v>
      </c>
      <c r="L317" s="80">
        <v>13194</v>
      </c>
    </row>
    <row r="318" spans="1:12" x14ac:dyDescent="0.25">
      <c r="A318" s="111" t="s">
        <v>630</v>
      </c>
      <c r="B318" s="110">
        <v>8462</v>
      </c>
      <c r="C318" s="110">
        <v>12897</v>
      </c>
      <c r="D318" s="110">
        <v>4930</v>
      </c>
      <c r="E318" s="110">
        <v>391</v>
      </c>
      <c r="F318" s="110">
        <v>3541</v>
      </c>
      <c r="G318" s="110">
        <v>14045</v>
      </c>
      <c r="H318" s="110">
        <v>249</v>
      </c>
      <c r="I318" s="110">
        <v>215</v>
      </c>
      <c r="J318" s="110">
        <v>654</v>
      </c>
      <c r="K318" s="110">
        <v>45384</v>
      </c>
      <c r="L318" s="80">
        <v>-3810</v>
      </c>
    </row>
    <row r="319" spans="1:12" x14ac:dyDescent="0.25">
      <c r="A319" s="111" t="s">
        <v>631</v>
      </c>
      <c r="B319" s="110">
        <v>7858</v>
      </c>
      <c r="C319" s="110">
        <v>12803</v>
      </c>
      <c r="D319" s="110">
        <v>5451</v>
      </c>
      <c r="E319" s="110">
        <v>585</v>
      </c>
      <c r="F319" s="110">
        <v>4099</v>
      </c>
      <c r="G319" s="110">
        <v>17617</v>
      </c>
      <c r="H319" s="110">
        <v>1813</v>
      </c>
      <c r="I319" s="110">
        <v>598</v>
      </c>
      <c r="J319" s="110">
        <v>665</v>
      </c>
      <c r="K319" s="110">
        <v>51489</v>
      </c>
      <c r="L319" s="80">
        <v>2295</v>
      </c>
    </row>
    <row r="320" spans="1:12" x14ac:dyDescent="0.25">
      <c r="A320" s="111" t="s">
        <v>632</v>
      </c>
      <c r="B320" s="110">
        <v>6250</v>
      </c>
      <c r="C320" s="110">
        <v>9983</v>
      </c>
      <c r="D320" s="110">
        <v>4901</v>
      </c>
      <c r="E320" s="110">
        <v>681</v>
      </c>
      <c r="F320" s="110">
        <v>4468</v>
      </c>
      <c r="G320" s="110">
        <v>27226</v>
      </c>
      <c r="H320" s="110">
        <v>4295</v>
      </c>
      <c r="I320" s="110">
        <v>1109</v>
      </c>
      <c r="J320" s="110">
        <v>909</v>
      </c>
      <c r="K320" s="110">
        <v>59822</v>
      </c>
      <c r="L320" s="80">
        <v>10628</v>
      </c>
    </row>
    <row r="321" spans="1:12" x14ac:dyDescent="0.25">
      <c r="A321" s="111" t="s">
        <v>633</v>
      </c>
      <c r="B321" s="110">
        <v>6036</v>
      </c>
      <c r="C321" s="110">
        <v>11250</v>
      </c>
      <c r="D321" s="110">
        <v>4673</v>
      </c>
      <c r="E321" s="110">
        <v>435</v>
      </c>
      <c r="F321" s="110">
        <v>3536</v>
      </c>
      <c r="G321" s="110">
        <v>25177</v>
      </c>
      <c r="H321" s="110">
        <v>5105</v>
      </c>
      <c r="I321" s="110">
        <v>1109</v>
      </c>
      <c r="J321" s="110">
        <v>921</v>
      </c>
      <c r="K321" s="110">
        <v>58242</v>
      </c>
      <c r="L321" s="80">
        <v>9048</v>
      </c>
    </row>
    <row r="322" spans="1:12" ht="5.25" customHeight="1" thickBot="1" x14ac:dyDescent="0.3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</row>
    <row r="323" spans="1:12" x14ac:dyDescent="0.25">
      <c r="A323" t="s">
        <v>292</v>
      </c>
    </row>
    <row r="324" spans="1:12" x14ac:dyDescent="0.25">
      <c r="A324" t="s">
        <v>297</v>
      </c>
    </row>
  </sheetData>
  <conditionalFormatting sqref="B12:L321">
    <cfRule type="cellIs" dxfId="6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pageSetUpPr fitToPage="1"/>
  </sheetPr>
  <dimension ref="A1:WWK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6.6640625" style="99" customWidth="1"/>
    <col min="2" max="2" width="10.6640625" style="157" bestFit="1" customWidth="1"/>
    <col min="3" max="3" width="12.6640625" style="157" customWidth="1"/>
    <col min="4" max="4" width="11.5546875" style="170" customWidth="1"/>
    <col min="5" max="5" width="13.6640625" style="157" customWidth="1"/>
    <col min="6" max="6" width="3.109375" style="157" customWidth="1"/>
    <col min="7" max="8" width="10.5546875" style="156" customWidth="1"/>
    <col min="9" max="9" width="9.44140625" style="156" customWidth="1"/>
    <col min="10" max="10" width="9.5546875" style="157" customWidth="1"/>
    <col min="11" max="11" width="10.109375" style="157" customWidth="1"/>
    <col min="12" max="12" width="10.6640625" style="157" customWidth="1"/>
    <col min="13" max="13" width="10.33203125" style="157" customWidth="1"/>
    <col min="14" max="14" width="4.6640625" customWidth="1"/>
    <col min="15" max="15" width="7.5546875" customWidth="1"/>
    <col min="16" max="16" width="7.109375" customWidth="1"/>
    <col min="17" max="17" width="2.109375" customWidth="1"/>
    <col min="18" max="18" width="8.88671875" customWidth="1"/>
    <col min="19" max="19" width="9.33203125" style="170" customWidth="1"/>
    <col min="20" max="20" width="2" style="170" customWidth="1"/>
    <col min="21" max="21" width="10.6640625" style="170" customWidth="1"/>
    <col min="22" max="22" width="9.5546875" style="170" customWidth="1"/>
    <col min="23" max="23" width="9.33203125" style="170" customWidth="1"/>
    <col min="24" max="24" width="2" style="170" customWidth="1"/>
    <col min="25" max="26" width="10.6640625" style="170" customWidth="1"/>
    <col min="27" max="27" width="11.6640625" style="156" customWidth="1"/>
    <col min="28" max="28" width="4.44140625" style="100" customWidth="1"/>
    <col min="29" max="265" width="9.109375" style="100" hidden="1"/>
    <col min="266" max="266" width="16.6640625" style="100" hidden="1"/>
    <col min="267" max="272" width="15.33203125" style="100" hidden="1"/>
    <col min="273" max="273" width="3.33203125" style="100" hidden="1"/>
    <col min="274" max="274" width="8.6640625" style="100" hidden="1"/>
    <col min="275" max="275" width="17" style="100" hidden="1"/>
    <col min="276" max="521" width="9.109375" style="100" hidden="1"/>
    <col min="522" max="522" width="16.6640625" style="100" hidden="1"/>
    <col min="523" max="528" width="15.33203125" style="100" hidden="1"/>
    <col min="529" max="529" width="3.33203125" style="100" hidden="1"/>
    <col min="530" max="530" width="8.6640625" style="100" hidden="1"/>
    <col min="531" max="531" width="17" style="100" hidden="1"/>
    <col min="532" max="777" width="9.109375" style="100" hidden="1"/>
    <col min="778" max="778" width="16.6640625" style="100" hidden="1"/>
    <col min="779" max="784" width="15.33203125" style="100" hidden="1"/>
    <col min="785" max="785" width="3.33203125" style="100" hidden="1"/>
    <col min="786" max="786" width="8.6640625" style="100" hidden="1"/>
    <col min="787" max="787" width="17" style="100" hidden="1"/>
    <col min="788" max="1033" width="9.109375" style="100" hidden="1"/>
    <col min="1034" max="1034" width="16.6640625" style="100" hidden="1"/>
    <col min="1035" max="1040" width="15.33203125" style="100" hidden="1"/>
    <col min="1041" max="1041" width="3.33203125" style="100" hidden="1"/>
    <col min="1042" max="1042" width="8.6640625" style="100" hidden="1"/>
    <col min="1043" max="1043" width="17" style="100" hidden="1"/>
    <col min="1044" max="1289" width="9.109375" style="100" hidden="1"/>
    <col min="1290" max="1290" width="16.6640625" style="100" hidden="1"/>
    <col min="1291" max="1296" width="15.33203125" style="100" hidden="1"/>
    <col min="1297" max="1297" width="3.33203125" style="100" hidden="1"/>
    <col min="1298" max="1298" width="8.6640625" style="100" hidden="1"/>
    <col min="1299" max="1299" width="17" style="100" hidden="1"/>
    <col min="1300" max="1545" width="9.109375" style="100" hidden="1"/>
    <col min="1546" max="1546" width="16.6640625" style="100" hidden="1"/>
    <col min="1547" max="1552" width="15.33203125" style="100" hidden="1"/>
    <col min="1553" max="1553" width="3.33203125" style="100" hidden="1"/>
    <col min="1554" max="1554" width="8.6640625" style="100" hidden="1"/>
    <col min="1555" max="1555" width="17" style="100" hidden="1"/>
    <col min="1556" max="1801" width="9.109375" style="100" hidden="1"/>
    <col min="1802" max="1802" width="16.6640625" style="100" hidden="1"/>
    <col min="1803" max="1808" width="15.33203125" style="100" hidden="1"/>
    <col min="1809" max="1809" width="3.33203125" style="100" hidden="1"/>
    <col min="1810" max="1810" width="8.6640625" style="100" hidden="1"/>
    <col min="1811" max="1811" width="17" style="100" hidden="1"/>
    <col min="1812" max="2057" width="9.109375" style="100" hidden="1"/>
    <col min="2058" max="2058" width="16.6640625" style="100" hidden="1"/>
    <col min="2059" max="2064" width="15.33203125" style="100" hidden="1"/>
    <col min="2065" max="2065" width="3.33203125" style="100" hidden="1"/>
    <col min="2066" max="2066" width="8.6640625" style="100" hidden="1"/>
    <col min="2067" max="2067" width="17" style="100" hidden="1"/>
    <col min="2068" max="2313" width="9.109375" style="100" hidden="1"/>
    <col min="2314" max="2314" width="16.6640625" style="100" hidden="1"/>
    <col min="2315" max="2320" width="15.33203125" style="100" hidden="1"/>
    <col min="2321" max="2321" width="3.33203125" style="100" hidden="1"/>
    <col min="2322" max="2322" width="8.6640625" style="100" hidden="1"/>
    <col min="2323" max="2323" width="17" style="100" hidden="1"/>
    <col min="2324" max="2569" width="9.109375" style="100" hidden="1"/>
    <col min="2570" max="2570" width="16.6640625" style="100" hidden="1"/>
    <col min="2571" max="2576" width="15.33203125" style="100" hidden="1"/>
    <col min="2577" max="2577" width="3.33203125" style="100" hidden="1"/>
    <col min="2578" max="2578" width="8.6640625" style="100" hidden="1"/>
    <col min="2579" max="2579" width="17" style="100" hidden="1"/>
    <col min="2580" max="2825" width="9.109375" style="100" hidden="1"/>
    <col min="2826" max="2826" width="16.6640625" style="100" hidden="1"/>
    <col min="2827" max="2832" width="15.33203125" style="100" hidden="1"/>
    <col min="2833" max="2833" width="3.33203125" style="100" hidden="1"/>
    <col min="2834" max="2834" width="8.6640625" style="100" hidden="1"/>
    <col min="2835" max="2835" width="17" style="100" hidden="1"/>
    <col min="2836" max="3081" width="9.109375" style="100" hidden="1"/>
    <col min="3082" max="3082" width="16.6640625" style="100" hidden="1"/>
    <col min="3083" max="3088" width="15.33203125" style="100" hidden="1"/>
    <col min="3089" max="3089" width="3.33203125" style="100" hidden="1"/>
    <col min="3090" max="3090" width="8.6640625" style="100" hidden="1"/>
    <col min="3091" max="3091" width="17" style="100" hidden="1"/>
    <col min="3092" max="3337" width="9.109375" style="100" hidden="1"/>
    <col min="3338" max="3338" width="16.6640625" style="100" hidden="1"/>
    <col min="3339" max="3344" width="15.33203125" style="100" hidden="1"/>
    <col min="3345" max="3345" width="3.33203125" style="100" hidden="1"/>
    <col min="3346" max="3346" width="8.6640625" style="100" hidden="1"/>
    <col min="3347" max="3347" width="17" style="100" hidden="1"/>
    <col min="3348" max="3593" width="9.109375" style="100" hidden="1"/>
    <col min="3594" max="3594" width="16.6640625" style="100" hidden="1"/>
    <col min="3595" max="3600" width="15.33203125" style="100" hidden="1"/>
    <col min="3601" max="3601" width="3.33203125" style="100" hidden="1"/>
    <col min="3602" max="3602" width="8.6640625" style="100" hidden="1"/>
    <col min="3603" max="3603" width="17" style="100" hidden="1"/>
    <col min="3604" max="3849" width="9.109375" style="100" hidden="1"/>
    <col min="3850" max="3850" width="16.6640625" style="100" hidden="1"/>
    <col min="3851" max="3856" width="15.33203125" style="100" hidden="1"/>
    <col min="3857" max="3857" width="3.33203125" style="100" hidden="1"/>
    <col min="3858" max="3858" width="8.6640625" style="100" hidden="1"/>
    <col min="3859" max="3859" width="17" style="100" hidden="1"/>
    <col min="3860" max="4105" width="9.109375" style="100" hidden="1"/>
    <col min="4106" max="4106" width="16.6640625" style="100" hidden="1"/>
    <col min="4107" max="4112" width="15.33203125" style="100" hidden="1"/>
    <col min="4113" max="4113" width="3.33203125" style="100" hidden="1"/>
    <col min="4114" max="4114" width="8.6640625" style="100" hidden="1"/>
    <col min="4115" max="4115" width="17" style="100" hidden="1"/>
    <col min="4116" max="4361" width="9.109375" style="100" hidden="1"/>
    <col min="4362" max="4362" width="16.6640625" style="100" hidden="1"/>
    <col min="4363" max="4368" width="15.33203125" style="100" hidden="1"/>
    <col min="4369" max="4369" width="3.33203125" style="100" hidden="1"/>
    <col min="4370" max="4370" width="8.6640625" style="100" hidden="1"/>
    <col min="4371" max="4371" width="17" style="100" hidden="1"/>
    <col min="4372" max="4617" width="9.109375" style="100" hidden="1"/>
    <col min="4618" max="4618" width="16.6640625" style="100" hidden="1"/>
    <col min="4619" max="4624" width="15.33203125" style="100" hidden="1"/>
    <col min="4625" max="4625" width="3.33203125" style="100" hidden="1"/>
    <col min="4626" max="4626" width="8.6640625" style="100" hidden="1"/>
    <col min="4627" max="4627" width="17" style="100" hidden="1"/>
    <col min="4628" max="4873" width="9.109375" style="100" hidden="1"/>
    <col min="4874" max="4874" width="16.6640625" style="100" hidden="1"/>
    <col min="4875" max="4880" width="15.33203125" style="100" hidden="1"/>
    <col min="4881" max="4881" width="3.33203125" style="100" hidden="1"/>
    <col min="4882" max="4882" width="8.6640625" style="100" hidden="1"/>
    <col min="4883" max="4883" width="17" style="100" hidden="1"/>
    <col min="4884" max="5129" width="9.109375" style="100" hidden="1"/>
    <col min="5130" max="5130" width="16.6640625" style="100" hidden="1"/>
    <col min="5131" max="5136" width="15.33203125" style="100" hidden="1"/>
    <col min="5137" max="5137" width="3.33203125" style="100" hidden="1"/>
    <col min="5138" max="5138" width="8.6640625" style="100" hidden="1"/>
    <col min="5139" max="5139" width="17" style="100" hidden="1"/>
    <col min="5140" max="5385" width="9.109375" style="100" hidden="1"/>
    <col min="5386" max="5386" width="16.6640625" style="100" hidden="1"/>
    <col min="5387" max="5392" width="15.33203125" style="100" hidden="1"/>
    <col min="5393" max="5393" width="3.33203125" style="100" hidden="1"/>
    <col min="5394" max="5394" width="8.6640625" style="100" hidden="1"/>
    <col min="5395" max="5395" width="17" style="100" hidden="1"/>
    <col min="5396" max="5641" width="9.109375" style="100" hidden="1"/>
    <col min="5642" max="5642" width="16.6640625" style="100" hidden="1"/>
    <col min="5643" max="5648" width="15.33203125" style="100" hidden="1"/>
    <col min="5649" max="5649" width="3.33203125" style="100" hidden="1"/>
    <col min="5650" max="5650" width="8.6640625" style="100" hidden="1"/>
    <col min="5651" max="5651" width="17" style="100" hidden="1"/>
    <col min="5652" max="5897" width="9.109375" style="100" hidden="1"/>
    <col min="5898" max="5898" width="16.6640625" style="100" hidden="1"/>
    <col min="5899" max="5904" width="15.33203125" style="100" hidden="1"/>
    <col min="5905" max="5905" width="3.33203125" style="100" hidden="1"/>
    <col min="5906" max="5906" width="8.6640625" style="100" hidden="1"/>
    <col min="5907" max="5907" width="17" style="100" hidden="1"/>
    <col min="5908" max="6153" width="9.109375" style="100" hidden="1"/>
    <col min="6154" max="6154" width="16.6640625" style="100" hidden="1"/>
    <col min="6155" max="6160" width="15.33203125" style="100" hidden="1"/>
    <col min="6161" max="6161" width="3.33203125" style="100" hidden="1"/>
    <col min="6162" max="6162" width="8.6640625" style="100" hidden="1"/>
    <col min="6163" max="6163" width="17" style="100" hidden="1"/>
    <col min="6164" max="6409" width="9.109375" style="100" hidden="1"/>
    <col min="6410" max="6410" width="16.6640625" style="100" hidden="1"/>
    <col min="6411" max="6416" width="15.33203125" style="100" hidden="1"/>
    <col min="6417" max="6417" width="3.33203125" style="100" hidden="1"/>
    <col min="6418" max="6418" width="8.6640625" style="100" hidden="1"/>
    <col min="6419" max="6419" width="17" style="100" hidden="1"/>
    <col min="6420" max="6665" width="9.109375" style="100" hidden="1"/>
    <col min="6666" max="6666" width="16.6640625" style="100" hidden="1"/>
    <col min="6667" max="6672" width="15.33203125" style="100" hidden="1"/>
    <col min="6673" max="6673" width="3.33203125" style="100" hidden="1"/>
    <col min="6674" max="6674" width="8.6640625" style="100" hidden="1"/>
    <col min="6675" max="6675" width="17" style="100" hidden="1"/>
    <col min="6676" max="6921" width="9.109375" style="100" hidden="1"/>
    <col min="6922" max="6922" width="16.6640625" style="100" hidden="1"/>
    <col min="6923" max="6928" width="15.33203125" style="100" hidden="1"/>
    <col min="6929" max="6929" width="3.33203125" style="100" hidden="1"/>
    <col min="6930" max="6930" width="8.6640625" style="100" hidden="1"/>
    <col min="6931" max="6931" width="17" style="100" hidden="1"/>
    <col min="6932" max="7177" width="9.109375" style="100" hidden="1"/>
    <col min="7178" max="7178" width="16.6640625" style="100" hidden="1"/>
    <col min="7179" max="7184" width="15.33203125" style="100" hidden="1"/>
    <col min="7185" max="7185" width="3.33203125" style="100" hidden="1"/>
    <col min="7186" max="7186" width="8.6640625" style="100" hidden="1"/>
    <col min="7187" max="7187" width="17" style="100" hidden="1"/>
    <col min="7188" max="7433" width="9.109375" style="100" hidden="1"/>
    <col min="7434" max="7434" width="16.6640625" style="100" hidden="1"/>
    <col min="7435" max="7440" width="15.33203125" style="100" hidden="1"/>
    <col min="7441" max="7441" width="3.33203125" style="100" hidden="1"/>
    <col min="7442" max="7442" width="8.6640625" style="100" hidden="1"/>
    <col min="7443" max="7443" width="17" style="100" hidden="1"/>
    <col min="7444" max="7689" width="9.109375" style="100" hidden="1"/>
    <col min="7690" max="7690" width="16.6640625" style="100" hidden="1"/>
    <col min="7691" max="7696" width="15.33203125" style="100" hidden="1"/>
    <col min="7697" max="7697" width="3.33203125" style="100" hidden="1"/>
    <col min="7698" max="7698" width="8.6640625" style="100" hidden="1"/>
    <col min="7699" max="7699" width="17" style="100" hidden="1"/>
    <col min="7700" max="7945" width="9.109375" style="100" hidden="1"/>
    <col min="7946" max="7946" width="16.6640625" style="100" hidden="1"/>
    <col min="7947" max="7952" width="15.33203125" style="100" hidden="1"/>
    <col min="7953" max="7953" width="3.33203125" style="100" hidden="1"/>
    <col min="7954" max="7954" width="8.6640625" style="100" hidden="1"/>
    <col min="7955" max="7955" width="17" style="100" hidden="1"/>
    <col min="7956" max="8201" width="9.109375" style="100" hidden="1"/>
    <col min="8202" max="8202" width="16.6640625" style="100" hidden="1"/>
    <col min="8203" max="8208" width="15.33203125" style="100" hidden="1"/>
    <col min="8209" max="8209" width="3.33203125" style="100" hidden="1"/>
    <col min="8210" max="8210" width="8.6640625" style="100" hidden="1"/>
    <col min="8211" max="8211" width="17" style="100" hidden="1"/>
    <col min="8212" max="8457" width="9.109375" style="100" hidden="1"/>
    <col min="8458" max="8458" width="16.6640625" style="100" hidden="1"/>
    <col min="8459" max="8464" width="15.33203125" style="100" hidden="1"/>
    <col min="8465" max="8465" width="3.33203125" style="100" hidden="1"/>
    <col min="8466" max="8466" width="8.6640625" style="100" hidden="1"/>
    <col min="8467" max="8467" width="17" style="100" hidden="1"/>
    <col min="8468" max="8713" width="9.109375" style="100" hidden="1"/>
    <col min="8714" max="8714" width="16.6640625" style="100" hidden="1"/>
    <col min="8715" max="8720" width="15.33203125" style="100" hidden="1"/>
    <col min="8721" max="8721" width="3.33203125" style="100" hidden="1"/>
    <col min="8722" max="8722" width="8.6640625" style="100" hidden="1"/>
    <col min="8723" max="8723" width="17" style="100" hidden="1"/>
    <col min="8724" max="8969" width="9.109375" style="100" hidden="1"/>
    <col min="8970" max="8970" width="16.6640625" style="100" hidden="1"/>
    <col min="8971" max="8976" width="15.33203125" style="100" hidden="1"/>
    <col min="8977" max="8977" width="3.33203125" style="100" hidden="1"/>
    <col min="8978" max="8978" width="8.6640625" style="100" hidden="1"/>
    <col min="8979" max="8979" width="17" style="100" hidden="1"/>
    <col min="8980" max="9225" width="9.109375" style="100" hidden="1"/>
    <col min="9226" max="9226" width="16.6640625" style="100" hidden="1"/>
    <col min="9227" max="9232" width="15.33203125" style="100" hidden="1"/>
    <col min="9233" max="9233" width="3.33203125" style="100" hidden="1"/>
    <col min="9234" max="9234" width="8.6640625" style="100" hidden="1"/>
    <col min="9235" max="9235" width="17" style="100" hidden="1"/>
    <col min="9236" max="9481" width="9.109375" style="100" hidden="1"/>
    <col min="9482" max="9482" width="16.6640625" style="100" hidden="1"/>
    <col min="9483" max="9488" width="15.33203125" style="100" hidden="1"/>
    <col min="9489" max="9489" width="3.33203125" style="100" hidden="1"/>
    <col min="9490" max="9490" width="8.6640625" style="100" hidden="1"/>
    <col min="9491" max="9491" width="17" style="100" hidden="1"/>
    <col min="9492" max="9737" width="9.109375" style="100" hidden="1"/>
    <col min="9738" max="9738" width="16.6640625" style="100" hidden="1"/>
    <col min="9739" max="9744" width="15.33203125" style="100" hidden="1"/>
    <col min="9745" max="9745" width="3.33203125" style="100" hidden="1"/>
    <col min="9746" max="9746" width="8.6640625" style="100" hidden="1"/>
    <col min="9747" max="9747" width="17" style="100" hidden="1"/>
    <col min="9748" max="9993" width="9.109375" style="100" hidden="1"/>
    <col min="9994" max="9994" width="16.6640625" style="100" hidden="1"/>
    <col min="9995" max="10000" width="15.33203125" style="100" hidden="1"/>
    <col min="10001" max="10001" width="3.33203125" style="100" hidden="1"/>
    <col min="10002" max="10002" width="8.6640625" style="100" hidden="1"/>
    <col min="10003" max="10003" width="17" style="100" hidden="1"/>
    <col min="10004" max="10249" width="9.109375" style="100" hidden="1"/>
    <col min="10250" max="10250" width="16.6640625" style="100" hidden="1"/>
    <col min="10251" max="10256" width="15.33203125" style="100" hidden="1"/>
    <col min="10257" max="10257" width="3.33203125" style="100" hidden="1"/>
    <col min="10258" max="10258" width="8.6640625" style="100" hidden="1"/>
    <col min="10259" max="10259" width="17" style="100" hidden="1"/>
    <col min="10260" max="10505" width="9.109375" style="100" hidden="1"/>
    <col min="10506" max="10506" width="16.6640625" style="100" hidden="1"/>
    <col min="10507" max="10512" width="15.33203125" style="100" hidden="1"/>
    <col min="10513" max="10513" width="3.33203125" style="100" hidden="1"/>
    <col min="10514" max="10514" width="8.6640625" style="100" hidden="1"/>
    <col min="10515" max="10515" width="17" style="100" hidden="1"/>
    <col min="10516" max="10761" width="9.109375" style="100" hidden="1"/>
    <col min="10762" max="10762" width="16.6640625" style="100" hidden="1"/>
    <col min="10763" max="10768" width="15.33203125" style="100" hidden="1"/>
    <col min="10769" max="10769" width="3.33203125" style="100" hidden="1"/>
    <col min="10770" max="10770" width="8.6640625" style="100" hidden="1"/>
    <col min="10771" max="10771" width="17" style="100" hidden="1"/>
    <col min="10772" max="11017" width="9.109375" style="100" hidden="1"/>
    <col min="11018" max="11018" width="16.6640625" style="100" hidden="1"/>
    <col min="11019" max="11024" width="15.33203125" style="100" hidden="1"/>
    <col min="11025" max="11025" width="3.33203125" style="100" hidden="1"/>
    <col min="11026" max="11026" width="8.6640625" style="100" hidden="1"/>
    <col min="11027" max="11027" width="17" style="100" hidden="1"/>
    <col min="11028" max="11273" width="9.109375" style="100" hidden="1"/>
    <col min="11274" max="11274" width="16.6640625" style="100" hidden="1"/>
    <col min="11275" max="11280" width="15.33203125" style="100" hidden="1"/>
    <col min="11281" max="11281" width="3.33203125" style="100" hidden="1"/>
    <col min="11282" max="11282" width="8.6640625" style="100" hidden="1"/>
    <col min="11283" max="11283" width="17" style="100" hidden="1"/>
    <col min="11284" max="11529" width="9.109375" style="100" hidden="1"/>
    <col min="11530" max="11530" width="16.6640625" style="100" hidden="1"/>
    <col min="11531" max="11536" width="15.33203125" style="100" hidden="1"/>
    <col min="11537" max="11537" width="3.33203125" style="100" hidden="1"/>
    <col min="11538" max="11538" width="8.6640625" style="100" hidden="1"/>
    <col min="11539" max="11539" width="17" style="100" hidden="1"/>
    <col min="11540" max="11785" width="9.109375" style="100" hidden="1"/>
    <col min="11786" max="11786" width="16.6640625" style="100" hidden="1"/>
    <col min="11787" max="11792" width="15.33203125" style="100" hidden="1"/>
    <col min="11793" max="11793" width="3.33203125" style="100" hidden="1"/>
    <col min="11794" max="11794" width="8.6640625" style="100" hidden="1"/>
    <col min="11795" max="11795" width="17" style="100" hidden="1"/>
    <col min="11796" max="12041" width="9.109375" style="100" hidden="1"/>
    <col min="12042" max="12042" width="16.6640625" style="100" hidden="1"/>
    <col min="12043" max="12048" width="15.33203125" style="100" hidden="1"/>
    <col min="12049" max="12049" width="3.33203125" style="100" hidden="1"/>
    <col min="12050" max="12050" width="8.6640625" style="100" hidden="1"/>
    <col min="12051" max="12051" width="17" style="100" hidden="1"/>
    <col min="12052" max="12297" width="9.109375" style="100" hidden="1"/>
    <col min="12298" max="12298" width="16.6640625" style="100" hidden="1"/>
    <col min="12299" max="12304" width="15.33203125" style="100" hidden="1"/>
    <col min="12305" max="12305" width="3.33203125" style="100" hidden="1"/>
    <col min="12306" max="12306" width="8.6640625" style="100" hidden="1"/>
    <col min="12307" max="12307" width="17" style="100" hidden="1"/>
    <col min="12308" max="12553" width="9.109375" style="100" hidden="1"/>
    <col min="12554" max="12554" width="16.6640625" style="100" hidden="1"/>
    <col min="12555" max="12560" width="15.33203125" style="100" hidden="1"/>
    <col min="12561" max="12561" width="3.33203125" style="100" hidden="1"/>
    <col min="12562" max="12562" width="8.6640625" style="100" hidden="1"/>
    <col min="12563" max="12563" width="17" style="100" hidden="1"/>
    <col min="12564" max="12809" width="9.109375" style="100" hidden="1"/>
    <col min="12810" max="12810" width="16.6640625" style="100" hidden="1"/>
    <col min="12811" max="12816" width="15.33203125" style="100" hidden="1"/>
    <col min="12817" max="12817" width="3.33203125" style="100" hidden="1"/>
    <col min="12818" max="12818" width="8.6640625" style="100" hidden="1"/>
    <col min="12819" max="12819" width="17" style="100" hidden="1"/>
    <col min="12820" max="13065" width="9.109375" style="100" hidden="1"/>
    <col min="13066" max="13066" width="16.6640625" style="100" hidden="1"/>
    <col min="13067" max="13072" width="15.33203125" style="100" hidden="1"/>
    <col min="13073" max="13073" width="3.33203125" style="100" hidden="1"/>
    <col min="13074" max="13074" width="8.6640625" style="100" hidden="1"/>
    <col min="13075" max="13075" width="17" style="100" hidden="1"/>
    <col min="13076" max="13321" width="9.109375" style="100" hidden="1"/>
    <col min="13322" max="13322" width="16.6640625" style="100" hidden="1"/>
    <col min="13323" max="13328" width="15.33203125" style="100" hidden="1"/>
    <col min="13329" max="13329" width="3.33203125" style="100" hidden="1"/>
    <col min="13330" max="13330" width="8.6640625" style="100" hidden="1"/>
    <col min="13331" max="13331" width="17" style="100" hidden="1"/>
    <col min="13332" max="13577" width="9.109375" style="100" hidden="1"/>
    <col min="13578" max="13578" width="16.6640625" style="100" hidden="1"/>
    <col min="13579" max="13584" width="15.33203125" style="100" hidden="1"/>
    <col min="13585" max="13585" width="3.33203125" style="100" hidden="1"/>
    <col min="13586" max="13586" width="8.6640625" style="100" hidden="1"/>
    <col min="13587" max="13587" width="17" style="100" hidden="1"/>
    <col min="13588" max="13833" width="9.109375" style="100" hidden="1"/>
    <col min="13834" max="13834" width="16.6640625" style="100" hidden="1"/>
    <col min="13835" max="13840" width="15.33203125" style="100" hidden="1"/>
    <col min="13841" max="13841" width="3.33203125" style="100" hidden="1"/>
    <col min="13842" max="13842" width="8.6640625" style="100" hidden="1"/>
    <col min="13843" max="13843" width="17" style="100" hidden="1"/>
    <col min="13844" max="14089" width="9.109375" style="100" hidden="1"/>
    <col min="14090" max="14090" width="16.6640625" style="100" hidden="1"/>
    <col min="14091" max="14096" width="15.33203125" style="100" hidden="1"/>
    <col min="14097" max="14097" width="3.33203125" style="100" hidden="1"/>
    <col min="14098" max="14098" width="8.6640625" style="100" hidden="1"/>
    <col min="14099" max="14099" width="17" style="100" hidden="1"/>
    <col min="14100" max="14345" width="9.109375" style="100" hidden="1"/>
    <col min="14346" max="14346" width="16.6640625" style="100" hidden="1"/>
    <col min="14347" max="14352" width="15.33203125" style="100" hidden="1"/>
    <col min="14353" max="14353" width="3.33203125" style="100" hidden="1"/>
    <col min="14354" max="14354" width="8.6640625" style="100" hidden="1"/>
    <col min="14355" max="14355" width="17" style="100" hidden="1"/>
    <col min="14356" max="14601" width="9.109375" style="100" hidden="1"/>
    <col min="14602" max="14602" width="16.6640625" style="100" hidden="1"/>
    <col min="14603" max="14608" width="15.33203125" style="100" hidden="1"/>
    <col min="14609" max="14609" width="3.33203125" style="100" hidden="1"/>
    <col min="14610" max="14610" width="8.6640625" style="100" hidden="1"/>
    <col min="14611" max="14611" width="17" style="100" hidden="1"/>
    <col min="14612" max="14857" width="9.109375" style="100" hidden="1"/>
    <col min="14858" max="14858" width="16.6640625" style="100" hidden="1"/>
    <col min="14859" max="14864" width="15.33203125" style="100" hidden="1"/>
    <col min="14865" max="14865" width="3.33203125" style="100" hidden="1"/>
    <col min="14866" max="14866" width="8.6640625" style="100" hidden="1"/>
    <col min="14867" max="14867" width="17" style="100" hidden="1"/>
    <col min="14868" max="15113" width="9.109375" style="100" hidden="1"/>
    <col min="15114" max="15114" width="16.6640625" style="100" hidden="1"/>
    <col min="15115" max="15120" width="15.33203125" style="100" hidden="1"/>
    <col min="15121" max="15121" width="3.33203125" style="100" hidden="1"/>
    <col min="15122" max="15122" width="8.6640625" style="100" hidden="1"/>
    <col min="15123" max="15123" width="17" style="100" hidden="1"/>
    <col min="15124" max="15369" width="9.109375" style="100" hidden="1"/>
    <col min="15370" max="15370" width="16.6640625" style="100" hidden="1"/>
    <col min="15371" max="15376" width="15.33203125" style="100" hidden="1"/>
    <col min="15377" max="15377" width="3.33203125" style="100" hidden="1"/>
    <col min="15378" max="15378" width="8.6640625" style="100" hidden="1"/>
    <col min="15379" max="15379" width="17" style="100" hidden="1"/>
    <col min="15380" max="15625" width="9.109375" style="100" hidden="1"/>
    <col min="15626" max="15626" width="16.6640625" style="100" hidden="1"/>
    <col min="15627" max="15632" width="15.33203125" style="100" hidden="1"/>
    <col min="15633" max="15633" width="3.33203125" style="100" hidden="1"/>
    <col min="15634" max="15634" width="8.6640625" style="100" hidden="1"/>
    <col min="15635" max="15635" width="17" style="100" hidden="1"/>
    <col min="15636" max="15881" width="9.109375" style="100" hidden="1"/>
    <col min="15882" max="15882" width="16.6640625" style="100" hidden="1"/>
    <col min="15883" max="15888" width="15.33203125" style="100" hidden="1"/>
    <col min="15889" max="15889" width="3.33203125" style="100" hidden="1"/>
    <col min="15890" max="15890" width="8.6640625" style="100" hidden="1"/>
    <col min="15891" max="15891" width="17" style="100" hidden="1"/>
    <col min="15892" max="16137" width="9.109375" style="100" hidden="1"/>
    <col min="16138" max="16138" width="16.6640625" style="100" hidden="1"/>
    <col min="16139" max="16144" width="15.33203125" style="100" hidden="1"/>
    <col min="16145" max="16145" width="3.33203125" style="100" hidden="1"/>
    <col min="16146" max="16146" width="8.6640625" style="100" hidden="1"/>
    <col min="16147" max="16147" width="17" style="100" hidden="1"/>
    <col min="16148" max="16148" width="8.6640625" style="100" hidden="1"/>
    <col min="16149" max="16149" width="17" style="100" hidden="1"/>
    <col min="16150" max="16150" width="8.6640625" style="100" hidden="1"/>
    <col min="16151" max="16151" width="17" style="100" hidden="1"/>
    <col min="16152" max="16152" width="8.6640625" style="100" hidden="1"/>
    <col min="16153" max="16157" width="17" style="100" hidden="1"/>
    <col min="16158" max="16384" width="9.109375" style="100" hidden="1"/>
  </cols>
  <sheetData>
    <row r="1" spans="1:27" x14ac:dyDescent="0.25">
      <c r="B1" s="99"/>
      <c r="C1" s="99"/>
      <c r="D1" s="99"/>
      <c r="E1" s="99"/>
      <c r="F1" s="99"/>
      <c r="G1" s="100"/>
      <c r="H1" s="100"/>
      <c r="I1" s="100"/>
      <c r="J1" s="99"/>
      <c r="K1" s="99"/>
      <c r="L1" s="99"/>
      <c r="M1" s="99"/>
      <c r="S1" s="99"/>
      <c r="T1" s="99"/>
      <c r="U1" s="99"/>
      <c r="V1" s="99"/>
      <c r="W1" s="99"/>
      <c r="X1" s="99"/>
      <c r="Y1" s="99"/>
      <c r="Z1" s="99"/>
      <c r="AA1" s="100"/>
    </row>
    <row r="2" spans="1:27" ht="16.2" thickBot="1" x14ac:dyDescent="0.35">
      <c r="A2" s="63" t="str">
        <f>"Tabell 4  Förskola, fritidshem och annan pedagogisk verksamhet, utjämningsåret "&amp;Innehåll!C34</f>
        <v>Tabell 4  Förskola, fritidshem och annan pedagogisk verksamhet, utjämningsåret 2024</v>
      </c>
      <c r="B2" s="63"/>
      <c r="C2" s="101"/>
      <c r="D2" s="101"/>
      <c r="E2" s="101"/>
      <c r="F2" s="244"/>
      <c r="G2" s="244"/>
      <c r="H2" s="244"/>
      <c r="I2" s="244"/>
      <c r="J2" s="247"/>
      <c r="K2" s="247"/>
      <c r="L2" s="247"/>
      <c r="M2" s="247"/>
      <c r="O2" s="69" t="s">
        <v>67</v>
      </c>
      <c r="P2" s="69"/>
      <c r="Q2" s="69"/>
      <c r="R2" s="69"/>
      <c r="S2" s="69"/>
      <c r="T2" s="99"/>
      <c r="U2" s="99"/>
      <c r="V2" s="99"/>
      <c r="W2" s="99"/>
      <c r="X2" s="99"/>
      <c r="Y2" s="99"/>
      <c r="Z2" s="99"/>
      <c r="AA2" s="260"/>
    </row>
    <row r="3" spans="1:27" x14ac:dyDescent="0.25">
      <c r="A3" s="12" t="s">
        <v>19</v>
      </c>
      <c r="B3" s="158" t="s">
        <v>36</v>
      </c>
      <c r="C3" s="4" t="s">
        <v>160</v>
      </c>
      <c r="D3" s="331" t="s">
        <v>68</v>
      </c>
      <c r="E3" s="331"/>
      <c r="F3" s="243"/>
      <c r="G3" s="332" t="s">
        <v>69</v>
      </c>
      <c r="H3" s="332"/>
      <c r="I3" s="332"/>
      <c r="J3" s="332"/>
      <c r="K3" s="332"/>
      <c r="L3" s="332"/>
      <c r="M3" s="332"/>
      <c r="O3" s="250" t="s">
        <v>198</v>
      </c>
      <c r="P3" s="250"/>
      <c r="R3" s="331" t="s">
        <v>201</v>
      </c>
      <c r="S3" s="331"/>
      <c r="T3" s="256"/>
      <c r="U3" s="331" t="s">
        <v>202</v>
      </c>
      <c r="V3" s="331"/>
      <c r="W3" s="331"/>
      <c r="X3" s="240"/>
      <c r="Y3" s="331" t="s">
        <v>162</v>
      </c>
      <c r="Z3" s="331"/>
      <c r="AA3" s="245" t="s">
        <v>195</v>
      </c>
    </row>
    <row r="4" spans="1:27" x14ac:dyDescent="0.25">
      <c r="A4" s="26"/>
      <c r="B4" s="159" t="s">
        <v>161</v>
      </c>
      <c r="C4" s="5" t="s">
        <v>145</v>
      </c>
      <c r="D4" s="14" t="s">
        <v>175</v>
      </c>
      <c r="E4" s="14" t="s">
        <v>179</v>
      </c>
      <c r="F4" s="14"/>
      <c r="G4" s="14" t="s">
        <v>188</v>
      </c>
      <c r="H4" s="14" t="s">
        <v>188</v>
      </c>
      <c r="I4" s="14" t="s">
        <v>191</v>
      </c>
      <c r="J4" s="316" t="s">
        <v>193</v>
      </c>
      <c r="K4" s="316" t="s">
        <v>194</v>
      </c>
      <c r="L4" s="315" t="s">
        <v>195</v>
      </c>
      <c r="M4" s="315" t="s">
        <v>195</v>
      </c>
      <c r="O4" s="249" t="s">
        <v>199</v>
      </c>
      <c r="P4" s="249" t="s">
        <v>200</v>
      </c>
      <c r="R4" s="254" t="s">
        <v>175</v>
      </c>
      <c r="S4" s="254" t="s">
        <v>179</v>
      </c>
      <c r="T4" s="254"/>
      <c r="U4" s="257" t="s">
        <v>198</v>
      </c>
      <c r="V4" s="258" t="s">
        <v>203</v>
      </c>
      <c r="W4" s="258" t="s">
        <v>198</v>
      </c>
      <c r="X4" s="258"/>
      <c r="Y4" s="105" t="s">
        <v>194</v>
      </c>
      <c r="Z4" s="105" t="s">
        <v>193</v>
      </c>
      <c r="AA4" s="245" t="s">
        <v>215</v>
      </c>
    </row>
    <row r="5" spans="1:27" x14ac:dyDescent="0.25">
      <c r="A5" s="26" t="s">
        <v>42</v>
      </c>
      <c r="B5" s="5">
        <f>Innehåll!C34-2</f>
        <v>2022</v>
      </c>
      <c r="C5" s="159" t="s">
        <v>43</v>
      </c>
      <c r="D5" s="159"/>
      <c r="E5" s="159"/>
      <c r="F5" s="159"/>
      <c r="G5" s="245" t="s">
        <v>189</v>
      </c>
      <c r="H5" s="245" t="s">
        <v>190</v>
      </c>
      <c r="I5" s="245" t="s">
        <v>192</v>
      </c>
      <c r="J5" s="316"/>
      <c r="K5" s="316"/>
      <c r="L5" s="315" t="s">
        <v>196</v>
      </c>
      <c r="M5" s="315" t="s">
        <v>197</v>
      </c>
      <c r="S5" s="14"/>
      <c r="T5" s="14"/>
      <c r="U5" s="257" t="s">
        <v>204</v>
      </c>
      <c r="V5" s="258" t="s">
        <v>207</v>
      </c>
      <c r="W5" s="258" t="s">
        <v>211</v>
      </c>
      <c r="X5" s="258"/>
      <c r="Y5" s="258"/>
      <c r="Z5" s="258"/>
      <c r="AA5" s="171" t="s">
        <v>199</v>
      </c>
    </row>
    <row r="6" spans="1:27" x14ac:dyDescent="0.25">
      <c r="A6" s="26"/>
      <c r="B6" s="15"/>
      <c r="C6" s="14"/>
      <c r="D6" s="14"/>
      <c r="E6" s="159"/>
      <c r="F6" s="159"/>
      <c r="G6" s="14"/>
      <c r="H6" s="14"/>
      <c r="I6" s="14"/>
      <c r="J6" s="14"/>
      <c r="K6" s="14"/>
      <c r="L6" s="14"/>
      <c r="M6" s="14"/>
      <c r="S6" s="14"/>
      <c r="T6" s="14"/>
      <c r="U6" s="257" t="s">
        <v>205</v>
      </c>
      <c r="V6" s="258" t="s">
        <v>208</v>
      </c>
      <c r="W6" s="258" t="s">
        <v>212</v>
      </c>
      <c r="X6" s="258"/>
      <c r="Y6" s="258"/>
      <c r="Z6" s="258"/>
      <c r="AA6" s="14"/>
    </row>
    <row r="7" spans="1:27" x14ac:dyDescent="0.25">
      <c r="A7" s="160"/>
      <c r="B7" s="163"/>
      <c r="C7" s="161"/>
      <c r="D7" s="161" t="s">
        <v>71</v>
      </c>
      <c r="E7" s="161" t="s">
        <v>72</v>
      </c>
      <c r="F7" s="161"/>
      <c r="G7" s="162" t="s">
        <v>73</v>
      </c>
      <c r="H7" s="162" t="s">
        <v>74</v>
      </c>
      <c r="I7" s="162" t="s">
        <v>75</v>
      </c>
      <c r="J7" s="161" t="s">
        <v>82</v>
      </c>
      <c r="K7" s="161" t="s">
        <v>76</v>
      </c>
      <c r="L7" s="161" t="s">
        <v>77</v>
      </c>
      <c r="M7" s="162" t="s">
        <v>78</v>
      </c>
      <c r="S7" s="251"/>
      <c r="T7" s="251"/>
      <c r="U7" s="257" t="s">
        <v>206</v>
      </c>
      <c r="V7" s="258" t="s">
        <v>209</v>
      </c>
      <c r="W7" s="258" t="s">
        <v>213</v>
      </c>
      <c r="X7" s="258"/>
      <c r="Y7" s="258"/>
      <c r="Z7" s="258"/>
      <c r="AA7" s="251"/>
    </row>
    <row r="8" spans="1:27" s="164" customFormat="1" ht="26.25" customHeight="1" x14ac:dyDescent="0.25">
      <c r="A8" s="16"/>
      <c r="B8" s="107"/>
      <c r="C8" s="248" t="s">
        <v>281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S8" s="109"/>
      <c r="T8" s="109"/>
      <c r="U8" s="109"/>
      <c r="V8" s="258" t="s">
        <v>210</v>
      </c>
      <c r="W8" s="259" t="s">
        <v>214</v>
      </c>
      <c r="X8" s="259"/>
      <c r="Y8" s="259"/>
      <c r="Z8" s="259"/>
      <c r="AA8" s="109"/>
    </row>
    <row r="9" spans="1:27" customFormat="1" ht="18.75" customHeight="1" x14ac:dyDescent="0.25">
      <c r="A9" s="17" t="s">
        <v>329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S9" s="17"/>
      <c r="T9" s="17"/>
      <c r="U9" s="17"/>
      <c r="V9" s="17"/>
      <c r="W9" s="17"/>
      <c r="X9" s="17"/>
      <c r="Y9" s="17"/>
      <c r="Z9" s="17"/>
      <c r="AA9" s="17"/>
    </row>
    <row r="10" spans="1:27" customFormat="1" x14ac:dyDescent="0.25">
      <c r="A10" s="111" t="s">
        <v>330</v>
      </c>
      <c r="B10" s="110">
        <v>95383</v>
      </c>
      <c r="C10" s="110">
        <v>10182</v>
      </c>
      <c r="D10" s="110">
        <v>7855.48832495445</v>
      </c>
      <c r="E10" s="110">
        <v>1920.0614499410599</v>
      </c>
      <c r="F10" s="110"/>
      <c r="G10" s="110">
        <v>54.651524432261397</v>
      </c>
      <c r="H10" s="110">
        <v>-46.145465282094797</v>
      </c>
      <c r="I10" s="110">
        <v>198.817425810152</v>
      </c>
      <c r="J10" s="110">
        <v>-4.7492330688274498</v>
      </c>
      <c r="K10" s="110">
        <v>178.054916870829</v>
      </c>
      <c r="L10" s="110">
        <v>32.884071739538498</v>
      </c>
      <c r="M10" s="110">
        <v>-7.2067878534576497</v>
      </c>
      <c r="O10" s="252">
        <v>6.16252372015978</v>
      </c>
      <c r="P10" s="252">
        <v>9.5845171571454006</v>
      </c>
      <c r="R10" s="253">
        <v>1.0067999999999999</v>
      </c>
      <c r="S10" s="253">
        <v>0.97540000000000004</v>
      </c>
      <c r="T10" s="253"/>
      <c r="U10" s="255">
        <v>0.397754338210276</v>
      </c>
      <c r="V10" s="255">
        <v>0.25467846206192601</v>
      </c>
      <c r="W10" s="255">
        <v>0.117386866281048</v>
      </c>
      <c r="X10" s="253"/>
      <c r="Y10" s="253">
        <v>1.038872</v>
      </c>
      <c r="Z10" s="253">
        <v>0.99939999999999996</v>
      </c>
      <c r="AA10" s="255">
        <v>-8.8258104544749507</v>
      </c>
    </row>
    <row r="11" spans="1:27" customFormat="1" x14ac:dyDescent="0.25">
      <c r="A11" s="111" t="s">
        <v>331</v>
      </c>
      <c r="B11" s="110">
        <v>32692</v>
      </c>
      <c r="C11" s="110">
        <v>9390</v>
      </c>
      <c r="D11" s="110">
        <v>6359.5597844644599</v>
      </c>
      <c r="E11" s="110">
        <v>1969.4695528259199</v>
      </c>
      <c r="F11" s="110"/>
      <c r="G11" s="110">
        <v>370.08867132151101</v>
      </c>
      <c r="H11" s="110">
        <v>445.00648359341801</v>
      </c>
      <c r="I11" s="110">
        <v>-173.11846149575999</v>
      </c>
      <c r="J11" s="110">
        <v>-1.3078520307471799</v>
      </c>
      <c r="K11" s="110">
        <v>408.03953603854097</v>
      </c>
      <c r="L11" s="110">
        <v>19.827469189310602</v>
      </c>
      <c r="M11" s="110">
        <v>-7.2067878534576497</v>
      </c>
      <c r="O11" s="252">
        <v>4.9889881316529996</v>
      </c>
      <c r="P11" s="252">
        <v>9.8311513520127196</v>
      </c>
      <c r="R11" s="253">
        <v>1.0580000000000001</v>
      </c>
      <c r="S11" s="253">
        <v>1.2254</v>
      </c>
      <c r="T11" s="253"/>
      <c r="U11" s="255">
        <v>9.5646842427958303E-2</v>
      </c>
      <c r="V11" s="255">
        <v>5.3954629061925198E-2</v>
      </c>
      <c r="W11" s="255">
        <v>7.7253218884120206E-2</v>
      </c>
      <c r="X11" s="253"/>
      <c r="Y11" s="253">
        <v>1.077985</v>
      </c>
      <c r="Z11" s="253">
        <v>0.99980000000000002</v>
      </c>
      <c r="AA11" s="255">
        <v>-8.3192804946599193</v>
      </c>
    </row>
    <row r="12" spans="1:27" customFormat="1" x14ac:dyDescent="0.25">
      <c r="A12" s="111" t="s">
        <v>332</v>
      </c>
      <c r="B12" s="110">
        <v>29123</v>
      </c>
      <c r="C12" s="110">
        <v>10783</v>
      </c>
      <c r="D12" s="110">
        <v>7926.7821669598197</v>
      </c>
      <c r="E12" s="110">
        <v>2199.82046610314</v>
      </c>
      <c r="F12" s="110"/>
      <c r="G12" s="110">
        <v>274.70818858268501</v>
      </c>
      <c r="H12" s="110">
        <v>233.16910556033699</v>
      </c>
      <c r="I12" s="110">
        <v>-136.287976404056</v>
      </c>
      <c r="J12" s="110">
        <v>-11.1334351075978</v>
      </c>
      <c r="K12" s="110">
        <v>300.70544340895498</v>
      </c>
      <c r="L12" s="110">
        <v>2.0908514734011399</v>
      </c>
      <c r="M12" s="110">
        <v>-7.2067878534576497</v>
      </c>
      <c r="O12" s="252">
        <v>6.2184527692888798</v>
      </c>
      <c r="P12" s="252">
        <v>10.9810115716101</v>
      </c>
      <c r="R12" s="253">
        <v>1.0345</v>
      </c>
      <c r="S12" s="253">
        <v>1.1054999999999999</v>
      </c>
      <c r="T12" s="253"/>
      <c r="U12" s="255">
        <v>0.224737713970182</v>
      </c>
      <c r="V12" s="255">
        <v>7.7857537272225302E-2</v>
      </c>
      <c r="W12" s="255">
        <v>4.1413583655438999E-2</v>
      </c>
      <c r="X12" s="253"/>
      <c r="Y12" s="253">
        <v>1.0528329999999999</v>
      </c>
      <c r="Z12" s="253">
        <v>0.99860000000000004</v>
      </c>
      <c r="AA12" s="255">
        <v>-5.8731808731808703</v>
      </c>
    </row>
    <row r="13" spans="1:27" customFormat="1" x14ac:dyDescent="0.25">
      <c r="A13" s="111" t="s">
        <v>333</v>
      </c>
      <c r="B13" s="110">
        <v>97683</v>
      </c>
      <c r="C13" s="110">
        <v>10923</v>
      </c>
      <c r="D13" s="110">
        <v>8657.0726422478401</v>
      </c>
      <c r="E13" s="110">
        <v>1870.7509218226201</v>
      </c>
      <c r="F13" s="110"/>
      <c r="G13" s="110">
        <v>12.488398257494699</v>
      </c>
      <c r="H13" s="110">
        <v>-47.551477580933003</v>
      </c>
      <c r="I13" s="110">
        <v>114.39332059369499</v>
      </c>
      <c r="J13" s="110">
        <v>-6.0958909234282199</v>
      </c>
      <c r="K13" s="110">
        <v>263.18467882684399</v>
      </c>
      <c r="L13" s="110">
        <v>-12.523930675113601</v>
      </c>
      <c r="M13" s="110">
        <v>71.340455044657901</v>
      </c>
      <c r="O13" s="252">
        <v>6.7913557118434102</v>
      </c>
      <c r="P13" s="252">
        <v>9.3383700336803699</v>
      </c>
      <c r="R13" s="253">
        <v>1.0013000000000001</v>
      </c>
      <c r="S13" s="253">
        <v>0.97399999999999998</v>
      </c>
      <c r="T13" s="253"/>
      <c r="U13" s="255">
        <v>0.40217063611697301</v>
      </c>
      <c r="V13" s="255">
        <v>0.168224299065421</v>
      </c>
      <c r="W13" s="255">
        <v>8.1700331624962305E-2</v>
      </c>
      <c r="X13" s="253"/>
      <c r="Y13" s="253">
        <v>1.047469</v>
      </c>
      <c r="Z13" s="253">
        <v>0.99929999999999997</v>
      </c>
      <c r="AA13" s="255">
        <v>10.3643320578939</v>
      </c>
    </row>
    <row r="14" spans="1:27" customFormat="1" x14ac:dyDescent="0.25">
      <c r="A14" s="111" t="s">
        <v>334</v>
      </c>
      <c r="B14" s="110">
        <v>114504</v>
      </c>
      <c r="C14" s="110">
        <v>10533</v>
      </c>
      <c r="D14" s="110">
        <v>7857.3405994521599</v>
      </c>
      <c r="E14" s="110">
        <v>1993.2525488491001</v>
      </c>
      <c r="F14" s="110"/>
      <c r="G14" s="110">
        <v>211.025197827944</v>
      </c>
      <c r="H14" s="110">
        <v>152.97389060875699</v>
      </c>
      <c r="I14" s="110">
        <v>1.06249215615748</v>
      </c>
      <c r="J14" s="110">
        <v>-3.1788763136349498</v>
      </c>
      <c r="K14" s="110">
        <v>280.25416665610601</v>
      </c>
      <c r="L14" s="110">
        <v>47.514728422573697</v>
      </c>
      <c r="M14" s="110">
        <v>-7.2067878534576497</v>
      </c>
      <c r="O14" s="252">
        <v>6.1639768043037799</v>
      </c>
      <c r="P14" s="252">
        <v>9.9498707468734704</v>
      </c>
      <c r="R14" s="253">
        <v>1.0266999999999999</v>
      </c>
      <c r="S14" s="253">
        <v>1.0762</v>
      </c>
      <c r="T14" s="253"/>
      <c r="U14" s="255">
        <v>0.26664777557381703</v>
      </c>
      <c r="V14" s="255">
        <v>0.155001416831964</v>
      </c>
      <c r="W14" s="255">
        <v>7.6933975630490203E-2</v>
      </c>
      <c r="X14" s="253"/>
      <c r="Y14" s="253">
        <v>1.0515399999999999</v>
      </c>
      <c r="Z14" s="253">
        <v>0.99960000000000004</v>
      </c>
      <c r="AA14" s="255">
        <v>-10.1578411405295</v>
      </c>
    </row>
    <row r="15" spans="1:27" customFormat="1" x14ac:dyDescent="0.25">
      <c r="A15" s="111" t="s">
        <v>335</v>
      </c>
      <c r="B15" s="110">
        <v>85460</v>
      </c>
      <c r="C15" s="110">
        <v>10371</v>
      </c>
      <c r="D15" s="110">
        <v>7968.1147311169898</v>
      </c>
      <c r="E15" s="110">
        <v>1791.85424091246</v>
      </c>
      <c r="F15" s="110"/>
      <c r="G15" s="110">
        <v>151.83157224068199</v>
      </c>
      <c r="H15" s="110">
        <v>116.8418303494</v>
      </c>
      <c r="I15" s="110">
        <v>65.7558109930943</v>
      </c>
      <c r="J15" s="110">
        <v>-7.2072433318598099</v>
      </c>
      <c r="K15" s="110">
        <v>279.35238070888698</v>
      </c>
      <c r="L15" s="110">
        <v>-12.523930675113601</v>
      </c>
      <c r="M15" s="110">
        <v>16.700194224733501</v>
      </c>
      <c r="O15" s="252">
        <v>6.2508776035572202</v>
      </c>
      <c r="P15" s="252">
        <v>8.9445354551837095</v>
      </c>
      <c r="R15" s="253">
        <v>1.0188999999999999</v>
      </c>
      <c r="S15" s="253">
        <v>1.0646</v>
      </c>
      <c r="T15" s="253"/>
      <c r="U15" s="255">
        <v>0.30606514414077102</v>
      </c>
      <c r="V15" s="255">
        <v>0.182703107450393</v>
      </c>
      <c r="W15" s="255">
        <v>8.9479595657057306E-2</v>
      </c>
      <c r="X15" s="253"/>
      <c r="Y15" s="253">
        <v>1.0520590000000001</v>
      </c>
      <c r="Z15" s="253">
        <v>0.99909999999999999</v>
      </c>
      <c r="AA15" s="255">
        <v>4.6220133176654903</v>
      </c>
    </row>
    <row r="16" spans="1:27" customFormat="1" x14ac:dyDescent="0.25">
      <c r="A16" s="111" t="s">
        <v>336</v>
      </c>
      <c r="B16" s="110">
        <v>48432</v>
      </c>
      <c r="C16" s="110">
        <v>9706</v>
      </c>
      <c r="D16" s="110">
        <v>6943.1567673289301</v>
      </c>
      <c r="E16" s="110">
        <v>1914.6952777403001</v>
      </c>
      <c r="F16" s="110"/>
      <c r="G16" s="110">
        <v>356.02951463308</v>
      </c>
      <c r="H16" s="110">
        <v>371.198643573656</v>
      </c>
      <c r="I16" s="110">
        <v>-169.936530576895</v>
      </c>
      <c r="J16" s="110">
        <v>-3.5075184575185099</v>
      </c>
      <c r="K16" s="110">
        <v>289.93966309842301</v>
      </c>
      <c r="L16" s="110">
        <v>11.2388030154719</v>
      </c>
      <c r="M16" s="110">
        <v>-7.2067878534576497</v>
      </c>
      <c r="O16" s="252">
        <v>5.4468120251073699</v>
      </c>
      <c r="P16" s="252">
        <v>9.55773042616452</v>
      </c>
      <c r="R16" s="253">
        <v>1.0510999999999999</v>
      </c>
      <c r="S16" s="253">
        <v>1.1933</v>
      </c>
      <c r="T16" s="253"/>
      <c r="U16" s="255">
        <v>0.12509476876421499</v>
      </c>
      <c r="V16" s="255">
        <v>7.5435936315390403E-2</v>
      </c>
      <c r="W16" s="255">
        <v>5.7240333586049998E-2</v>
      </c>
      <c r="X16" s="253"/>
      <c r="Y16" s="253">
        <v>1.05732</v>
      </c>
      <c r="Z16" s="253">
        <v>0.99950000000000006</v>
      </c>
      <c r="AA16" s="255">
        <v>-7.0799577315956297</v>
      </c>
    </row>
    <row r="17" spans="1:27" customFormat="1" x14ac:dyDescent="0.25">
      <c r="A17" s="111" t="s">
        <v>337</v>
      </c>
      <c r="B17" s="110">
        <v>109486</v>
      </c>
      <c r="C17" s="110">
        <v>11155</v>
      </c>
      <c r="D17" s="110">
        <v>8273.34618995042</v>
      </c>
      <c r="E17" s="110">
        <v>1943.35305972375</v>
      </c>
      <c r="F17" s="110"/>
      <c r="G17" s="110">
        <v>363.60676694240101</v>
      </c>
      <c r="H17" s="110">
        <v>305.41713553919402</v>
      </c>
      <c r="I17" s="110">
        <v>-124.387636222289</v>
      </c>
      <c r="J17" s="110">
        <v>0.79139454514051899</v>
      </c>
      <c r="K17" s="110">
        <v>412.72857048595199</v>
      </c>
      <c r="L17" s="110">
        <v>-12.523930675113601</v>
      </c>
      <c r="M17" s="110">
        <v>-6.9698348200662501</v>
      </c>
      <c r="O17" s="252">
        <v>6.4903275304605197</v>
      </c>
      <c r="P17" s="252">
        <v>9.7007836618380399</v>
      </c>
      <c r="R17" s="253">
        <v>1.0438000000000001</v>
      </c>
      <c r="S17" s="253">
        <v>1.1566000000000001</v>
      </c>
      <c r="T17" s="253"/>
      <c r="U17" s="255">
        <v>0.16830847171404401</v>
      </c>
      <c r="V17" s="255">
        <v>8.8938924852237505E-2</v>
      </c>
      <c r="W17" s="255">
        <v>4.9254151421334103E-2</v>
      </c>
      <c r="X17" s="253"/>
      <c r="Y17" s="253">
        <v>1.0655870000000001</v>
      </c>
      <c r="Z17" s="253">
        <v>1.0001</v>
      </c>
      <c r="AA17" s="255">
        <v>2.0244077530509701</v>
      </c>
    </row>
    <row r="18" spans="1:27" customFormat="1" x14ac:dyDescent="0.25">
      <c r="A18" s="111" t="s">
        <v>338</v>
      </c>
      <c r="B18" s="110">
        <v>65587</v>
      </c>
      <c r="C18" s="110">
        <v>7619</v>
      </c>
      <c r="D18" s="110">
        <v>6353.4810328739804</v>
      </c>
      <c r="E18" s="110">
        <v>1465.5052083591099</v>
      </c>
      <c r="F18" s="110"/>
      <c r="G18" s="110">
        <v>-162.05025872228899</v>
      </c>
      <c r="H18" s="110">
        <v>-122.01439111571</v>
      </c>
      <c r="I18" s="110">
        <v>-51.645592175320203</v>
      </c>
      <c r="J18" s="110">
        <v>-11.4722059330277</v>
      </c>
      <c r="K18" s="110">
        <v>135.89279808337301</v>
      </c>
      <c r="L18" s="110">
        <v>-12.523930675113601</v>
      </c>
      <c r="M18" s="110">
        <v>23.385634736837101</v>
      </c>
      <c r="O18" s="252">
        <v>4.9842194337292396</v>
      </c>
      <c r="P18" s="252">
        <v>7.3154741030997004</v>
      </c>
      <c r="R18" s="253">
        <v>0.97430000000000005</v>
      </c>
      <c r="S18" s="253">
        <v>0.91600000000000004</v>
      </c>
      <c r="T18" s="253"/>
      <c r="U18" s="255">
        <v>0.461914958702967</v>
      </c>
      <c r="V18" s="255">
        <v>0.170082594065463</v>
      </c>
      <c r="W18" s="255">
        <v>4.5885591924135799E-2</v>
      </c>
      <c r="X18" s="253"/>
      <c r="Y18" s="253">
        <v>1.044265</v>
      </c>
      <c r="Z18" s="253">
        <v>0.99819999999999998</v>
      </c>
      <c r="AA18" s="255">
        <v>6.2743823146944102</v>
      </c>
    </row>
    <row r="19" spans="1:27" customFormat="1" x14ac:dyDescent="0.25">
      <c r="A19" s="111" t="s">
        <v>339</v>
      </c>
      <c r="B19" s="110">
        <v>11664</v>
      </c>
      <c r="C19" s="110">
        <v>10598</v>
      </c>
      <c r="D19" s="110">
        <v>8152.7833203281398</v>
      </c>
      <c r="E19" s="110">
        <v>2062.7205031646099</v>
      </c>
      <c r="F19" s="110"/>
      <c r="G19" s="110">
        <v>178.149601873693</v>
      </c>
      <c r="H19" s="110">
        <v>100.717446689306</v>
      </c>
      <c r="I19" s="110">
        <v>-125.780246379681</v>
      </c>
      <c r="J19" s="110">
        <v>3.2251732542764602</v>
      </c>
      <c r="K19" s="110">
        <v>191.193674171461</v>
      </c>
      <c r="L19" s="110">
        <v>-12.523930675113601</v>
      </c>
      <c r="M19" s="110">
        <v>48.0056445754443</v>
      </c>
      <c r="O19" s="252">
        <v>6.3957475994513002</v>
      </c>
      <c r="P19" s="252">
        <v>10.2966392318244</v>
      </c>
      <c r="R19" s="253">
        <v>1.0217000000000001</v>
      </c>
      <c r="S19" s="253">
        <v>1.0483</v>
      </c>
      <c r="T19" s="253"/>
      <c r="U19" s="255">
        <v>0.35656836461126001</v>
      </c>
      <c r="V19" s="255">
        <v>8.7131367292225204E-2</v>
      </c>
      <c r="W19" s="255">
        <v>1.6085790884718499E-2</v>
      </c>
      <c r="X19" s="253"/>
      <c r="Y19" s="253">
        <v>1.039113</v>
      </c>
      <c r="Z19" s="253">
        <v>1.0004</v>
      </c>
      <c r="AA19" s="255">
        <v>8.1159420289855095</v>
      </c>
    </row>
    <row r="20" spans="1:27" customFormat="1" x14ac:dyDescent="0.25">
      <c r="A20" s="111" t="s">
        <v>340</v>
      </c>
      <c r="B20" s="110">
        <v>30043</v>
      </c>
      <c r="C20" s="110">
        <v>8969</v>
      </c>
      <c r="D20" s="110">
        <v>7323.3885578561103</v>
      </c>
      <c r="E20" s="110">
        <v>1668.35664928501</v>
      </c>
      <c r="F20" s="110"/>
      <c r="G20" s="110">
        <v>-82.252425736987604</v>
      </c>
      <c r="H20" s="110">
        <v>-76.323702140369093</v>
      </c>
      <c r="I20" s="110">
        <v>49.523611983369896</v>
      </c>
      <c r="J20" s="110">
        <v>12.4138204745012</v>
      </c>
      <c r="K20" s="110">
        <v>92.151804295761707</v>
      </c>
      <c r="L20" s="110">
        <v>-12.523930675113601</v>
      </c>
      <c r="M20" s="110">
        <v>-5.5711599358115702</v>
      </c>
      <c r="O20" s="252">
        <v>5.74509869187498</v>
      </c>
      <c r="P20" s="252">
        <v>8.32806310954299</v>
      </c>
      <c r="R20" s="253">
        <v>0.98860000000000003</v>
      </c>
      <c r="S20" s="253">
        <v>0.9536</v>
      </c>
      <c r="T20" s="253"/>
      <c r="U20" s="255">
        <v>0.45075318655851698</v>
      </c>
      <c r="V20" s="255">
        <v>0.18597914252607201</v>
      </c>
      <c r="W20" s="255">
        <v>7.1263035921205101E-2</v>
      </c>
      <c r="X20" s="253"/>
      <c r="Y20" s="253">
        <v>1.030519</v>
      </c>
      <c r="Z20" s="253">
        <v>1.0017</v>
      </c>
      <c r="AA20" s="255">
        <v>2.1906453522794598</v>
      </c>
    </row>
    <row r="21" spans="1:27" customFormat="1" x14ac:dyDescent="0.25">
      <c r="A21" s="111" t="s">
        <v>341</v>
      </c>
      <c r="B21" s="110">
        <v>17352</v>
      </c>
      <c r="C21" s="110">
        <v>10755</v>
      </c>
      <c r="D21" s="110">
        <v>8220.4412731939301</v>
      </c>
      <c r="E21" s="110">
        <v>2060.7892036722801</v>
      </c>
      <c r="F21" s="110"/>
      <c r="G21" s="110">
        <v>219.075897562211</v>
      </c>
      <c r="H21" s="110">
        <v>163.89039347656501</v>
      </c>
      <c r="I21" s="110">
        <v>-80.263200069044998</v>
      </c>
      <c r="J21" s="110">
        <v>2.43019230810348</v>
      </c>
      <c r="K21" s="110">
        <v>174.542244209411</v>
      </c>
      <c r="L21" s="110">
        <v>-12.523930675113601</v>
      </c>
      <c r="M21" s="110">
        <v>6.3019140266907598</v>
      </c>
      <c r="O21" s="252">
        <v>6.4488243430152199</v>
      </c>
      <c r="P21" s="252">
        <v>10.286998616874101</v>
      </c>
      <c r="R21" s="253">
        <v>1.0265</v>
      </c>
      <c r="S21" s="253">
        <v>1.079</v>
      </c>
      <c r="T21" s="253"/>
      <c r="U21" s="255">
        <v>0.32886505808757799</v>
      </c>
      <c r="V21" s="255">
        <v>0.11349419124218101</v>
      </c>
      <c r="W21" s="255">
        <v>3.3065236818588001E-2</v>
      </c>
      <c r="X21" s="253"/>
      <c r="Y21" s="253">
        <v>1.036189</v>
      </c>
      <c r="Z21" s="253">
        <v>1.0003</v>
      </c>
      <c r="AA21" s="255">
        <v>3.4195933456561902</v>
      </c>
    </row>
    <row r="22" spans="1:27" customFormat="1" x14ac:dyDescent="0.25">
      <c r="A22" s="111" t="s">
        <v>342</v>
      </c>
      <c r="B22" s="110">
        <v>51876</v>
      </c>
      <c r="C22" s="110">
        <v>11062</v>
      </c>
      <c r="D22" s="110">
        <v>8612.6366243198008</v>
      </c>
      <c r="E22" s="110">
        <v>1944.7515614593499</v>
      </c>
      <c r="F22" s="110"/>
      <c r="G22" s="110">
        <v>-15.1298057636359</v>
      </c>
      <c r="H22" s="110">
        <v>-74.562789354313693</v>
      </c>
      <c r="I22" s="110">
        <v>317.33295064893298</v>
      </c>
      <c r="J22" s="110">
        <v>-7.7873130357423497</v>
      </c>
      <c r="K22" s="110">
        <v>296.58194075484602</v>
      </c>
      <c r="L22" s="110">
        <v>-12.523930675113601</v>
      </c>
      <c r="M22" s="110">
        <v>0.977154937977747</v>
      </c>
      <c r="O22" s="252">
        <v>6.7564962603130496</v>
      </c>
      <c r="P22" s="252">
        <v>9.7077646695967292</v>
      </c>
      <c r="R22" s="253">
        <v>0.99809999999999999</v>
      </c>
      <c r="S22" s="253">
        <v>0.96109999999999995</v>
      </c>
      <c r="T22" s="253"/>
      <c r="U22" s="255">
        <v>0.40570613409415102</v>
      </c>
      <c r="V22" s="255">
        <v>0.27902995720399398</v>
      </c>
      <c r="W22" s="255">
        <v>0.13694721825962899</v>
      </c>
      <c r="X22" s="253"/>
      <c r="Y22" s="253">
        <v>1.0508920000000002</v>
      </c>
      <c r="Z22" s="253">
        <v>0.99909999999999999</v>
      </c>
      <c r="AA22" s="255">
        <v>2.8160750953358802</v>
      </c>
    </row>
    <row r="23" spans="1:27" customFormat="1" x14ac:dyDescent="0.25">
      <c r="A23" s="111" t="s">
        <v>343</v>
      </c>
      <c r="B23" s="110">
        <v>76237</v>
      </c>
      <c r="C23" s="110">
        <v>10347</v>
      </c>
      <c r="D23" s="110">
        <v>7495.7919572586197</v>
      </c>
      <c r="E23" s="110">
        <v>1915.0823553539799</v>
      </c>
      <c r="F23" s="110"/>
      <c r="G23" s="110">
        <v>325.80199557186899</v>
      </c>
      <c r="H23" s="110">
        <v>306.54368206541398</v>
      </c>
      <c r="I23" s="110">
        <v>-35.991313292125803</v>
      </c>
      <c r="J23" s="110">
        <v>-11.279628009742</v>
      </c>
      <c r="K23" s="110">
        <v>370.80378680047801</v>
      </c>
      <c r="L23" s="110">
        <v>-12.523930675113601</v>
      </c>
      <c r="M23" s="110">
        <v>-7.2067878534576497</v>
      </c>
      <c r="O23" s="252">
        <v>5.8803468132271703</v>
      </c>
      <c r="P23" s="252">
        <v>9.5596626310059403</v>
      </c>
      <c r="R23" s="253">
        <v>1.0432999999999999</v>
      </c>
      <c r="S23" s="253">
        <v>1.1595</v>
      </c>
      <c r="T23" s="253"/>
      <c r="U23" s="255">
        <v>0.18782065581084101</v>
      </c>
      <c r="V23" s="255">
        <v>0.123801026098595</v>
      </c>
      <c r="W23" s="255">
        <v>9.1010484050858806E-2</v>
      </c>
      <c r="X23" s="253"/>
      <c r="Y23" s="253">
        <v>1.0649310000000001</v>
      </c>
      <c r="Z23" s="253">
        <v>0.99850000000000005</v>
      </c>
      <c r="AA23" s="255">
        <v>-0.37777777777777799</v>
      </c>
    </row>
    <row r="24" spans="1:27" customFormat="1" x14ac:dyDescent="0.25">
      <c r="A24" s="111" t="s">
        <v>344</v>
      </c>
      <c r="B24" s="110">
        <v>85450</v>
      </c>
      <c r="C24" s="110">
        <v>9061</v>
      </c>
      <c r="D24" s="110">
        <v>7164.98199103344</v>
      </c>
      <c r="E24" s="110">
        <v>1271.3713672285901</v>
      </c>
      <c r="F24" s="110"/>
      <c r="G24" s="110">
        <v>320.79240062266302</v>
      </c>
      <c r="H24" s="110">
        <v>150.21990776236899</v>
      </c>
      <c r="I24" s="110">
        <v>-61.3038476120594</v>
      </c>
      <c r="J24" s="110">
        <v>-2.1854346711642298</v>
      </c>
      <c r="K24" s="110">
        <v>236.86497047605999</v>
      </c>
      <c r="L24" s="110">
        <v>-12.523930675113601</v>
      </c>
      <c r="M24" s="110">
        <v>-7.2067878534576497</v>
      </c>
      <c r="O24" s="252">
        <v>5.62083089526039</v>
      </c>
      <c r="P24" s="252">
        <v>6.3464014043300203</v>
      </c>
      <c r="R24" s="253">
        <v>1.0446</v>
      </c>
      <c r="S24" s="253">
        <v>1.1173</v>
      </c>
      <c r="T24" s="253"/>
      <c r="U24" s="255">
        <v>0.13241723922548401</v>
      </c>
      <c r="V24" s="255">
        <v>8.9319175515302898E-2</v>
      </c>
      <c r="W24" s="255">
        <v>0.10639183843431201</v>
      </c>
      <c r="X24" s="253"/>
      <c r="Y24" s="253">
        <v>1.0528679999999999</v>
      </c>
      <c r="Z24" s="253">
        <v>0.99970000000000003</v>
      </c>
      <c r="AA24" s="255">
        <v>-3.6895929416482902</v>
      </c>
    </row>
    <row r="25" spans="1:27" customFormat="1" x14ac:dyDescent="0.25">
      <c r="A25" s="111" t="s">
        <v>329</v>
      </c>
      <c r="B25" s="110">
        <v>984748</v>
      </c>
      <c r="C25" s="110">
        <v>8975</v>
      </c>
      <c r="D25" s="110">
        <v>7050.1606004232499</v>
      </c>
      <c r="E25" s="110">
        <v>1514.12582052469</v>
      </c>
      <c r="F25" s="110"/>
      <c r="G25" s="110">
        <v>102.05150040862399</v>
      </c>
      <c r="H25" s="110">
        <v>79.974001635791694</v>
      </c>
      <c r="I25" s="110">
        <v>-60.2777061716898</v>
      </c>
      <c r="J25" s="110">
        <v>-5.6760685541931899</v>
      </c>
      <c r="K25" s="110">
        <v>274.07858733466298</v>
      </c>
      <c r="L25" s="110">
        <v>27.396476153063698</v>
      </c>
      <c r="M25" s="110">
        <v>-7.2067878534576497</v>
      </c>
      <c r="O25" s="252">
        <v>5.5307550764256401</v>
      </c>
      <c r="P25" s="252">
        <v>7.5581773204921499</v>
      </c>
      <c r="R25" s="253">
        <v>1.0143</v>
      </c>
      <c r="S25" s="253">
        <v>1.0521</v>
      </c>
      <c r="T25" s="253"/>
      <c r="U25" s="255">
        <v>0.19941612808460599</v>
      </c>
      <c r="V25" s="255">
        <v>0.148501762632197</v>
      </c>
      <c r="W25" s="255">
        <v>7.8161721504112797E-2</v>
      </c>
      <c r="X25" s="253"/>
      <c r="Y25" s="253">
        <v>1.0596729999999999</v>
      </c>
      <c r="Z25" s="253">
        <v>0.99919999999999998</v>
      </c>
      <c r="AA25" s="255">
        <v>-8.7399463806970505</v>
      </c>
    </row>
    <row r="26" spans="1:27" customFormat="1" x14ac:dyDescent="0.25">
      <c r="A26" s="111" t="s">
        <v>345</v>
      </c>
      <c r="B26" s="110">
        <v>54070</v>
      </c>
      <c r="C26" s="110">
        <v>10292</v>
      </c>
      <c r="D26" s="110">
        <v>7956.6818156990803</v>
      </c>
      <c r="E26" s="110">
        <v>1530.16608206875</v>
      </c>
      <c r="F26" s="110"/>
      <c r="G26" s="110">
        <v>314.727467361116</v>
      </c>
      <c r="H26" s="110">
        <v>122.124183478093</v>
      </c>
      <c r="I26" s="110">
        <v>31.700442742644601</v>
      </c>
      <c r="J26" s="110">
        <v>6.3294053787041298</v>
      </c>
      <c r="K26" s="110">
        <v>350.36557177086598</v>
      </c>
      <c r="L26" s="110">
        <v>-12.523930675113601</v>
      </c>
      <c r="M26" s="110">
        <v>-7.2067878534576497</v>
      </c>
      <c r="O26" s="252">
        <v>6.2419086369521004</v>
      </c>
      <c r="P26" s="252">
        <v>7.6382467172184203</v>
      </c>
      <c r="R26" s="253">
        <v>1.0394000000000001</v>
      </c>
      <c r="S26" s="253">
        <v>1.0790999999999999</v>
      </c>
      <c r="T26" s="253"/>
      <c r="U26" s="255">
        <v>0.24740740740740699</v>
      </c>
      <c r="V26" s="255">
        <v>0.15140740740740699</v>
      </c>
      <c r="W26" s="255">
        <v>9.4222222222222193E-2</v>
      </c>
      <c r="X26" s="253"/>
      <c r="Y26" s="253">
        <v>1.0623739999999999</v>
      </c>
      <c r="Z26" s="253">
        <v>1.0007999999999999</v>
      </c>
      <c r="AA26" s="255">
        <v>-0.26595744680851102</v>
      </c>
    </row>
    <row r="27" spans="1:27" customFormat="1" x14ac:dyDescent="0.25">
      <c r="A27" s="111" t="s">
        <v>346</v>
      </c>
      <c r="B27" s="110">
        <v>102426</v>
      </c>
      <c r="C27" s="110">
        <v>9604</v>
      </c>
      <c r="D27" s="110">
        <v>7702.37845038056</v>
      </c>
      <c r="E27" s="110">
        <v>1732.09729773809</v>
      </c>
      <c r="F27" s="110"/>
      <c r="G27" s="110">
        <v>-95.815764652222796</v>
      </c>
      <c r="H27" s="110">
        <v>-109.246551479461</v>
      </c>
      <c r="I27" s="110">
        <v>203.30024923323799</v>
      </c>
      <c r="J27" s="110">
        <v>0.73429777118353901</v>
      </c>
      <c r="K27" s="110">
        <v>175.566579397586</v>
      </c>
      <c r="L27" s="110">
        <v>-12.523930675113601</v>
      </c>
      <c r="M27" s="110">
        <v>7.3288307695897599</v>
      </c>
      <c r="O27" s="252">
        <v>6.0424111065549804</v>
      </c>
      <c r="P27" s="252">
        <v>8.6462421650752699</v>
      </c>
      <c r="R27" s="253">
        <v>0.98740000000000006</v>
      </c>
      <c r="S27" s="253">
        <v>0.93630000000000002</v>
      </c>
      <c r="T27" s="253"/>
      <c r="U27" s="255">
        <v>0.401357246728066</v>
      </c>
      <c r="V27" s="255">
        <v>0.26159314913556297</v>
      </c>
      <c r="W27" s="255">
        <v>0.12215220552593301</v>
      </c>
      <c r="X27" s="253"/>
      <c r="Y27" s="253">
        <v>1.040759</v>
      </c>
      <c r="Z27" s="253">
        <v>1.0001</v>
      </c>
      <c r="AA27" s="255">
        <v>3.6336235766912299</v>
      </c>
    </row>
    <row r="28" spans="1:27" customFormat="1" x14ac:dyDescent="0.25">
      <c r="A28" s="111" t="s">
        <v>347</v>
      </c>
      <c r="B28" s="110">
        <v>49214</v>
      </c>
      <c r="C28" s="110">
        <v>9805</v>
      </c>
      <c r="D28" s="110">
        <v>7324.96111868964</v>
      </c>
      <c r="E28" s="110">
        <v>1947.7722144407101</v>
      </c>
      <c r="F28" s="110"/>
      <c r="G28" s="110">
        <v>222.448029606999</v>
      </c>
      <c r="H28" s="110">
        <v>143.859749704959</v>
      </c>
      <c r="I28" s="110">
        <v>-87.048533419960094</v>
      </c>
      <c r="J28" s="110">
        <v>-11.755877863758201</v>
      </c>
      <c r="K28" s="110">
        <v>277.00353088115799</v>
      </c>
      <c r="L28" s="110">
        <v>-5.0816390976442802</v>
      </c>
      <c r="M28" s="110">
        <v>-7.2067878534576497</v>
      </c>
      <c r="O28" s="252">
        <v>5.7463323444548298</v>
      </c>
      <c r="P28" s="252">
        <v>9.7228430934287005</v>
      </c>
      <c r="R28" s="253">
        <v>1.0302</v>
      </c>
      <c r="S28" s="253">
        <v>1.0732999999999999</v>
      </c>
      <c r="T28" s="253"/>
      <c r="U28" s="255">
        <v>0.28217821782178198</v>
      </c>
      <c r="V28" s="255">
        <v>0.11987270155587</v>
      </c>
      <c r="W28" s="255">
        <v>5.1980198019801999E-2</v>
      </c>
      <c r="X28" s="253"/>
      <c r="Y28" s="253">
        <v>1.05471</v>
      </c>
      <c r="Z28" s="253">
        <v>0.99839999999999995</v>
      </c>
      <c r="AA28" s="255">
        <v>-5.2278820375335098</v>
      </c>
    </row>
    <row r="29" spans="1:27" customFormat="1" x14ac:dyDescent="0.25">
      <c r="A29" s="111" t="s">
        <v>348</v>
      </c>
      <c r="B29" s="110">
        <v>75137</v>
      </c>
      <c r="C29" s="110">
        <v>9998</v>
      </c>
      <c r="D29" s="110">
        <v>7116.9300574426898</v>
      </c>
      <c r="E29" s="110">
        <v>1945.7852059143399</v>
      </c>
      <c r="F29" s="110"/>
      <c r="G29" s="110">
        <v>381.98996189575701</v>
      </c>
      <c r="H29" s="110">
        <v>379.73784745738601</v>
      </c>
      <c r="I29" s="110">
        <v>-192.56779002371701</v>
      </c>
      <c r="J29" s="110">
        <v>-5.7294841198087498</v>
      </c>
      <c r="K29" s="110">
        <v>391.63708281842901</v>
      </c>
      <c r="L29" s="110">
        <v>-12.523930675113601</v>
      </c>
      <c r="M29" s="110">
        <v>-7.2067878534576497</v>
      </c>
      <c r="O29" s="252">
        <v>5.5831348070857203</v>
      </c>
      <c r="P29" s="252">
        <v>9.7129243914449592</v>
      </c>
      <c r="R29" s="253">
        <v>1.0535000000000001</v>
      </c>
      <c r="S29" s="253">
        <v>1.1946000000000001</v>
      </c>
      <c r="T29" s="253"/>
      <c r="U29" s="255">
        <v>0.12681764004767601</v>
      </c>
      <c r="V29" s="255">
        <v>5.4588796185935602E-2</v>
      </c>
      <c r="W29" s="255">
        <v>4.8867699642431497E-2</v>
      </c>
      <c r="X29" s="253"/>
      <c r="Y29" s="253">
        <v>1.0703579999999999</v>
      </c>
      <c r="Z29" s="253">
        <v>0.99919999999999998</v>
      </c>
      <c r="AA29" s="255">
        <v>-3.0730129390018499</v>
      </c>
    </row>
    <row r="30" spans="1:27" customFormat="1" x14ac:dyDescent="0.25">
      <c r="A30" s="111" t="s">
        <v>349</v>
      </c>
      <c r="B30" s="110">
        <v>49262</v>
      </c>
      <c r="C30" s="110">
        <v>10708</v>
      </c>
      <c r="D30" s="110">
        <v>8239.0208659495293</v>
      </c>
      <c r="E30" s="110">
        <v>1845.42899836326</v>
      </c>
      <c r="F30" s="110"/>
      <c r="G30" s="110">
        <v>126.467320985006</v>
      </c>
      <c r="H30" s="110">
        <v>47.4083142453728</v>
      </c>
      <c r="I30" s="110">
        <v>86.759763408084694</v>
      </c>
      <c r="J30" s="110">
        <v>-4.9793525934245197</v>
      </c>
      <c r="K30" s="110">
        <v>340.50218555818299</v>
      </c>
      <c r="L30" s="110">
        <v>-12.523930675113601</v>
      </c>
      <c r="M30" s="110">
        <v>39.737978705625999</v>
      </c>
      <c r="O30" s="252">
        <v>6.4633997807640799</v>
      </c>
      <c r="P30" s="252">
        <v>9.21196865738297</v>
      </c>
      <c r="R30" s="253">
        <v>1.0152000000000001</v>
      </c>
      <c r="S30" s="253">
        <v>1.0250999999999999</v>
      </c>
      <c r="T30" s="253"/>
      <c r="U30" s="255">
        <v>0.31972361809045202</v>
      </c>
      <c r="V30" s="255">
        <v>0.17744974874371899</v>
      </c>
      <c r="W30" s="255">
        <v>9.1708542713567806E-2</v>
      </c>
      <c r="X30" s="253"/>
      <c r="Y30" s="253">
        <v>1.058799</v>
      </c>
      <c r="Z30" s="253">
        <v>0.99939999999999996</v>
      </c>
      <c r="AA30" s="255">
        <v>7.0972082071981202</v>
      </c>
    </row>
    <row r="31" spans="1:27" customFormat="1" x14ac:dyDescent="0.25">
      <c r="A31" s="111" t="s">
        <v>350</v>
      </c>
      <c r="B31" s="110">
        <v>31853</v>
      </c>
      <c r="C31" s="110">
        <v>11543</v>
      </c>
      <c r="D31" s="110">
        <v>8808.1415343441604</v>
      </c>
      <c r="E31" s="110">
        <v>2045.87271649379</v>
      </c>
      <c r="F31" s="110"/>
      <c r="G31" s="110">
        <v>159.78075144076701</v>
      </c>
      <c r="H31" s="110">
        <v>34.640358936953298</v>
      </c>
      <c r="I31" s="110">
        <v>209.18890140210399</v>
      </c>
      <c r="J31" s="110">
        <v>12.295458074228</v>
      </c>
      <c r="K31" s="110">
        <v>226.466331373408</v>
      </c>
      <c r="L31" s="110">
        <v>-12.523930675113601</v>
      </c>
      <c r="M31" s="110">
        <v>59.176609344567296</v>
      </c>
      <c r="O31" s="252">
        <v>6.9098672024613101</v>
      </c>
      <c r="P31" s="252">
        <v>10.212538850343799</v>
      </c>
      <c r="R31" s="253">
        <v>1.018</v>
      </c>
      <c r="S31" s="253">
        <v>1.0164</v>
      </c>
      <c r="T31" s="253"/>
      <c r="U31" s="255">
        <v>0.34302589731939997</v>
      </c>
      <c r="V31" s="255">
        <v>0.210358927760109</v>
      </c>
      <c r="W31" s="255">
        <v>0.11676510676965</v>
      </c>
      <c r="X31" s="253"/>
      <c r="Y31" s="253">
        <v>1.0402370000000001</v>
      </c>
      <c r="Z31" s="253">
        <v>1.0014000000000001</v>
      </c>
      <c r="AA31" s="255">
        <v>8.8526211671612298</v>
      </c>
    </row>
    <row r="32" spans="1:27" customFormat="1" x14ac:dyDescent="0.25">
      <c r="A32" s="111" t="s">
        <v>351</v>
      </c>
      <c r="B32" s="110">
        <v>34851</v>
      </c>
      <c r="C32" s="110">
        <v>10296</v>
      </c>
      <c r="D32" s="110">
        <v>7509.1069320144097</v>
      </c>
      <c r="E32" s="110">
        <v>2100.9563342053798</v>
      </c>
      <c r="F32" s="110"/>
      <c r="G32" s="110">
        <v>255.792928817861</v>
      </c>
      <c r="H32" s="110">
        <v>225.26008724616901</v>
      </c>
      <c r="I32" s="110">
        <v>-137.50857308115201</v>
      </c>
      <c r="J32" s="110">
        <v>-8.2959576990702093</v>
      </c>
      <c r="K32" s="110">
        <v>281.18970977199899</v>
      </c>
      <c r="L32" s="110">
        <v>77.029546288644298</v>
      </c>
      <c r="M32" s="110">
        <v>-7.2067878534576497</v>
      </c>
      <c r="O32" s="252">
        <v>5.8907922297782003</v>
      </c>
      <c r="P32" s="252">
        <v>10.487503945367401</v>
      </c>
      <c r="R32" s="253">
        <v>1.0339</v>
      </c>
      <c r="S32" s="253">
        <v>1.1067</v>
      </c>
      <c r="T32" s="253"/>
      <c r="U32" s="255">
        <v>0.26449098879688299</v>
      </c>
      <c r="V32" s="255">
        <v>7.93960058451047E-2</v>
      </c>
      <c r="W32" s="255">
        <v>3.8967364831953198E-2</v>
      </c>
      <c r="X32" s="253"/>
      <c r="Y32" s="253">
        <v>1.0530520000000001</v>
      </c>
      <c r="Z32" s="253">
        <v>0.99890000000000001</v>
      </c>
      <c r="AA32" s="255">
        <v>-13.082133784928001</v>
      </c>
    </row>
    <row r="33" spans="1:27" customFormat="1" x14ac:dyDescent="0.25">
      <c r="A33" s="111" t="s">
        <v>352</v>
      </c>
      <c r="B33" s="110">
        <v>11899</v>
      </c>
      <c r="C33" s="110">
        <v>8556</v>
      </c>
      <c r="D33" s="110">
        <v>5892.05522222327</v>
      </c>
      <c r="E33" s="110">
        <v>1912.5498153704</v>
      </c>
      <c r="F33" s="110"/>
      <c r="G33" s="110">
        <v>269.32271643373099</v>
      </c>
      <c r="H33" s="110">
        <v>334.25422422397901</v>
      </c>
      <c r="I33" s="110">
        <v>-209.034892275099</v>
      </c>
      <c r="J33" s="110">
        <v>5.8561151483681897</v>
      </c>
      <c r="K33" s="110">
        <v>255.25182752532299</v>
      </c>
      <c r="L33" s="110">
        <v>103.36653321913199</v>
      </c>
      <c r="M33" s="110">
        <v>-7.2067878534576497</v>
      </c>
      <c r="O33" s="252">
        <v>4.6222371627867904</v>
      </c>
      <c r="P33" s="252">
        <v>9.5470207580468909</v>
      </c>
      <c r="R33" s="253">
        <v>1.0455000000000001</v>
      </c>
      <c r="S33" s="253">
        <v>1.1741999999999999</v>
      </c>
      <c r="T33" s="253"/>
      <c r="U33" s="255">
        <v>0.18</v>
      </c>
      <c r="V33" s="255">
        <v>7.6363636363636397E-2</v>
      </c>
      <c r="W33" s="255">
        <v>0.04</v>
      </c>
      <c r="X33" s="253"/>
      <c r="Y33" s="253">
        <v>1.0600209999999999</v>
      </c>
      <c r="Z33" s="253">
        <v>1.0009999999999999</v>
      </c>
      <c r="AA33" s="255">
        <v>-17.910447761194</v>
      </c>
    </row>
    <row r="34" spans="1:27" customFormat="1" x14ac:dyDescent="0.25">
      <c r="A34" s="111" t="s">
        <v>353</v>
      </c>
      <c r="B34" s="110">
        <v>46457</v>
      </c>
      <c r="C34" s="110">
        <v>9942</v>
      </c>
      <c r="D34" s="110">
        <v>7581.3109030072901</v>
      </c>
      <c r="E34" s="110">
        <v>1899.0702828220899</v>
      </c>
      <c r="F34" s="110"/>
      <c r="G34" s="110">
        <v>189.25071421715199</v>
      </c>
      <c r="H34" s="110">
        <v>159.85032203038199</v>
      </c>
      <c r="I34" s="110">
        <v>-140.191435437959</v>
      </c>
      <c r="J34" s="110">
        <v>13.6104195515589</v>
      </c>
      <c r="K34" s="110">
        <v>257.22690321230601</v>
      </c>
      <c r="L34" s="110">
        <v>-11.230456296870001</v>
      </c>
      <c r="M34" s="110">
        <v>-7.2067878534576497</v>
      </c>
      <c r="O34" s="252">
        <v>5.94743526271606</v>
      </c>
      <c r="P34" s="252">
        <v>9.4797339475213604</v>
      </c>
      <c r="R34" s="253">
        <v>1.0247999999999999</v>
      </c>
      <c r="S34" s="253">
        <v>1.0835999999999999</v>
      </c>
      <c r="T34" s="253"/>
      <c r="U34" s="255">
        <v>0.27651103872602201</v>
      </c>
      <c r="V34" s="255">
        <v>8.1433224755700306E-2</v>
      </c>
      <c r="W34" s="255">
        <v>3.3659066232356101E-2</v>
      </c>
      <c r="X34" s="253"/>
      <c r="Y34" s="253">
        <v>1.051031</v>
      </c>
      <c r="Z34" s="253">
        <v>1.0018</v>
      </c>
      <c r="AA34" s="255">
        <v>-4.5595854922279804</v>
      </c>
    </row>
    <row r="35" spans="1:27" customFormat="1" x14ac:dyDescent="0.25">
      <c r="A35" s="111" t="s">
        <v>354</v>
      </c>
      <c r="B35" s="110">
        <v>49138</v>
      </c>
      <c r="C35" s="110">
        <v>10511</v>
      </c>
      <c r="D35" s="110">
        <v>8070.4382460013903</v>
      </c>
      <c r="E35" s="110">
        <v>1880.25482428444</v>
      </c>
      <c r="F35" s="110"/>
      <c r="G35" s="110">
        <v>195.731765551206</v>
      </c>
      <c r="H35" s="110">
        <v>133.45798601608001</v>
      </c>
      <c r="I35" s="110">
        <v>-114.170565483421</v>
      </c>
      <c r="J35" s="110">
        <v>-2.4570715476545799</v>
      </c>
      <c r="K35" s="110">
        <v>287.967600155637</v>
      </c>
      <c r="L35" s="110">
        <v>-12.523930675113601</v>
      </c>
      <c r="M35" s="110">
        <v>72.304421311995299</v>
      </c>
      <c r="O35" s="252">
        <v>6.3311490089136697</v>
      </c>
      <c r="P35" s="252">
        <v>9.3858113883348899</v>
      </c>
      <c r="R35" s="253">
        <v>1.0241</v>
      </c>
      <c r="S35" s="253">
        <v>1.0704</v>
      </c>
      <c r="T35" s="253"/>
      <c r="U35" s="255">
        <v>0.27097396335583401</v>
      </c>
      <c r="V35" s="255">
        <v>8.2931533269045302E-2</v>
      </c>
      <c r="W35" s="255">
        <v>3.9858566377370598E-2</v>
      </c>
      <c r="X35" s="253"/>
      <c r="Y35" s="253">
        <v>1.052818</v>
      </c>
      <c r="Z35" s="253">
        <v>0.99970000000000003</v>
      </c>
      <c r="AA35" s="255">
        <v>11.146838156484501</v>
      </c>
    </row>
    <row r="36" spans="1:27" customFormat="1" ht="14.25" customHeight="1" x14ac:dyDescent="0.25">
      <c r="A36" s="17" t="s">
        <v>355</v>
      </c>
      <c r="B36" s="18"/>
      <c r="C36" s="18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O36" s="252"/>
      <c r="P36" s="252"/>
      <c r="R36" s="253"/>
      <c r="S36" s="253"/>
      <c r="T36" s="253"/>
      <c r="U36" s="255"/>
      <c r="V36" s="255"/>
      <c r="W36" s="255"/>
      <c r="X36" s="253"/>
      <c r="Y36" s="253"/>
      <c r="Z36" s="253"/>
      <c r="AA36" s="255"/>
    </row>
    <row r="37" spans="1:27" customFormat="1" x14ac:dyDescent="0.25">
      <c r="A37" s="111" t="s">
        <v>356</v>
      </c>
      <c r="B37" s="110">
        <v>47848</v>
      </c>
      <c r="C37" s="110">
        <v>9771</v>
      </c>
      <c r="D37" s="110">
        <v>8042.9229303552002</v>
      </c>
      <c r="E37" s="110">
        <v>1793.6205113921501</v>
      </c>
      <c r="F37" s="110"/>
      <c r="G37" s="110">
        <v>-109.75813261633</v>
      </c>
      <c r="H37" s="110">
        <v>-57.922068438346599</v>
      </c>
      <c r="I37" s="110">
        <v>74.322762037270394</v>
      </c>
      <c r="J37" s="110">
        <v>39.3743822848853</v>
      </c>
      <c r="K37" s="110">
        <v>-78.1090956663122</v>
      </c>
      <c r="L37" s="110">
        <v>-12.523930675113601</v>
      </c>
      <c r="M37" s="110">
        <v>78.613421647238994</v>
      </c>
      <c r="O37" s="252">
        <v>6.3095636181240602</v>
      </c>
      <c r="P37" s="252">
        <v>8.9533522822270495</v>
      </c>
      <c r="R37" s="253">
        <v>0.98619999999999997</v>
      </c>
      <c r="S37" s="253">
        <v>0.96709999999999996</v>
      </c>
      <c r="T37" s="253"/>
      <c r="U37" s="255">
        <v>0.43789334216628001</v>
      </c>
      <c r="V37" s="255">
        <v>0.21397813845644301</v>
      </c>
      <c r="W37" s="255">
        <v>5.7303742961245401E-2</v>
      </c>
      <c r="X37" s="253"/>
      <c r="Y37" s="253">
        <v>1.004167</v>
      </c>
      <c r="Z37" s="253">
        <v>1.0048999999999999</v>
      </c>
      <c r="AA37" s="255">
        <v>11.980712166172101</v>
      </c>
    </row>
    <row r="38" spans="1:27" customFormat="1" x14ac:dyDescent="0.25">
      <c r="A38" s="111" t="s">
        <v>357</v>
      </c>
      <c r="B38" s="110">
        <v>14421</v>
      </c>
      <c r="C38" s="110">
        <v>8268</v>
      </c>
      <c r="D38" s="110">
        <v>7009.5864132184897</v>
      </c>
      <c r="E38" s="110">
        <v>1669.7597183328801</v>
      </c>
      <c r="F38" s="110"/>
      <c r="G38" s="110">
        <v>-136.854648517833</v>
      </c>
      <c r="H38" s="110">
        <v>-190.60036927815901</v>
      </c>
      <c r="I38" s="110">
        <v>25.411922956858501</v>
      </c>
      <c r="J38" s="110">
        <v>18.889943241834999</v>
      </c>
      <c r="K38" s="110">
        <v>-108.192875360088</v>
      </c>
      <c r="L38" s="110">
        <v>-12.523930675113601</v>
      </c>
      <c r="M38" s="110">
        <v>-7.2067878534576497</v>
      </c>
      <c r="O38" s="252">
        <v>5.4989251785590501</v>
      </c>
      <c r="P38" s="252">
        <v>8.3350669163026101</v>
      </c>
      <c r="R38" s="253">
        <v>0.98029999999999995</v>
      </c>
      <c r="S38" s="253">
        <v>0.88519999999999999</v>
      </c>
      <c r="T38" s="253"/>
      <c r="U38" s="255">
        <v>0.53089533417402301</v>
      </c>
      <c r="V38" s="255">
        <v>0.248423707440101</v>
      </c>
      <c r="W38" s="255">
        <v>3.2786885245901599E-2</v>
      </c>
      <c r="X38" s="253"/>
      <c r="Y38" s="253">
        <v>0.99009600000000009</v>
      </c>
      <c r="Z38" s="253">
        <v>1.0026999999999999</v>
      </c>
      <c r="AA38" s="255">
        <v>-0.62656641604009999</v>
      </c>
    </row>
    <row r="39" spans="1:27" customFormat="1" x14ac:dyDescent="0.25">
      <c r="A39" s="111" t="s">
        <v>358</v>
      </c>
      <c r="B39" s="110">
        <v>22765</v>
      </c>
      <c r="C39" s="110">
        <v>9467</v>
      </c>
      <c r="D39" s="110">
        <v>7559.2846171728397</v>
      </c>
      <c r="E39" s="110">
        <v>1929.8158366806499</v>
      </c>
      <c r="F39" s="110"/>
      <c r="G39" s="110">
        <v>15.596844595200301</v>
      </c>
      <c r="H39" s="110">
        <v>12.8599229902071</v>
      </c>
      <c r="I39" s="110">
        <v>-74.968918892114601</v>
      </c>
      <c r="J39" s="110">
        <v>15.082629160491299</v>
      </c>
      <c r="K39" s="110">
        <v>29.371237097959799</v>
      </c>
      <c r="L39" s="110">
        <v>-12.523930675113601</v>
      </c>
      <c r="M39" s="110">
        <v>-7.2067878534576497</v>
      </c>
      <c r="O39" s="252">
        <v>5.9301559411377101</v>
      </c>
      <c r="P39" s="252">
        <v>9.6332088732703696</v>
      </c>
      <c r="R39" s="253">
        <v>1.0019</v>
      </c>
      <c r="S39" s="253">
        <v>1.0061</v>
      </c>
      <c r="T39" s="253"/>
      <c r="U39" s="255">
        <v>0.41037037037037</v>
      </c>
      <c r="V39" s="255">
        <v>0.10740740740740699</v>
      </c>
      <c r="W39" s="255">
        <v>3.4074074074074097E-2</v>
      </c>
      <c r="X39" s="253"/>
      <c r="Y39" s="253">
        <v>1.019709</v>
      </c>
      <c r="Z39" s="253">
        <v>1.002</v>
      </c>
      <c r="AA39" s="255">
        <v>-0.58910162002945499</v>
      </c>
    </row>
    <row r="40" spans="1:27" customFormat="1" x14ac:dyDescent="0.25">
      <c r="A40" s="111" t="s">
        <v>359</v>
      </c>
      <c r="B40" s="110">
        <v>20133</v>
      </c>
      <c r="C40" s="110">
        <v>12211</v>
      </c>
      <c r="D40" s="110">
        <v>9186.9954750436409</v>
      </c>
      <c r="E40" s="110">
        <v>2272.6496744738602</v>
      </c>
      <c r="F40" s="110"/>
      <c r="G40" s="110">
        <v>329.20994228162999</v>
      </c>
      <c r="H40" s="110">
        <v>317.21361610576997</v>
      </c>
      <c r="I40" s="110">
        <v>-19.739116678877298</v>
      </c>
      <c r="J40" s="110">
        <v>1.80145902115409</v>
      </c>
      <c r="K40" s="110">
        <v>142.91657868805299</v>
      </c>
      <c r="L40" s="110">
        <v>-12.523930675113601</v>
      </c>
      <c r="M40" s="110">
        <v>-7.2067878534576497</v>
      </c>
      <c r="O40" s="252">
        <v>7.2070729647841896</v>
      </c>
      <c r="P40" s="252">
        <v>11.344558684746399</v>
      </c>
      <c r="R40" s="253">
        <v>1.0357000000000001</v>
      </c>
      <c r="S40" s="253">
        <v>1.1391</v>
      </c>
      <c r="T40" s="253"/>
      <c r="U40" s="255">
        <v>0.232253618194349</v>
      </c>
      <c r="V40" s="255">
        <v>0.12129565816678201</v>
      </c>
      <c r="W40" s="255">
        <v>5.99586492074431E-2</v>
      </c>
      <c r="X40" s="253"/>
      <c r="Y40" s="253">
        <v>1.0281480000000001</v>
      </c>
      <c r="Z40" s="253">
        <v>1.0002</v>
      </c>
      <c r="AA40" s="255">
        <v>-1.56037991858887</v>
      </c>
    </row>
    <row r="41" spans="1:27" customFormat="1" x14ac:dyDescent="0.25">
      <c r="A41" s="111" t="s">
        <v>360</v>
      </c>
      <c r="B41" s="110">
        <v>21406</v>
      </c>
      <c r="C41" s="110">
        <v>8478</v>
      </c>
      <c r="D41" s="110">
        <v>7026.8562599523402</v>
      </c>
      <c r="E41" s="110">
        <v>1706.06681913701</v>
      </c>
      <c r="F41" s="110"/>
      <c r="G41" s="110">
        <v>-135.78949324649901</v>
      </c>
      <c r="H41" s="110">
        <v>-144.78066664975901</v>
      </c>
      <c r="I41" s="110">
        <v>123.011170559005</v>
      </c>
      <c r="J41" s="110">
        <v>2.0721168041310398</v>
      </c>
      <c r="K41" s="110">
        <v>-108.192875360088</v>
      </c>
      <c r="L41" s="110">
        <v>15.675511853862099</v>
      </c>
      <c r="M41" s="110">
        <v>-7.2067878534576497</v>
      </c>
      <c r="O41" s="252">
        <v>5.5124731383724201</v>
      </c>
      <c r="P41" s="252">
        <v>8.5163038400448503</v>
      </c>
      <c r="R41" s="253">
        <v>0.98050000000000004</v>
      </c>
      <c r="S41" s="253">
        <v>0.91449999999999998</v>
      </c>
      <c r="T41" s="253"/>
      <c r="U41" s="255">
        <v>0.54237288135593198</v>
      </c>
      <c r="V41" s="255">
        <v>0.28135593220339</v>
      </c>
      <c r="W41" s="255">
        <v>7.2881355932203407E-2</v>
      </c>
      <c r="X41" s="253"/>
      <c r="Y41" s="253">
        <v>0.98541100000000004</v>
      </c>
      <c r="Z41" s="253">
        <v>1.0003</v>
      </c>
      <c r="AA41" s="255">
        <v>-7.5235109717868296</v>
      </c>
    </row>
    <row r="42" spans="1:27" customFormat="1" x14ac:dyDescent="0.25">
      <c r="A42" s="111" t="s">
        <v>355</v>
      </c>
      <c r="B42" s="110">
        <v>242140</v>
      </c>
      <c r="C42" s="110">
        <v>8601</v>
      </c>
      <c r="D42" s="110">
        <v>6969.5257605771103</v>
      </c>
      <c r="E42" s="110">
        <v>1601.13019417856</v>
      </c>
      <c r="F42" s="110"/>
      <c r="G42" s="110">
        <v>30.506212016995502</v>
      </c>
      <c r="H42" s="110">
        <v>75.3804873963402</v>
      </c>
      <c r="I42" s="110">
        <v>-30.147354655506899</v>
      </c>
      <c r="J42" s="110">
        <v>-3.5207029541426</v>
      </c>
      <c r="K42" s="110">
        <v>-22.568677304939101</v>
      </c>
      <c r="L42" s="110">
        <v>-12.523930675113601</v>
      </c>
      <c r="M42" s="110">
        <v>-7.2067878534576497</v>
      </c>
      <c r="O42" s="252">
        <v>5.4674981415709896</v>
      </c>
      <c r="P42" s="252">
        <v>7.9924836871231504</v>
      </c>
      <c r="R42" s="253">
        <v>1.0042</v>
      </c>
      <c r="S42" s="253">
        <v>1.0464</v>
      </c>
      <c r="T42" s="253"/>
      <c r="U42" s="255">
        <v>0.25598610166931002</v>
      </c>
      <c r="V42" s="255">
        <v>0.18709872346854001</v>
      </c>
      <c r="W42" s="255">
        <v>7.3797114585693796E-2</v>
      </c>
      <c r="X42" s="253"/>
      <c r="Y42" s="253">
        <v>1.0134239999999999</v>
      </c>
      <c r="Z42" s="253">
        <v>0.99950000000000006</v>
      </c>
      <c r="AA42" s="255">
        <v>0.64619127261669496</v>
      </c>
    </row>
    <row r="43" spans="1:27" customFormat="1" x14ac:dyDescent="0.25">
      <c r="A43" s="111" t="s">
        <v>361</v>
      </c>
      <c r="B43" s="110">
        <v>9625</v>
      </c>
      <c r="C43" s="110">
        <v>8552</v>
      </c>
      <c r="D43" s="110">
        <v>7125.1846078882199</v>
      </c>
      <c r="E43" s="110">
        <v>1654.6695675149499</v>
      </c>
      <c r="F43" s="110"/>
      <c r="G43" s="110">
        <v>-78.567863785776197</v>
      </c>
      <c r="H43" s="110">
        <v>-75.192220675984103</v>
      </c>
      <c r="I43" s="110">
        <v>46.490781162781303</v>
      </c>
      <c r="J43" s="110">
        <v>-14.2863092896309</v>
      </c>
      <c r="K43" s="110">
        <v>-108.192875360088</v>
      </c>
      <c r="L43" s="110">
        <v>-12.523930675113601</v>
      </c>
      <c r="M43" s="110">
        <v>14.5465203969068</v>
      </c>
      <c r="O43" s="252">
        <v>5.5896103896103897</v>
      </c>
      <c r="P43" s="252">
        <v>8.2597402597402603</v>
      </c>
      <c r="R43" s="253">
        <v>0.98880000000000001</v>
      </c>
      <c r="S43" s="253">
        <v>0.95389999999999997</v>
      </c>
      <c r="T43" s="253"/>
      <c r="U43" s="255">
        <v>0.51301115241635697</v>
      </c>
      <c r="V43" s="255">
        <v>0.263940520446097</v>
      </c>
      <c r="W43" s="255">
        <v>3.9033457249070598E-2</v>
      </c>
      <c r="X43" s="253"/>
      <c r="Y43" s="253">
        <v>0.98572300000000002</v>
      </c>
      <c r="Z43" s="253">
        <v>0.998</v>
      </c>
      <c r="AA43" s="255">
        <v>4.6692607003891098</v>
      </c>
    </row>
    <row r="44" spans="1:27" customFormat="1" x14ac:dyDescent="0.25">
      <c r="A44" s="111" t="s">
        <v>362</v>
      </c>
      <c r="B44" s="110">
        <v>22344</v>
      </c>
      <c r="C44" s="110">
        <v>7621</v>
      </c>
      <c r="D44" s="110">
        <v>6446.6204920446598</v>
      </c>
      <c r="E44" s="110">
        <v>1598.5834391240801</v>
      </c>
      <c r="F44" s="110"/>
      <c r="G44" s="110">
        <v>-152.19536388809101</v>
      </c>
      <c r="H44" s="110">
        <v>-165.963923002012</v>
      </c>
      <c r="I44" s="110">
        <v>-23.690265612201902</v>
      </c>
      <c r="J44" s="110">
        <v>14.7912870578481</v>
      </c>
      <c r="K44" s="110">
        <v>-108.192875360088</v>
      </c>
      <c r="L44" s="110">
        <v>17.960633500362601</v>
      </c>
      <c r="M44" s="110">
        <v>-7.2067878534576497</v>
      </c>
      <c r="O44" s="252">
        <v>5.0572860723236701</v>
      </c>
      <c r="P44" s="252">
        <v>7.9797708557107097</v>
      </c>
      <c r="R44" s="253">
        <v>0.97619999999999996</v>
      </c>
      <c r="S44" s="253">
        <v>0.89549999999999996</v>
      </c>
      <c r="T44" s="253"/>
      <c r="U44" s="255">
        <v>0.56725663716814201</v>
      </c>
      <c r="V44" s="255">
        <v>0.16371681415929201</v>
      </c>
      <c r="W44" s="255">
        <v>4.2477876106194697E-2</v>
      </c>
      <c r="X44" s="253"/>
      <c r="Y44" s="253">
        <v>0.99503799999999998</v>
      </c>
      <c r="Z44" s="253">
        <v>1.0023</v>
      </c>
      <c r="AA44" s="255">
        <v>-8.0553295362082995</v>
      </c>
    </row>
    <row r="45" spans="1:27" customFormat="1" ht="14.25" customHeight="1" x14ac:dyDescent="0.25">
      <c r="A45" s="17" t="s">
        <v>363</v>
      </c>
      <c r="B45" s="18"/>
      <c r="C45" s="18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O45" s="252"/>
      <c r="P45" s="252"/>
      <c r="R45" s="253"/>
      <c r="S45" s="253"/>
      <c r="T45" s="253"/>
      <c r="U45" s="255"/>
      <c r="V45" s="255"/>
      <c r="W45" s="255"/>
      <c r="X45" s="253"/>
      <c r="Y45" s="253"/>
      <c r="Z45" s="253"/>
      <c r="AA45" s="255"/>
    </row>
    <row r="46" spans="1:27" customFormat="1" x14ac:dyDescent="0.25">
      <c r="A46" s="111" t="s">
        <v>364</v>
      </c>
      <c r="B46" s="110">
        <v>107918</v>
      </c>
      <c r="C46" s="110">
        <v>8942</v>
      </c>
      <c r="D46" s="110">
        <v>7377.7286045020701</v>
      </c>
      <c r="E46" s="110">
        <v>1781.5027442175101</v>
      </c>
      <c r="F46" s="110"/>
      <c r="G46" s="110">
        <v>-105.74286094270801</v>
      </c>
      <c r="H46" s="110">
        <v>-117.025585555166</v>
      </c>
      <c r="I46" s="110">
        <v>123.06673622421501</v>
      </c>
      <c r="J46" s="110">
        <v>-2.2492586552048102</v>
      </c>
      <c r="K46" s="110">
        <v>-108.192875360088</v>
      </c>
      <c r="L46" s="110">
        <v>-0.23627277559474399</v>
      </c>
      <c r="M46" s="110">
        <v>-7.2067878534576497</v>
      </c>
      <c r="O46" s="252">
        <v>5.7877277191941996</v>
      </c>
      <c r="P46" s="252">
        <v>8.8928630997609304</v>
      </c>
      <c r="R46" s="253">
        <v>0.98550000000000004</v>
      </c>
      <c r="S46" s="253">
        <v>0.93369999999999997</v>
      </c>
      <c r="T46" s="253"/>
      <c r="U46" s="255">
        <v>0.46157540826128701</v>
      </c>
      <c r="V46" s="255">
        <v>0.32276657060518699</v>
      </c>
      <c r="W46" s="255">
        <v>6.19596541786743E-2</v>
      </c>
      <c r="X46" s="253"/>
      <c r="Y46" s="253">
        <v>0.98329800000000001</v>
      </c>
      <c r="Z46" s="253">
        <v>0.99970000000000003</v>
      </c>
      <c r="AA46" s="255">
        <v>-5.73498339873227</v>
      </c>
    </row>
    <row r="47" spans="1:27" customFormat="1" x14ac:dyDescent="0.25">
      <c r="A47" s="111" t="s">
        <v>365</v>
      </c>
      <c r="B47" s="110">
        <v>16058</v>
      </c>
      <c r="C47" s="110">
        <v>7875</v>
      </c>
      <c r="D47" s="110">
        <v>6572.8461479281104</v>
      </c>
      <c r="E47" s="110">
        <v>1608.07519464192</v>
      </c>
      <c r="F47" s="110"/>
      <c r="G47" s="110">
        <v>-168.34522679397401</v>
      </c>
      <c r="H47" s="110">
        <v>-204.584771008247</v>
      </c>
      <c r="I47" s="110">
        <v>133.935203524125</v>
      </c>
      <c r="J47" s="110">
        <v>17.0534599107582</v>
      </c>
      <c r="K47" s="110">
        <v>-108.192875360088</v>
      </c>
      <c r="L47" s="110">
        <v>31.690156131214199</v>
      </c>
      <c r="M47" s="110">
        <v>-7.2067878534576497</v>
      </c>
      <c r="O47" s="252">
        <v>5.1563083821148297</v>
      </c>
      <c r="P47" s="252">
        <v>8.0271515755386709</v>
      </c>
      <c r="R47" s="253">
        <v>0.97419999999999995</v>
      </c>
      <c r="S47" s="253">
        <v>0.87209999999999999</v>
      </c>
      <c r="T47" s="253"/>
      <c r="U47" s="255">
        <v>0.57125603864734298</v>
      </c>
      <c r="V47" s="255">
        <v>0.39130434782608697</v>
      </c>
      <c r="W47" s="255">
        <v>5.6763285024154599E-2</v>
      </c>
      <c r="X47" s="253"/>
      <c r="Y47" s="253">
        <v>0.97314099999999992</v>
      </c>
      <c r="Z47" s="253">
        <v>1.0025999999999999</v>
      </c>
      <c r="AA47" s="255">
        <v>-9.5081967213114709</v>
      </c>
    </row>
    <row r="48" spans="1:27" customFormat="1" x14ac:dyDescent="0.25">
      <c r="A48" s="111" t="s">
        <v>366</v>
      </c>
      <c r="B48" s="110">
        <v>11612</v>
      </c>
      <c r="C48" s="110">
        <v>9027</v>
      </c>
      <c r="D48" s="110">
        <v>7223.2633684145603</v>
      </c>
      <c r="E48" s="110">
        <v>1852.8580265907899</v>
      </c>
      <c r="F48" s="110"/>
      <c r="G48" s="110">
        <v>40.239826012010901</v>
      </c>
      <c r="H48" s="110">
        <v>-8.9173869571350206</v>
      </c>
      <c r="I48" s="110">
        <v>-25.478956476595702</v>
      </c>
      <c r="J48" s="110">
        <v>70.029714599767104</v>
      </c>
      <c r="K48" s="110">
        <v>-108.192875360088</v>
      </c>
      <c r="L48" s="110">
        <v>-9.3262838132854107</v>
      </c>
      <c r="M48" s="110">
        <v>-7.2067878534576497</v>
      </c>
      <c r="O48" s="252">
        <v>5.6665518429211197</v>
      </c>
      <c r="P48" s="252">
        <v>9.2490527040992099</v>
      </c>
      <c r="R48" s="253">
        <v>1.0054000000000001</v>
      </c>
      <c r="S48" s="253">
        <v>0.99460000000000004</v>
      </c>
      <c r="T48" s="253"/>
      <c r="U48" s="255">
        <v>0.42857142857142899</v>
      </c>
      <c r="V48" s="255">
        <v>0.17325227963525799</v>
      </c>
      <c r="W48" s="255">
        <v>4.2553191489361701E-2</v>
      </c>
      <c r="X48" s="253"/>
      <c r="Y48" s="253">
        <v>0.99527199999999993</v>
      </c>
      <c r="Z48" s="253">
        <v>1.0097</v>
      </c>
      <c r="AA48" s="255">
        <v>-4.7756874095513702</v>
      </c>
    </row>
    <row r="49" spans="1:27" customFormat="1" x14ac:dyDescent="0.25">
      <c r="A49" s="111" t="s">
        <v>367</v>
      </c>
      <c r="B49" s="110">
        <v>34604</v>
      </c>
      <c r="C49" s="110">
        <v>8860</v>
      </c>
      <c r="D49" s="110">
        <v>7514.8176659576302</v>
      </c>
      <c r="E49" s="110">
        <v>1706.07736659177</v>
      </c>
      <c r="F49" s="110"/>
      <c r="G49" s="110">
        <v>-198.65994609190099</v>
      </c>
      <c r="H49" s="110">
        <v>-186.921679411958</v>
      </c>
      <c r="I49" s="110">
        <v>154.23143939845099</v>
      </c>
      <c r="J49" s="110">
        <v>-6.0477942066207104</v>
      </c>
      <c r="K49" s="110">
        <v>-108.192875360088</v>
      </c>
      <c r="L49" s="110">
        <v>-7.64189831508215</v>
      </c>
      <c r="M49" s="110">
        <v>-7.2067878534576497</v>
      </c>
      <c r="O49" s="252">
        <v>5.8952722228644099</v>
      </c>
      <c r="P49" s="252">
        <v>8.5163564905791205</v>
      </c>
      <c r="R49" s="253">
        <v>0.97340000000000004</v>
      </c>
      <c r="S49" s="253">
        <v>0.88980000000000004</v>
      </c>
      <c r="T49" s="253"/>
      <c r="U49" s="255">
        <v>0.53823529411764703</v>
      </c>
      <c r="V49" s="255">
        <v>0.314705882352941</v>
      </c>
      <c r="W49" s="255">
        <v>6.1764705882352902E-2</v>
      </c>
      <c r="X49" s="253"/>
      <c r="Y49" s="253">
        <v>0.97285600000000005</v>
      </c>
      <c r="Z49" s="253">
        <v>0.99919999999999998</v>
      </c>
      <c r="AA49" s="255">
        <v>-4.9394221808014898</v>
      </c>
    </row>
    <row r="50" spans="1:27" customFormat="1" x14ac:dyDescent="0.25">
      <c r="A50" s="111" t="s">
        <v>368</v>
      </c>
      <c r="B50" s="110">
        <v>58021</v>
      </c>
      <c r="C50" s="110">
        <v>8582</v>
      </c>
      <c r="D50" s="110">
        <v>7111.6778155198599</v>
      </c>
      <c r="E50" s="110">
        <v>1728.42494143968</v>
      </c>
      <c r="F50" s="110"/>
      <c r="G50" s="110">
        <v>-106.86329897333</v>
      </c>
      <c r="H50" s="110">
        <v>-83.259090755801196</v>
      </c>
      <c r="I50" s="110">
        <v>35.087928041954498</v>
      </c>
      <c r="J50" s="110">
        <v>24.854932280465501</v>
      </c>
      <c r="K50" s="110">
        <v>-108.192875360088</v>
      </c>
      <c r="L50" s="110">
        <v>-12.523930675113601</v>
      </c>
      <c r="M50" s="110">
        <v>-7.2067878534576497</v>
      </c>
      <c r="O50" s="252">
        <v>5.5790144947518998</v>
      </c>
      <c r="P50" s="252">
        <v>8.6279105840988599</v>
      </c>
      <c r="R50" s="253">
        <v>0.98480000000000001</v>
      </c>
      <c r="S50" s="253">
        <v>0.95120000000000005</v>
      </c>
      <c r="T50" s="253"/>
      <c r="U50" s="255">
        <v>0.43775100401606398</v>
      </c>
      <c r="V50" s="255">
        <v>0.23385851096694499</v>
      </c>
      <c r="W50" s="255">
        <v>5.68427556379364E-2</v>
      </c>
      <c r="X50" s="253"/>
      <c r="Y50" s="253">
        <v>0.9886839999999999</v>
      </c>
      <c r="Z50" s="253">
        <v>1.0035000000000001</v>
      </c>
      <c r="AA50" s="255">
        <v>-1.0696821515892401</v>
      </c>
    </row>
    <row r="51" spans="1:27" customFormat="1" x14ac:dyDescent="0.25">
      <c r="A51" s="111" t="s">
        <v>369</v>
      </c>
      <c r="B51" s="110">
        <v>12086</v>
      </c>
      <c r="C51" s="110">
        <v>8859</v>
      </c>
      <c r="D51" s="110">
        <v>7541.1579195767899</v>
      </c>
      <c r="E51" s="110">
        <v>1591.23210324313</v>
      </c>
      <c r="F51" s="110"/>
      <c r="G51" s="110">
        <v>-157.884228280499</v>
      </c>
      <c r="H51" s="110">
        <v>-142.28196611575001</v>
      </c>
      <c r="I51" s="110">
        <v>125.23409973453199</v>
      </c>
      <c r="J51" s="110">
        <v>-15.118255913007999</v>
      </c>
      <c r="K51" s="110">
        <v>-108.192875360088</v>
      </c>
      <c r="L51" s="110">
        <v>-12.523930675113601</v>
      </c>
      <c r="M51" s="110">
        <v>37.845224711378698</v>
      </c>
      <c r="O51" s="252">
        <v>5.9159357934800596</v>
      </c>
      <c r="P51" s="252">
        <v>7.9430746318053904</v>
      </c>
      <c r="R51" s="253">
        <v>0.97889999999999999</v>
      </c>
      <c r="S51" s="253">
        <v>0.90990000000000004</v>
      </c>
      <c r="T51" s="253"/>
      <c r="U51" s="255">
        <v>0.54825174825174805</v>
      </c>
      <c r="V51" s="255">
        <v>0.27832167832167798</v>
      </c>
      <c r="W51" s="255">
        <v>5.5944055944055902E-2</v>
      </c>
      <c r="X51" s="253"/>
      <c r="Y51" s="253">
        <v>0.98304900000000006</v>
      </c>
      <c r="Z51" s="253">
        <v>0.998</v>
      </c>
      <c r="AA51" s="255">
        <v>7.3573573573573601</v>
      </c>
    </row>
    <row r="52" spans="1:27" customFormat="1" x14ac:dyDescent="0.25">
      <c r="A52" s="111" t="s">
        <v>370</v>
      </c>
      <c r="B52" s="110">
        <v>38526</v>
      </c>
      <c r="C52" s="110">
        <v>9089</v>
      </c>
      <c r="D52" s="110">
        <v>7355.2955120447004</v>
      </c>
      <c r="E52" s="110">
        <v>1800.708689286</v>
      </c>
      <c r="F52" s="110"/>
      <c r="G52" s="110">
        <v>-9.0632098942904609</v>
      </c>
      <c r="H52" s="110">
        <v>15.493715900743201</v>
      </c>
      <c r="I52" s="110">
        <v>-29.181364801136102</v>
      </c>
      <c r="J52" s="110">
        <v>2.1706485797587298</v>
      </c>
      <c r="K52" s="110">
        <v>-106.44671214757901</v>
      </c>
      <c r="L52" s="110">
        <v>-12.523930675113601</v>
      </c>
      <c r="M52" s="110">
        <v>72.554328351109206</v>
      </c>
      <c r="O52" s="252">
        <v>5.7701292633546197</v>
      </c>
      <c r="P52" s="252">
        <v>8.9887348803405498</v>
      </c>
      <c r="R52" s="253">
        <v>0.99860000000000004</v>
      </c>
      <c r="S52" s="253">
        <v>1.008</v>
      </c>
      <c r="T52" s="253"/>
      <c r="U52" s="255">
        <v>0.36527215474583902</v>
      </c>
      <c r="V52" s="255">
        <v>0.16509221772379701</v>
      </c>
      <c r="W52" s="255">
        <v>5.1731893837156998E-2</v>
      </c>
      <c r="X52" s="253"/>
      <c r="Y52" s="253">
        <v>1.000259</v>
      </c>
      <c r="Z52" s="253">
        <v>1.0003</v>
      </c>
      <c r="AA52" s="255">
        <v>12.1594349142281</v>
      </c>
    </row>
    <row r="53" spans="1:27" customFormat="1" x14ac:dyDescent="0.25">
      <c r="A53" s="111" t="s">
        <v>371</v>
      </c>
      <c r="B53" s="110">
        <v>14760</v>
      </c>
      <c r="C53" s="110">
        <v>9425</v>
      </c>
      <c r="D53" s="110">
        <v>7556.7713048879496</v>
      </c>
      <c r="E53" s="110">
        <v>1809.20875602195</v>
      </c>
      <c r="F53" s="110"/>
      <c r="G53" s="110">
        <v>72.267854088519101</v>
      </c>
      <c r="H53" s="110">
        <v>-21.7079839394213</v>
      </c>
      <c r="I53" s="110">
        <v>-61.005462412846597</v>
      </c>
      <c r="J53" s="110">
        <v>9.0321854920117808</v>
      </c>
      <c r="K53" s="110">
        <v>-54.901767339183799</v>
      </c>
      <c r="L53" s="110">
        <v>-12.523930675113601</v>
      </c>
      <c r="M53" s="110">
        <v>127.615960103318</v>
      </c>
      <c r="O53" s="252">
        <v>5.9281842818428201</v>
      </c>
      <c r="P53" s="252">
        <v>9.0311653116531208</v>
      </c>
      <c r="R53" s="253">
        <v>1.0094000000000001</v>
      </c>
      <c r="S53" s="253">
        <v>0.98740000000000006</v>
      </c>
      <c r="T53" s="253"/>
      <c r="U53" s="255">
        <v>0.36685714285714299</v>
      </c>
      <c r="V53" s="255">
        <v>0.13257142857142901</v>
      </c>
      <c r="W53" s="255">
        <v>4.1142857142857099E-2</v>
      </c>
      <c r="X53" s="253"/>
      <c r="Y53" s="253">
        <v>1.007711</v>
      </c>
      <c r="Z53" s="253">
        <v>1.0012000000000001</v>
      </c>
      <c r="AA53" s="255">
        <v>19.863013698630098</v>
      </c>
    </row>
    <row r="54" spans="1:27" customFormat="1" x14ac:dyDescent="0.25">
      <c r="A54" s="111" t="s">
        <v>372</v>
      </c>
      <c r="B54" s="110">
        <v>8981</v>
      </c>
      <c r="C54" s="110">
        <v>7905</v>
      </c>
      <c r="D54" s="110">
        <v>6784.4990156297999</v>
      </c>
      <c r="E54" s="110">
        <v>1608.2570258338501</v>
      </c>
      <c r="F54" s="110"/>
      <c r="G54" s="110">
        <v>-204.33611635101099</v>
      </c>
      <c r="H54" s="110">
        <v>-221.01224888119901</v>
      </c>
      <c r="I54" s="110">
        <v>40.438991880527198</v>
      </c>
      <c r="J54" s="110">
        <v>23.7098064808503</v>
      </c>
      <c r="K54" s="110">
        <v>-108.192875360088</v>
      </c>
      <c r="L54" s="110">
        <v>-11.100137416151799</v>
      </c>
      <c r="M54" s="110">
        <v>-7.2067878534576497</v>
      </c>
      <c r="O54" s="252">
        <v>5.3223471773744597</v>
      </c>
      <c r="P54" s="252">
        <v>8.0280592361652392</v>
      </c>
      <c r="R54" s="253">
        <v>0.96970000000000001</v>
      </c>
      <c r="S54" s="253">
        <v>0.8619</v>
      </c>
      <c r="T54" s="253"/>
      <c r="U54" s="255">
        <v>0.58995815899581605</v>
      </c>
      <c r="V54" s="255">
        <v>0.28661087866108798</v>
      </c>
      <c r="W54" s="255">
        <v>2.5104602510460299E-2</v>
      </c>
      <c r="X54" s="253"/>
      <c r="Y54" s="253">
        <v>0.96367000000000003</v>
      </c>
      <c r="Z54" s="253">
        <v>1.0035000000000001</v>
      </c>
      <c r="AA54" s="255">
        <v>-4.5908183632734501</v>
      </c>
    </row>
    <row r="55" spans="1:27" customFormat="1" ht="14.25" customHeight="1" x14ac:dyDescent="0.25">
      <c r="A55" s="17" t="s">
        <v>373</v>
      </c>
      <c r="B55" s="18"/>
      <c r="C55" s="18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O55" s="252"/>
      <c r="P55" s="252"/>
      <c r="R55" s="253"/>
      <c r="S55" s="253"/>
      <c r="T55" s="253"/>
      <c r="U55" s="255"/>
      <c r="V55" s="255"/>
      <c r="W55" s="255"/>
      <c r="X55" s="253"/>
      <c r="Y55" s="253"/>
      <c r="Z55" s="253"/>
      <c r="AA55" s="255"/>
    </row>
    <row r="56" spans="1:27" customFormat="1" x14ac:dyDescent="0.25">
      <c r="A56" s="111" t="s">
        <v>374</v>
      </c>
      <c r="B56" s="110">
        <v>5498</v>
      </c>
      <c r="C56" s="110">
        <v>7651</v>
      </c>
      <c r="D56" s="110">
        <v>6445.4707810467398</v>
      </c>
      <c r="E56" s="110">
        <v>1621.43731885637</v>
      </c>
      <c r="F56" s="110"/>
      <c r="G56" s="110">
        <v>-144.433435829084</v>
      </c>
      <c r="H56" s="110">
        <v>-156.83994847015501</v>
      </c>
      <c r="I56" s="110">
        <v>-80.529739482686495</v>
      </c>
      <c r="J56" s="110">
        <v>16.722283956866701</v>
      </c>
      <c r="K56" s="110">
        <v>-108.192875360088</v>
      </c>
      <c r="L56" s="110">
        <v>64.763312441292598</v>
      </c>
      <c r="M56" s="110">
        <v>-7.2067878534576497</v>
      </c>
      <c r="O56" s="252">
        <v>5.0563841396871601</v>
      </c>
      <c r="P56" s="252">
        <v>8.0938523099308792</v>
      </c>
      <c r="R56" s="253">
        <v>0.97740000000000005</v>
      </c>
      <c r="S56" s="253">
        <v>0.90259999999999996</v>
      </c>
      <c r="T56" s="253"/>
      <c r="U56" s="255">
        <v>0.46762589928057602</v>
      </c>
      <c r="V56" s="255">
        <v>0.15827338129496399</v>
      </c>
      <c r="W56" s="255">
        <v>2.8776978417266199E-2</v>
      </c>
      <c r="X56" s="253"/>
      <c r="Y56" s="253">
        <v>0.976163</v>
      </c>
      <c r="Z56" s="253">
        <v>1.0025999999999999</v>
      </c>
      <c r="AA56" s="255">
        <v>-13.125</v>
      </c>
    </row>
    <row r="57" spans="1:27" customFormat="1" x14ac:dyDescent="0.25">
      <c r="A57" s="111" t="s">
        <v>375</v>
      </c>
      <c r="B57" s="110">
        <v>21903</v>
      </c>
      <c r="C57" s="110">
        <v>7984</v>
      </c>
      <c r="D57" s="110">
        <v>6570.5983809395902</v>
      </c>
      <c r="E57" s="110">
        <v>1716.7440800545701</v>
      </c>
      <c r="F57" s="110"/>
      <c r="G57" s="110">
        <v>-121.635985900999</v>
      </c>
      <c r="H57" s="110">
        <v>-130.58622455373001</v>
      </c>
      <c r="I57" s="110">
        <v>16.659006245821701</v>
      </c>
      <c r="J57" s="110">
        <v>10.477017335649199</v>
      </c>
      <c r="K57" s="110">
        <v>-108.192875360088</v>
      </c>
      <c r="L57" s="110">
        <v>37.2508720809697</v>
      </c>
      <c r="M57" s="110">
        <v>-7.2067878534576497</v>
      </c>
      <c r="O57" s="252">
        <v>5.1545450394923096</v>
      </c>
      <c r="P57" s="252">
        <v>8.5696023375793295</v>
      </c>
      <c r="R57" s="253">
        <v>0.98129999999999995</v>
      </c>
      <c r="S57" s="253">
        <v>0.92330000000000001</v>
      </c>
      <c r="T57" s="253"/>
      <c r="U57" s="255">
        <v>0.46324180690876898</v>
      </c>
      <c r="V57" s="255">
        <v>0.24623560673162101</v>
      </c>
      <c r="W57" s="255">
        <v>5.4915854738706797E-2</v>
      </c>
      <c r="X57" s="253"/>
      <c r="Y57" s="253">
        <v>0.978626</v>
      </c>
      <c r="Z57" s="253">
        <v>1.0016</v>
      </c>
      <c r="AA57" s="255">
        <v>-10.1114649681529</v>
      </c>
    </row>
    <row r="58" spans="1:27" customFormat="1" x14ac:dyDescent="0.25">
      <c r="A58" s="111" t="s">
        <v>376</v>
      </c>
      <c r="B58" s="110">
        <v>10068</v>
      </c>
      <c r="C58" s="110">
        <v>8198</v>
      </c>
      <c r="D58" s="110">
        <v>6963.6040017118303</v>
      </c>
      <c r="E58" s="110">
        <v>1575.8934981954801</v>
      </c>
      <c r="F58" s="110"/>
      <c r="G58" s="110">
        <v>-111.57618100516</v>
      </c>
      <c r="H58" s="110">
        <v>-121.831646472792</v>
      </c>
      <c r="I58" s="110">
        <v>-31.3519881607101</v>
      </c>
      <c r="J58" s="110">
        <v>50.798369138642499</v>
      </c>
      <c r="K58" s="110">
        <v>-108.192875360088</v>
      </c>
      <c r="L58" s="110">
        <v>-12.523930675113601</v>
      </c>
      <c r="M58" s="110">
        <v>-7.2067878534576497</v>
      </c>
      <c r="O58" s="252">
        <v>5.4628526023043298</v>
      </c>
      <c r="P58" s="252">
        <v>7.8665077473182397</v>
      </c>
      <c r="R58" s="253">
        <v>0.98380000000000001</v>
      </c>
      <c r="S58" s="253">
        <v>0.92200000000000004</v>
      </c>
      <c r="T58" s="253"/>
      <c r="U58" s="255">
        <v>0.443636363636364</v>
      </c>
      <c r="V58" s="255">
        <v>0.2</v>
      </c>
      <c r="W58" s="255">
        <v>3.4545454545454497E-2</v>
      </c>
      <c r="X58" s="253"/>
      <c r="Y58" s="253">
        <v>0.978155</v>
      </c>
      <c r="Z58" s="253">
        <v>1.0073000000000001</v>
      </c>
      <c r="AA58" s="255">
        <v>-0.181488203266788</v>
      </c>
    </row>
    <row r="59" spans="1:27" customFormat="1" x14ac:dyDescent="0.25">
      <c r="A59" s="111" t="s">
        <v>377</v>
      </c>
      <c r="B59" s="110">
        <v>166673</v>
      </c>
      <c r="C59" s="110">
        <v>8396</v>
      </c>
      <c r="D59" s="110">
        <v>6879.3989971399196</v>
      </c>
      <c r="E59" s="110">
        <v>1635.1073086849599</v>
      </c>
      <c r="F59" s="110"/>
      <c r="G59" s="110">
        <v>-18.7160532691341</v>
      </c>
      <c r="H59" s="110">
        <v>31.9915745206008</v>
      </c>
      <c r="I59" s="110">
        <v>-48.5711959443476</v>
      </c>
      <c r="J59" s="110">
        <v>-8.9791587701361095</v>
      </c>
      <c r="K59" s="110">
        <v>-69.705278560692705</v>
      </c>
      <c r="L59" s="110">
        <v>2.4126060444590598</v>
      </c>
      <c r="M59" s="110">
        <v>-7.2067878534576497</v>
      </c>
      <c r="O59" s="252">
        <v>5.3967949217929698</v>
      </c>
      <c r="P59" s="252">
        <v>8.1620898405860594</v>
      </c>
      <c r="R59" s="253">
        <v>0.99709999999999999</v>
      </c>
      <c r="S59" s="253">
        <v>1.0188999999999999</v>
      </c>
      <c r="T59" s="253"/>
      <c r="U59" s="255">
        <v>0.28071150639244002</v>
      </c>
      <c r="V59" s="255">
        <v>0.19666481378543599</v>
      </c>
      <c r="W59" s="255">
        <v>5.8254585881044998E-2</v>
      </c>
      <c r="X59" s="253"/>
      <c r="Y59" s="253">
        <v>1.006157</v>
      </c>
      <c r="Z59" s="253">
        <v>0.99870000000000003</v>
      </c>
      <c r="AA59" s="255">
        <v>-6.12606971404717</v>
      </c>
    </row>
    <row r="60" spans="1:27" customFormat="1" x14ac:dyDescent="0.25">
      <c r="A60" s="111" t="s">
        <v>378</v>
      </c>
      <c r="B60" s="110">
        <v>28471</v>
      </c>
      <c r="C60" s="110">
        <v>8878</v>
      </c>
      <c r="D60" s="110">
        <v>7454.6301259383999</v>
      </c>
      <c r="E60" s="110">
        <v>1725.2920991937999</v>
      </c>
      <c r="F60" s="110"/>
      <c r="G60" s="110">
        <v>-68.093856348655194</v>
      </c>
      <c r="H60" s="110">
        <v>-55.674063677020897</v>
      </c>
      <c r="I60" s="110">
        <v>-44.068907029485501</v>
      </c>
      <c r="J60" s="110">
        <v>-5.9996441746053204</v>
      </c>
      <c r="K60" s="110">
        <v>-108.192875360088</v>
      </c>
      <c r="L60" s="110">
        <v>-12.523930675113601</v>
      </c>
      <c r="M60" s="110">
        <v>-7.2067878534576497</v>
      </c>
      <c r="O60" s="252">
        <v>5.8480559165466603</v>
      </c>
      <c r="P60" s="252">
        <v>8.6122721365600103</v>
      </c>
      <c r="R60" s="253">
        <v>0.99070000000000003</v>
      </c>
      <c r="S60" s="253">
        <v>0.96709999999999996</v>
      </c>
      <c r="T60" s="253"/>
      <c r="U60" s="255">
        <v>0.399399399399399</v>
      </c>
      <c r="V60" s="255">
        <v>0.16336336336336299</v>
      </c>
      <c r="W60" s="255">
        <v>3.6036036036036001E-2</v>
      </c>
      <c r="X60" s="253"/>
      <c r="Y60" s="253">
        <v>0.98682199999999998</v>
      </c>
      <c r="Z60" s="253">
        <v>0.99919999999999998</v>
      </c>
      <c r="AA60" s="255">
        <v>1.95958358848745</v>
      </c>
    </row>
    <row r="61" spans="1:27" customFormat="1" x14ac:dyDescent="0.25">
      <c r="A61" s="111" t="s">
        <v>379</v>
      </c>
      <c r="B61" s="110">
        <v>43728</v>
      </c>
      <c r="C61" s="110">
        <v>8302</v>
      </c>
      <c r="D61" s="110">
        <v>6987.5190233383</v>
      </c>
      <c r="E61" s="110">
        <v>1646.0479865320001</v>
      </c>
      <c r="F61" s="110"/>
      <c r="G61" s="110">
        <v>-121.04737908584799</v>
      </c>
      <c r="H61" s="110">
        <v>-105.575863140819</v>
      </c>
      <c r="I61" s="110">
        <v>21.721246267792498</v>
      </c>
      <c r="J61" s="110">
        <v>1.3615637308130799</v>
      </c>
      <c r="K61" s="110">
        <v>-108.192875360088</v>
      </c>
      <c r="L61" s="110">
        <v>-12.523930675113601</v>
      </c>
      <c r="M61" s="110">
        <v>-7.2067878534576497</v>
      </c>
      <c r="O61" s="252">
        <v>5.4816136114160301</v>
      </c>
      <c r="P61" s="252">
        <v>8.2167032564946894</v>
      </c>
      <c r="R61" s="253">
        <v>0.98250000000000004</v>
      </c>
      <c r="S61" s="253">
        <v>0.93520000000000003</v>
      </c>
      <c r="T61" s="253"/>
      <c r="U61" s="255">
        <v>0.50020859407592799</v>
      </c>
      <c r="V61" s="255">
        <v>0.24697538589904</v>
      </c>
      <c r="W61" s="255">
        <v>3.75469336670839E-2</v>
      </c>
      <c r="X61" s="253"/>
      <c r="Y61" s="253">
        <v>0.97572800000000004</v>
      </c>
      <c r="Z61" s="253">
        <v>1.0002</v>
      </c>
      <c r="AA61" s="255">
        <v>-1.68170631665299</v>
      </c>
    </row>
    <row r="62" spans="1:27" customFormat="1" x14ac:dyDescent="0.25">
      <c r="A62" s="111" t="s">
        <v>380</v>
      </c>
      <c r="B62" s="110">
        <v>145120</v>
      </c>
      <c r="C62" s="110">
        <v>8699</v>
      </c>
      <c r="D62" s="110">
        <v>7266.0409243528802</v>
      </c>
      <c r="E62" s="110">
        <v>1719.75248563734</v>
      </c>
      <c r="F62" s="110"/>
      <c r="G62" s="110">
        <v>-83.051870899921994</v>
      </c>
      <c r="H62" s="110">
        <v>-102.78500374604</v>
      </c>
      <c r="I62" s="110">
        <v>14.791656801288401</v>
      </c>
      <c r="J62" s="110">
        <v>-1.4891482587248499</v>
      </c>
      <c r="K62" s="110">
        <v>-108.192875360088</v>
      </c>
      <c r="L62" s="110">
        <v>1.05921249566214</v>
      </c>
      <c r="M62" s="110">
        <v>-7.2067878534576497</v>
      </c>
      <c r="O62" s="252">
        <v>5.7001102535832402</v>
      </c>
      <c r="P62" s="252">
        <v>8.5846196251378206</v>
      </c>
      <c r="R62" s="253">
        <v>0.98839999999999995</v>
      </c>
      <c r="S62" s="253">
        <v>0.93959999999999999</v>
      </c>
      <c r="T62" s="253"/>
      <c r="U62" s="255">
        <v>0.37282398452611198</v>
      </c>
      <c r="V62" s="255">
        <v>0.24480174081237899</v>
      </c>
      <c r="W62" s="255">
        <v>5.0048355899419701E-2</v>
      </c>
      <c r="X62" s="253"/>
      <c r="Y62" s="253">
        <v>0.99751599999999996</v>
      </c>
      <c r="Z62" s="253">
        <v>0.99980000000000002</v>
      </c>
      <c r="AA62" s="255">
        <v>-5.8930602957906704</v>
      </c>
    </row>
    <row r="63" spans="1:27" customFormat="1" x14ac:dyDescent="0.25">
      <c r="A63" s="111" t="s">
        <v>381</v>
      </c>
      <c r="B63" s="110">
        <v>14834</v>
      </c>
      <c r="C63" s="110">
        <v>8973</v>
      </c>
      <c r="D63" s="110">
        <v>7226.9043156442003</v>
      </c>
      <c r="E63" s="110">
        <v>1863.65578061934</v>
      </c>
      <c r="F63" s="110"/>
      <c r="G63" s="110">
        <v>63.385580937111499</v>
      </c>
      <c r="H63" s="110">
        <v>9.84722855536595</v>
      </c>
      <c r="I63" s="110">
        <v>-97.059619096902196</v>
      </c>
      <c r="J63" s="110">
        <v>33.930510209672804</v>
      </c>
      <c r="K63" s="110">
        <v>-108.192875360088</v>
      </c>
      <c r="L63" s="110">
        <v>-12.523930675113601</v>
      </c>
      <c r="M63" s="110">
        <v>-7.2067878534576497</v>
      </c>
      <c r="O63" s="252">
        <v>5.6694081164891497</v>
      </c>
      <c r="P63" s="252">
        <v>9.3029526762842103</v>
      </c>
      <c r="R63" s="253">
        <v>1.0085999999999999</v>
      </c>
      <c r="S63" s="253">
        <v>1.0046999999999999</v>
      </c>
      <c r="T63" s="253"/>
      <c r="U63" s="255">
        <v>0.37098692033293701</v>
      </c>
      <c r="V63" s="255">
        <v>0.14982164090368599</v>
      </c>
      <c r="W63" s="255">
        <v>2.2592152199762201E-2</v>
      </c>
      <c r="X63" s="253"/>
      <c r="Y63" s="253">
        <v>0.99138099999999996</v>
      </c>
      <c r="Z63" s="253">
        <v>1.0046999999999999</v>
      </c>
      <c r="AA63" s="255">
        <v>-4.2141230068337103</v>
      </c>
    </row>
    <row r="64" spans="1:27" customFormat="1" x14ac:dyDescent="0.25">
      <c r="A64" s="111" t="s">
        <v>382</v>
      </c>
      <c r="B64" s="110">
        <v>7481</v>
      </c>
      <c r="C64" s="110">
        <v>6599</v>
      </c>
      <c r="D64" s="110">
        <v>5503.73419300356</v>
      </c>
      <c r="E64" s="110">
        <v>1360.34462993703</v>
      </c>
      <c r="F64" s="110"/>
      <c r="G64" s="110">
        <v>-65.911353332071599</v>
      </c>
      <c r="H64" s="110">
        <v>-73.322804871100402</v>
      </c>
      <c r="I64" s="110">
        <v>-111.71997994033801</v>
      </c>
      <c r="J64" s="110">
        <v>106.186129851115</v>
      </c>
      <c r="K64" s="110">
        <v>-108.192875360088</v>
      </c>
      <c r="L64" s="110">
        <v>-4.6266187867707202</v>
      </c>
      <c r="M64" s="110">
        <v>-7.2067878534576497</v>
      </c>
      <c r="O64" s="252">
        <v>4.3176045983157296</v>
      </c>
      <c r="P64" s="252">
        <v>6.7905360245956397</v>
      </c>
      <c r="R64" s="253">
        <v>0.98780000000000001</v>
      </c>
      <c r="S64" s="253">
        <v>0.94530000000000003</v>
      </c>
      <c r="T64" s="253"/>
      <c r="U64" s="255">
        <v>0.417956656346749</v>
      </c>
      <c r="V64" s="255">
        <v>0.21981424148606801</v>
      </c>
      <c r="W64" s="255">
        <v>2.4767801857585099E-2</v>
      </c>
      <c r="X64" s="253"/>
      <c r="Y64" s="253">
        <v>0.97675400000000001</v>
      </c>
      <c r="Z64" s="253">
        <v>1.0193000000000001</v>
      </c>
      <c r="AA64" s="255">
        <v>-5.5555555555555598</v>
      </c>
    </row>
    <row r="65" spans="1:27" customFormat="1" x14ac:dyDescent="0.25">
      <c r="A65" s="111" t="s">
        <v>383</v>
      </c>
      <c r="B65" s="110">
        <v>7630</v>
      </c>
      <c r="C65" s="110">
        <v>6708</v>
      </c>
      <c r="D65" s="110">
        <v>6014.40329610973</v>
      </c>
      <c r="E65" s="110">
        <v>1268.1408187939201</v>
      </c>
      <c r="F65" s="110"/>
      <c r="G65" s="110">
        <v>-239.34192802181801</v>
      </c>
      <c r="H65" s="110">
        <v>-155.400530652714</v>
      </c>
      <c r="I65" s="110">
        <v>-37.028906343628897</v>
      </c>
      <c r="J65" s="110">
        <v>-15.071948314128401</v>
      </c>
      <c r="K65" s="110">
        <v>-108.192875360088</v>
      </c>
      <c r="L65" s="110">
        <v>-12.523930675113601</v>
      </c>
      <c r="M65" s="110">
        <v>-7.2067878534576497</v>
      </c>
      <c r="O65" s="252">
        <v>4.7182175622542601</v>
      </c>
      <c r="P65" s="252">
        <v>6.3302752293577997</v>
      </c>
      <c r="R65" s="253">
        <v>0.96</v>
      </c>
      <c r="S65" s="253">
        <v>0.87660000000000005</v>
      </c>
      <c r="T65" s="253"/>
      <c r="U65" s="255">
        <v>0.57499999999999996</v>
      </c>
      <c r="V65" s="255">
        <v>0.19722222222222199</v>
      </c>
      <c r="W65" s="255">
        <v>3.6111111111111101E-2</v>
      </c>
      <c r="X65" s="253"/>
      <c r="Y65" s="253">
        <v>0.97608800000000007</v>
      </c>
      <c r="Z65" s="253">
        <v>0.99750000000000005</v>
      </c>
      <c r="AA65" s="255">
        <v>-1.3698630136986301</v>
      </c>
    </row>
    <row r="66" spans="1:27" customFormat="1" x14ac:dyDescent="0.25">
      <c r="A66" s="111" t="s">
        <v>384</v>
      </c>
      <c r="B66" s="110">
        <v>3683</v>
      </c>
      <c r="C66" s="110">
        <v>7819</v>
      </c>
      <c r="D66" s="110">
        <v>6541.4596805298797</v>
      </c>
      <c r="E66" s="110">
        <v>1484.92943862126</v>
      </c>
      <c r="F66" s="110"/>
      <c r="G66" s="110">
        <v>-117.16621639501901</v>
      </c>
      <c r="H66" s="110">
        <v>-58.6061170461196</v>
      </c>
      <c r="I66" s="110">
        <v>-63.4300661567557</v>
      </c>
      <c r="J66" s="110">
        <v>135.37227531311399</v>
      </c>
      <c r="K66" s="110">
        <v>-108.192875360088</v>
      </c>
      <c r="L66" s="110">
        <v>12.2374466535833</v>
      </c>
      <c r="M66" s="110">
        <v>-7.2067878534576497</v>
      </c>
      <c r="O66" s="252">
        <v>5.1316861254412203</v>
      </c>
      <c r="P66" s="252">
        <v>7.4124355145261998</v>
      </c>
      <c r="R66" s="253">
        <v>0.9819</v>
      </c>
      <c r="S66" s="253">
        <v>0.95979999999999999</v>
      </c>
      <c r="T66" s="253"/>
      <c r="U66" s="255">
        <v>0.455026455026455</v>
      </c>
      <c r="V66" s="255">
        <v>0.17989417989418</v>
      </c>
      <c r="W66" s="255">
        <v>3.1746031746031703E-2</v>
      </c>
      <c r="X66" s="253"/>
      <c r="Y66" s="253">
        <v>0.97063199999999994</v>
      </c>
      <c r="Z66" s="253">
        <v>1.0206999999999999</v>
      </c>
      <c r="AA66" s="255">
        <v>-7.3529411764705896</v>
      </c>
    </row>
    <row r="67" spans="1:27" customFormat="1" x14ac:dyDescent="0.25">
      <c r="A67" s="111" t="s">
        <v>385</v>
      </c>
      <c r="B67" s="110">
        <v>11506</v>
      </c>
      <c r="C67" s="110">
        <v>8048</v>
      </c>
      <c r="D67" s="110">
        <v>6780.1864378445398</v>
      </c>
      <c r="E67" s="110">
        <v>1556.5319446210999</v>
      </c>
      <c r="F67" s="110"/>
      <c r="G67" s="110">
        <v>-63.177567336951</v>
      </c>
      <c r="H67" s="110">
        <v>-82.186412650773804</v>
      </c>
      <c r="I67" s="110">
        <v>-62.672709893757897</v>
      </c>
      <c r="J67" s="110">
        <v>46.747346347272298</v>
      </c>
      <c r="K67" s="110">
        <v>-108.192875360088</v>
      </c>
      <c r="L67" s="110">
        <v>-12.523930675113601</v>
      </c>
      <c r="M67" s="110">
        <v>-7.2067878534576497</v>
      </c>
      <c r="O67" s="252">
        <v>5.3189640187728102</v>
      </c>
      <c r="P67" s="252">
        <v>7.7698592038936196</v>
      </c>
      <c r="R67" s="253">
        <v>0.99050000000000005</v>
      </c>
      <c r="S67" s="253">
        <v>0.94650000000000001</v>
      </c>
      <c r="T67" s="253"/>
      <c r="U67" s="255">
        <v>0.46405228758169897</v>
      </c>
      <c r="V67" s="255">
        <v>0.184640522875817</v>
      </c>
      <c r="W67" s="255">
        <v>2.2875816993464099E-2</v>
      </c>
      <c r="X67" s="253"/>
      <c r="Y67" s="253">
        <v>0.98210200000000003</v>
      </c>
      <c r="Z67" s="253">
        <v>1.0068999999999999</v>
      </c>
      <c r="AA67" s="255">
        <v>-4.375</v>
      </c>
    </row>
    <row r="68" spans="1:27" customFormat="1" x14ac:dyDescent="0.25">
      <c r="A68" s="111" t="s">
        <v>386</v>
      </c>
      <c r="B68" s="110">
        <v>5317</v>
      </c>
      <c r="C68" s="110">
        <v>7696</v>
      </c>
      <c r="D68" s="110">
        <v>6401.1673974817204</v>
      </c>
      <c r="E68" s="110">
        <v>1589.97640553768</v>
      </c>
      <c r="F68" s="110"/>
      <c r="G68" s="110">
        <v>-122.308326948825</v>
      </c>
      <c r="H68" s="110">
        <v>-146.46176404744099</v>
      </c>
      <c r="I68" s="110">
        <v>-40.104750597750801</v>
      </c>
      <c r="J68" s="110">
        <v>110.06413916283201</v>
      </c>
      <c r="K68" s="110">
        <v>-108.192875360088</v>
      </c>
      <c r="L68" s="110">
        <v>19.413459590931001</v>
      </c>
      <c r="M68" s="110">
        <v>-7.2067878534576497</v>
      </c>
      <c r="O68" s="252">
        <v>5.0216287380101603</v>
      </c>
      <c r="P68" s="252">
        <v>7.9368064698138001</v>
      </c>
      <c r="R68" s="253">
        <v>0.98070000000000002</v>
      </c>
      <c r="S68" s="253">
        <v>0.90720000000000001</v>
      </c>
      <c r="T68" s="253"/>
      <c r="U68" s="255">
        <v>0.52434456928838902</v>
      </c>
      <c r="V68" s="255">
        <v>0.235955056179775</v>
      </c>
      <c r="W68" s="255">
        <v>1.8726591760299598E-2</v>
      </c>
      <c r="X68" s="253"/>
      <c r="Y68" s="253">
        <v>0.98050700000000002</v>
      </c>
      <c r="Z68" s="253">
        <v>1.0172000000000001</v>
      </c>
      <c r="AA68" s="255">
        <v>-8.2474226804123703</v>
      </c>
    </row>
    <row r="69" spans="1:27" customFormat="1" ht="14.25" customHeight="1" x14ac:dyDescent="0.25">
      <c r="A69" s="17" t="s">
        <v>387</v>
      </c>
      <c r="B69" s="18"/>
      <c r="C69" s="18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O69" s="252"/>
      <c r="P69" s="252"/>
      <c r="R69" s="253"/>
      <c r="S69" s="253"/>
      <c r="T69" s="253"/>
      <c r="U69" s="255"/>
      <c r="V69" s="255"/>
      <c r="W69" s="255"/>
      <c r="X69" s="253"/>
      <c r="Y69" s="253"/>
      <c r="Z69" s="253"/>
      <c r="AA69" s="255"/>
    </row>
    <row r="70" spans="1:27" customFormat="1" x14ac:dyDescent="0.25">
      <c r="A70" s="111" t="s">
        <v>388</v>
      </c>
      <c r="B70" s="110">
        <v>6824</v>
      </c>
      <c r="C70" s="110">
        <v>9759</v>
      </c>
      <c r="D70" s="110">
        <v>8256.5351618463501</v>
      </c>
      <c r="E70" s="110">
        <v>1761.39646832836</v>
      </c>
      <c r="F70" s="110"/>
      <c r="G70" s="110">
        <v>-78.854187247338203</v>
      </c>
      <c r="H70" s="110">
        <v>-116.04481875738099</v>
      </c>
      <c r="I70" s="110">
        <v>-35.120744535061903</v>
      </c>
      <c r="J70" s="110">
        <v>99.042481868301905</v>
      </c>
      <c r="K70" s="110">
        <v>-108.192875360088</v>
      </c>
      <c r="L70" s="110">
        <v>-12.523930675113601</v>
      </c>
      <c r="M70" s="110">
        <v>-7.2067878534576497</v>
      </c>
      <c r="O70" s="252">
        <v>6.4771395076201603</v>
      </c>
      <c r="P70" s="252">
        <v>8.7924970691676396</v>
      </c>
      <c r="R70" s="253">
        <v>0.99029999999999996</v>
      </c>
      <c r="S70" s="253">
        <v>0.9335</v>
      </c>
      <c r="T70" s="253"/>
      <c r="U70" s="255">
        <v>0.35746606334841602</v>
      </c>
      <c r="V70" s="255">
        <v>0.17194570135746601</v>
      </c>
      <c r="W70" s="255">
        <v>2.9411764705882401E-2</v>
      </c>
      <c r="X70" s="253"/>
      <c r="Y70" s="253">
        <v>0.96837400000000007</v>
      </c>
      <c r="Z70" s="253">
        <v>1.012</v>
      </c>
      <c r="AA70" s="255">
        <v>-0.89686098654708502</v>
      </c>
    </row>
    <row r="71" spans="1:27" customFormat="1" x14ac:dyDescent="0.25">
      <c r="A71" s="111" t="s">
        <v>389</v>
      </c>
      <c r="B71" s="110">
        <v>17858</v>
      </c>
      <c r="C71" s="110">
        <v>8586</v>
      </c>
      <c r="D71" s="110">
        <v>7159.5000747821096</v>
      </c>
      <c r="E71" s="110">
        <v>1647.9114304805601</v>
      </c>
      <c r="F71" s="110"/>
      <c r="G71" s="110">
        <v>-71.792696940205602</v>
      </c>
      <c r="H71" s="110">
        <v>-64.663619689719198</v>
      </c>
      <c r="I71" s="110">
        <v>46.130682031229398</v>
      </c>
      <c r="J71" s="110">
        <v>-2.8997401037669599</v>
      </c>
      <c r="K71" s="110">
        <v>-108.192875360088</v>
      </c>
      <c r="L71" s="110">
        <v>-12.523930675113601</v>
      </c>
      <c r="M71" s="110">
        <v>-7.2067878534576497</v>
      </c>
      <c r="O71" s="252">
        <v>5.6165304065404902</v>
      </c>
      <c r="P71" s="252">
        <v>8.2260051517527195</v>
      </c>
      <c r="R71" s="253">
        <v>0.98980000000000001</v>
      </c>
      <c r="S71" s="253">
        <v>0.96009999999999995</v>
      </c>
      <c r="T71" s="253"/>
      <c r="U71" s="255">
        <v>0.431704885343968</v>
      </c>
      <c r="V71" s="255">
        <v>0.248255234297109</v>
      </c>
      <c r="W71" s="255">
        <v>5.7826520438683901E-2</v>
      </c>
      <c r="X71" s="253"/>
      <c r="Y71" s="253">
        <v>0.95940700000000012</v>
      </c>
      <c r="Z71" s="253">
        <v>0.99960000000000004</v>
      </c>
      <c r="AA71" s="255">
        <v>-0.98716683119447202</v>
      </c>
    </row>
    <row r="72" spans="1:27" customFormat="1" x14ac:dyDescent="0.25">
      <c r="A72" s="111" t="s">
        <v>390</v>
      </c>
      <c r="B72" s="110">
        <v>29481</v>
      </c>
      <c r="C72" s="110">
        <v>8412</v>
      </c>
      <c r="D72" s="110">
        <v>7112.7619682193499</v>
      </c>
      <c r="E72" s="110">
        <v>1770.83089202472</v>
      </c>
      <c r="F72" s="110"/>
      <c r="G72" s="110">
        <v>-253.40267463968101</v>
      </c>
      <c r="H72" s="110">
        <v>-256.21368222473598</v>
      </c>
      <c r="I72" s="110">
        <v>125.45201470569501</v>
      </c>
      <c r="J72" s="110">
        <v>18.457241043515399</v>
      </c>
      <c r="K72" s="110">
        <v>-108.192875360088</v>
      </c>
      <c r="L72" s="110">
        <v>9.1776985673369094</v>
      </c>
      <c r="M72" s="110">
        <v>-7.2067878534576497</v>
      </c>
      <c r="O72" s="252">
        <v>5.5798649977951902</v>
      </c>
      <c r="P72" s="252">
        <v>8.8395916013703708</v>
      </c>
      <c r="R72" s="253">
        <v>0.96419999999999995</v>
      </c>
      <c r="S72" s="253">
        <v>0.85470000000000002</v>
      </c>
      <c r="T72" s="253"/>
      <c r="U72" s="255">
        <v>0.53434650455927002</v>
      </c>
      <c r="V72" s="255">
        <v>0.25349544072948299</v>
      </c>
      <c r="W72" s="255">
        <v>8.1458966565349497E-2</v>
      </c>
      <c r="X72" s="253"/>
      <c r="Y72" s="253">
        <v>0.98299499999999995</v>
      </c>
      <c r="Z72" s="253">
        <v>1.0025999999999999</v>
      </c>
      <c r="AA72" s="255">
        <v>-6.7988668555240803</v>
      </c>
    </row>
    <row r="73" spans="1:27" customFormat="1" x14ac:dyDescent="0.25">
      <c r="A73" s="111" t="s">
        <v>391</v>
      </c>
      <c r="B73" s="110">
        <v>9438</v>
      </c>
      <c r="C73" s="110">
        <v>8401</v>
      </c>
      <c r="D73" s="110">
        <v>7266.3595942915999</v>
      </c>
      <c r="E73" s="110">
        <v>1685.33181163011</v>
      </c>
      <c r="F73" s="110"/>
      <c r="G73" s="110">
        <v>-250.18183813991701</v>
      </c>
      <c r="H73" s="110">
        <v>-251.206125814572</v>
      </c>
      <c r="I73" s="110">
        <v>29.762872428433599</v>
      </c>
      <c r="J73" s="110">
        <v>34.842585978744602</v>
      </c>
      <c r="K73" s="110">
        <v>-108.192875360088</v>
      </c>
      <c r="L73" s="110">
        <v>1.53882449075295</v>
      </c>
      <c r="M73" s="110">
        <v>-7.2067878534576497</v>
      </c>
      <c r="O73" s="252">
        <v>5.7003602458147897</v>
      </c>
      <c r="P73" s="252">
        <v>8.4127993218902297</v>
      </c>
      <c r="R73" s="253">
        <v>0.96540000000000004</v>
      </c>
      <c r="S73" s="253">
        <v>0.85029999999999994</v>
      </c>
      <c r="T73" s="253"/>
      <c r="U73" s="255">
        <v>0.51486988847583604</v>
      </c>
      <c r="V73" s="255">
        <v>0.19330855018587401</v>
      </c>
      <c r="W73" s="255">
        <v>4.8327137546468397E-2</v>
      </c>
      <c r="X73" s="253"/>
      <c r="Y73" s="253">
        <v>0.98523499999999997</v>
      </c>
      <c r="Z73" s="253">
        <v>1.0047999999999999</v>
      </c>
      <c r="AA73" s="255">
        <v>-5.9440559440559397</v>
      </c>
    </row>
    <row r="74" spans="1:27" customFormat="1" x14ac:dyDescent="0.25">
      <c r="A74" s="111" t="s">
        <v>392</v>
      </c>
      <c r="B74" s="110">
        <v>13128</v>
      </c>
      <c r="C74" s="110">
        <v>12176</v>
      </c>
      <c r="D74" s="110">
        <v>9739.0579170824894</v>
      </c>
      <c r="E74" s="110">
        <v>2429.34605979553</v>
      </c>
      <c r="F74" s="110"/>
      <c r="G74" s="110">
        <v>155.11131891247501</v>
      </c>
      <c r="H74" s="110">
        <v>115.753180408804</v>
      </c>
      <c r="I74" s="110">
        <v>-122.838050663278</v>
      </c>
      <c r="J74" s="110">
        <v>-12.696715366061399</v>
      </c>
      <c r="K74" s="110">
        <v>-108.192875360088</v>
      </c>
      <c r="L74" s="110">
        <v>-12.523930675113601</v>
      </c>
      <c r="M74" s="110">
        <v>-7.2067878534576497</v>
      </c>
      <c r="O74" s="252">
        <v>7.6401584399756297</v>
      </c>
      <c r="P74" s="252">
        <v>12.1267519804997</v>
      </c>
      <c r="R74" s="253">
        <v>1.0158</v>
      </c>
      <c r="S74" s="253">
        <v>1.0471999999999999</v>
      </c>
      <c r="T74" s="253"/>
      <c r="U74" s="255">
        <v>0.29312063808574301</v>
      </c>
      <c r="V74" s="255">
        <v>6.8793619142572301E-2</v>
      </c>
      <c r="W74" s="255">
        <v>1.6949152542372899E-2</v>
      </c>
      <c r="X74" s="253"/>
      <c r="Y74" s="253">
        <v>0.98226400000000003</v>
      </c>
      <c r="Z74" s="253">
        <v>0.99870000000000003</v>
      </c>
      <c r="AA74" s="255">
        <v>-2.3369036027263901</v>
      </c>
    </row>
    <row r="75" spans="1:27" customFormat="1" x14ac:dyDescent="0.25">
      <c r="A75" s="111" t="s">
        <v>387</v>
      </c>
      <c r="B75" s="110">
        <v>145114</v>
      </c>
      <c r="C75" s="110">
        <v>8685</v>
      </c>
      <c r="D75" s="110">
        <v>7254.9218115912499</v>
      </c>
      <c r="E75" s="110">
        <v>1699.1161317358999</v>
      </c>
      <c r="F75" s="110"/>
      <c r="G75" s="110">
        <v>-84.373873554205204</v>
      </c>
      <c r="H75" s="110">
        <v>-19.471258807549201</v>
      </c>
      <c r="I75" s="110">
        <v>-38.325672825829102</v>
      </c>
      <c r="J75" s="110">
        <v>0.68955210730461403</v>
      </c>
      <c r="K75" s="110">
        <v>-108.192875360088</v>
      </c>
      <c r="L75" s="110">
        <v>-12.523930675113601</v>
      </c>
      <c r="M75" s="110">
        <v>-7.2067878534576497</v>
      </c>
      <c r="O75" s="252">
        <v>5.6913874608928197</v>
      </c>
      <c r="P75" s="252">
        <v>8.4816075637085309</v>
      </c>
      <c r="R75" s="253">
        <v>0.98819999999999997</v>
      </c>
      <c r="S75" s="253">
        <v>0.9879</v>
      </c>
      <c r="T75" s="253"/>
      <c r="U75" s="255">
        <v>0.32546313112967701</v>
      </c>
      <c r="V75" s="255">
        <v>0.174718488921177</v>
      </c>
      <c r="W75" s="255">
        <v>5.3517374984865002E-2</v>
      </c>
      <c r="X75" s="253"/>
      <c r="Y75" s="253">
        <v>0.98949399999999998</v>
      </c>
      <c r="Z75" s="253">
        <v>1.0001</v>
      </c>
      <c r="AA75" s="255">
        <v>-2.1329541414859601</v>
      </c>
    </row>
    <row r="76" spans="1:27" customFormat="1" x14ac:dyDescent="0.25">
      <c r="A76" s="111" t="s">
        <v>393</v>
      </c>
      <c r="B76" s="110">
        <v>7532</v>
      </c>
      <c r="C76" s="110">
        <v>8891</v>
      </c>
      <c r="D76" s="110">
        <v>7429.6574794028002</v>
      </c>
      <c r="E76" s="110">
        <v>1803.28459039514</v>
      </c>
      <c r="F76" s="110"/>
      <c r="G76" s="110">
        <v>-130.270733562858</v>
      </c>
      <c r="H76" s="110">
        <v>-108.731985168609</v>
      </c>
      <c r="I76" s="110">
        <v>36.681843015662402</v>
      </c>
      <c r="J76" s="110">
        <v>-13.409323536779601</v>
      </c>
      <c r="K76" s="110">
        <v>-108.192875360088</v>
      </c>
      <c r="L76" s="110">
        <v>-11.2037658927929</v>
      </c>
      <c r="M76" s="110">
        <v>-7.2067878534576497</v>
      </c>
      <c r="O76" s="252">
        <v>5.8284652150823204</v>
      </c>
      <c r="P76" s="252">
        <v>9.0015932023367</v>
      </c>
      <c r="R76" s="253">
        <v>0.98229999999999995</v>
      </c>
      <c r="S76" s="253">
        <v>0.93910000000000005</v>
      </c>
      <c r="T76" s="253"/>
      <c r="U76" s="255">
        <v>0.47835990888382701</v>
      </c>
      <c r="V76" s="255">
        <v>0.18451025056947601</v>
      </c>
      <c r="W76" s="255">
        <v>5.69476082004556E-2</v>
      </c>
      <c r="X76" s="253"/>
      <c r="Y76" s="253">
        <v>0.9760930000000001</v>
      </c>
      <c r="Z76" s="253">
        <v>0.99819999999999998</v>
      </c>
      <c r="AA76" s="255">
        <v>-4.5652173913043503</v>
      </c>
    </row>
    <row r="77" spans="1:27" customFormat="1" x14ac:dyDescent="0.25">
      <c r="A77" s="111" t="s">
        <v>394</v>
      </c>
      <c r="B77" s="110">
        <v>31944</v>
      </c>
      <c r="C77" s="110">
        <v>9724</v>
      </c>
      <c r="D77" s="110">
        <v>8180.4867855639995</v>
      </c>
      <c r="E77" s="110">
        <v>1788.5665859857399</v>
      </c>
      <c r="F77" s="110"/>
      <c r="G77" s="110">
        <v>-191.82528431673799</v>
      </c>
      <c r="H77" s="110">
        <v>-136.27386741724999</v>
      </c>
      <c r="I77" s="110">
        <v>176.27359255647099</v>
      </c>
      <c r="J77" s="110">
        <v>15.506984818717299</v>
      </c>
      <c r="K77" s="110">
        <v>-108.192875360088</v>
      </c>
      <c r="L77" s="110">
        <v>-12.523930675113601</v>
      </c>
      <c r="M77" s="110">
        <v>11.701771165888999</v>
      </c>
      <c r="O77" s="252">
        <v>6.4174805910343098</v>
      </c>
      <c r="P77" s="252">
        <v>8.9281242173804198</v>
      </c>
      <c r="R77" s="253">
        <v>0.97640000000000005</v>
      </c>
      <c r="S77" s="253">
        <v>0.92320000000000002</v>
      </c>
      <c r="T77" s="253"/>
      <c r="U77" s="255">
        <v>0.48048780487804899</v>
      </c>
      <c r="V77" s="255">
        <v>0.28878048780487803</v>
      </c>
      <c r="W77" s="255">
        <v>6.9756097560975602E-2</v>
      </c>
      <c r="X77" s="253"/>
      <c r="Y77" s="253">
        <v>0.96982699999999999</v>
      </c>
      <c r="Z77" s="253">
        <v>1.0019</v>
      </c>
      <c r="AA77" s="255">
        <v>4.0081177067478402</v>
      </c>
    </row>
    <row r="78" spans="1:27" customFormat="1" x14ac:dyDescent="0.25">
      <c r="A78" s="111" t="s">
        <v>395</v>
      </c>
      <c r="B78" s="110">
        <v>11771</v>
      </c>
      <c r="C78" s="110">
        <v>9635</v>
      </c>
      <c r="D78" s="110">
        <v>8143.6493303425896</v>
      </c>
      <c r="E78" s="110">
        <v>1786.9846763042499</v>
      </c>
      <c r="F78" s="110"/>
      <c r="G78" s="110">
        <v>-229.23107222612401</v>
      </c>
      <c r="H78" s="110">
        <v>-146.516887876276</v>
      </c>
      <c r="I78" s="110">
        <v>171.36232385882099</v>
      </c>
      <c r="J78" s="110">
        <v>-2.47903487295694</v>
      </c>
      <c r="K78" s="110">
        <v>-108.192875360088</v>
      </c>
      <c r="L78" s="110">
        <v>-12.523930675113601</v>
      </c>
      <c r="M78" s="110">
        <v>31.479530368619301</v>
      </c>
      <c r="O78" s="252">
        <v>6.3885821085719101</v>
      </c>
      <c r="P78" s="252">
        <v>8.9202276781921697</v>
      </c>
      <c r="R78" s="253">
        <v>0.97170000000000001</v>
      </c>
      <c r="S78" s="253">
        <v>0.91739999999999999</v>
      </c>
      <c r="T78" s="253"/>
      <c r="U78" s="255">
        <v>0.46409574468085102</v>
      </c>
      <c r="V78" s="255">
        <v>0.30053191489361702</v>
      </c>
      <c r="W78" s="255">
        <v>6.7819148936170207E-2</v>
      </c>
      <c r="X78" s="253"/>
      <c r="Y78" s="253">
        <v>0.96352099999999996</v>
      </c>
      <c r="Z78" s="253">
        <v>0.99970000000000003</v>
      </c>
      <c r="AA78" s="255">
        <v>6.2146892655367196</v>
      </c>
    </row>
    <row r="79" spans="1:27" customFormat="1" x14ac:dyDescent="0.25">
      <c r="A79" s="111" t="s">
        <v>396</v>
      </c>
      <c r="B79" s="110">
        <v>18804</v>
      </c>
      <c r="C79" s="110">
        <v>8479</v>
      </c>
      <c r="D79" s="110">
        <v>7192.4975884896803</v>
      </c>
      <c r="E79" s="110">
        <v>1584.18397205478</v>
      </c>
      <c r="F79" s="110"/>
      <c r="G79" s="110">
        <v>-157.71999288305</v>
      </c>
      <c r="H79" s="110">
        <v>-99.190799044612106</v>
      </c>
      <c r="I79" s="110">
        <v>75.440513506950396</v>
      </c>
      <c r="J79" s="110">
        <v>8.5950570323338304</v>
      </c>
      <c r="K79" s="110">
        <v>-108.192875360088</v>
      </c>
      <c r="L79" s="110">
        <v>-12.523930675113601</v>
      </c>
      <c r="M79" s="110">
        <v>-3.7333025373342199</v>
      </c>
      <c r="O79" s="252">
        <v>5.6424165071261401</v>
      </c>
      <c r="P79" s="252">
        <v>7.9078919378855597</v>
      </c>
      <c r="R79" s="253">
        <v>0.97789999999999999</v>
      </c>
      <c r="S79" s="253">
        <v>0.93669999999999998</v>
      </c>
      <c r="T79" s="253"/>
      <c r="U79" s="255">
        <v>0.47690857681432602</v>
      </c>
      <c r="V79" s="255">
        <v>0.26013195098963199</v>
      </c>
      <c r="W79" s="255">
        <v>6.0320452403393003E-2</v>
      </c>
      <c r="X79" s="253"/>
      <c r="Y79" s="253">
        <v>0.97783199999999992</v>
      </c>
      <c r="Z79" s="253">
        <v>1.0012000000000001</v>
      </c>
      <c r="AA79" s="255">
        <v>2.4131274131274099</v>
      </c>
    </row>
    <row r="80" spans="1:27" customFormat="1" x14ac:dyDescent="0.25">
      <c r="A80" s="111" t="s">
        <v>397</v>
      </c>
      <c r="B80" s="110">
        <v>14854</v>
      </c>
      <c r="C80" s="110">
        <v>10264</v>
      </c>
      <c r="D80" s="110">
        <v>8607.4022038143794</v>
      </c>
      <c r="E80" s="110">
        <v>1877.3303648650101</v>
      </c>
      <c r="F80" s="110"/>
      <c r="G80" s="110">
        <v>-77.093156232139094</v>
      </c>
      <c r="H80" s="110">
        <v>-101.977390644634</v>
      </c>
      <c r="I80" s="110">
        <v>6.8434476589761202</v>
      </c>
      <c r="J80" s="110">
        <v>-11.225562938812899</v>
      </c>
      <c r="K80" s="110">
        <v>-108.192875360088</v>
      </c>
      <c r="L80" s="110">
        <v>-12.523930675113601</v>
      </c>
      <c r="M80" s="110">
        <v>83.263756266615502</v>
      </c>
      <c r="O80" s="252">
        <v>6.7523899286387499</v>
      </c>
      <c r="P80" s="252">
        <v>9.3712131412414195</v>
      </c>
      <c r="R80" s="253">
        <v>0.9909</v>
      </c>
      <c r="S80" s="253">
        <v>0.94510000000000005</v>
      </c>
      <c r="T80" s="253"/>
      <c r="U80" s="255">
        <v>0.40279162512462602</v>
      </c>
      <c r="V80" s="255">
        <v>0.124626121635095</v>
      </c>
      <c r="W80" s="255">
        <v>4.8853439680957102E-2</v>
      </c>
      <c r="X80" s="253"/>
      <c r="Y80" s="253">
        <v>0.98040099999999997</v>
      </c>
      <c r="Z80" s="253">
        <v>0.99870000000000003</v>
      </c>
      <c r="AA80" s="255">
        <v>11.8171683389075</v>
      </c>
    </row>
    <row r="81" spans="1:27" customFormat="1" x14ac:dyDescent="0.25">
      <c r="A81" s="111" t="s">
        <v>398</v>
      </c>
      <c r="B81" s="110">
        <v>27673</v>
      </c>
      <c r="C81" s="110">
        <v>8630</v>
      </c>
      <c r="D81" s="110">
        <v>7236.5992946973402</v>
      </c>
      <c r="E81" s="110">
        <v>1774.320037834</v>
      </c>
      <c r="F81" s="110"/>
      <c r="G81" s="110">
        <v>-231.78429346668199</v>
      </c>
      <c r="H81" s="110">
        <v>-145.115924731066</v>
      </c>
      <c r="I81" s="110">
        <v>47.199366723007103</v>
      </c>
      <c r="J81" s="110">
        <v>76.672012449936901</v>
      </c>
      <c r="K81" s="110">
        <v>-108.192875360088</v>
      </c>
      <c r="L81" s="110">
        <v>-12.523930675113601</v>
      </c>
      <c r="M81" s="110">
        <v>-7.2067878534576497</v>
      </c>
      <c r="O81" s="252">
        <v>5.6770136956600297</v>
      </c>
      <c r="P81" s="252">
        <v>8.8570086365771701</v>
      </c>
      <c r="R81" s="253">
        <v>0.96779999999999999</v>
      </c>
      <c r="S81" s="253">
        <v>0.91759999999999997</v>
      </c>
      <c r="T81" s="253"/>
      <c r="U81" s="255">
        <v>0.49013367281985998</v>
      </c>
      <c r="V81" s="255">
        <v>0.25652450668364102</v>
      </c>
      <c r="W81" s="255">
        <v>4.2647994907702103E-2</v>
      </c>
      <c r="X81" s="253"/>
      <c r="Y81" s="253">
        <v>0.97720699999999994</v>
      </c>
      <c r="Z81" s="253">
        <v>1.0105999999999999</v>
      </c>
      <c r="AA81" s="255">
        <v>-3.2039433148490399</v>
      </c>
    </row>
    <row r="82" spans="1:27" customFormat="1" x14ac:dyDescent="0.25">
      <c r="A82" s="111" t="s">
        <v>399</v>
      </c>
      <c r="B82" s="110">
        <v>34692</v>
      </c>
      <c r="C82" s="110">
        <v>8343</v>
      </c>
      <c r="D82" s="110">
        <v>7051.1543350964503</v>
      </c>
      <c r="E82" s="110">
        <v>1694.24284718027</v>
      </c>
      <c r="F82" s="110"/>
      <c r="G82" s="110">
        <v>-141.90422917988599</v>
      </c>
      <c r="H82" s="110">
        <v>-128.86037999227099</v>
      </c>
      <c r="I82" s="110">
        <v>-6.0986587890589599</v>
      </c>
      <c r="J82" s="110">
        <v>2.0794062266742701</v>
      </c>
      <c r="K82" s="110">
        <v>-108.192875360088</v>
      </c>
      <c r="L82" s="110">
        <v>-12.523930675113601</v>
      </c>
      <c r="M82" s="110">
        <v>-7.2067878534576497</v>
      </c>
      <c r="O82" s="252">
        <v>5.5315346477574101</v>
      </c>
      <c r="P82" s="252">
        <v>8.4572812175717704</v>
      </c>
      <c r="R82" s="253">
        <v>0.97970000000000002</v>
      </c>
      <c r="S82" s="253">
        <v>0.92330000000000001</v>
      </c>
      <c r="T82" s="253"/>
      <c r="U82" s="255">
        <v>0.42001042209484102</v>
      </c>
      <c r="V82" s="255">
        <v>0.17040125065138101</v>
      </c>
      <c r="W82" s="255">
        <v>5.9927045336112601E-2</v>
      </c>
      <c r="X82" s="253"/>
      <c r="Y82" s="253">
        <v>0.97898200000000002</v>
      </c>
      <c r="Z82" s="253">
        <v>1.0003</v>
      </c>
      <c r="AA82" s="255">
        <v>-1.5897435897435901</v>
      </c>
    </row>
    <row r="83" spans="1:27" customFormat="1" ht="14.25" customHeight="1" x14ac:dyDescent="0.25">
      <c r="A83" s="17" t="s">
        <v>400</v>
      </c>
      <c r="B83" s="18"/>
      <c r="C83" s="18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O83" s="252"/>
      <c r="P83" s="252"/>
      <c r="R83" s="253"/>
      <c r="S83" s="253"/>
      <c r="T83" s="253"/>
      <c r="U83" s="255"/>
      <c r="V83" s="255"/>
      <c r="W83" s="255"/>
      <c r="X83" s="253"/>
      <c r="Y83" s="253"/>
      <c r="Z83" s="253"/>
      <c r="AA83" s="255"/>
    </row>
    <row r="84" spans="1:27" customFormat="1" x14ac:dyDescent="0.25">
      <c r="A84" s="111" t="s">
        <v>401</v>
      </c>
      <c r="B84" s="110">
        <v>20257</v>
      </c>
      <c r="C84" s="110">
        <v>9629</v>
      </c>
      <c r="D84" s="110">
        <v>7972.8954720981201</v>
      </c>
      <c r="E84" s="110">
        <v>1876.0183920997399</v>
      </c>
      <c r="F84" s="110"/>
      <c r="G84" s="110">
        <v>-124.737544636579</v>
      </c>
      <c r="H84" s="110">
        <v>-126.48120427632701</v>
      </c>
      <c r="I84" s="110">
        <v>160.52447141591799</v>
      </c>
      <c r="J84" s="110">
        <v>-13.5898623764215</v>
      </c>
      <c r="K84" s="110">
        <v>-108.192875360088</v>
      </c>
      <c r="L84" s="110">
        <v>-2.4757214302399098E-2</v>
      </c>
      <c r="M84" s="110">
        <v>-7.2067878534576497</v>
      </c>
      <c r="O84" s="252">
        <v>6.2546280298168497</v>
      </c>
      <c r="P84" s="252">
        <v>9.3646640667423604</v>
      </c>
      <c r="R84" s="253">
        <v>0.98419999999999996</v>
      </c>
      <c r="S84" s="253">
        <v>0.93200000000000005</v>
      </c>
      <c r="T84" s="253"/>
      <c r="U84" s="255">
        <v>0.49723756906077299</v>
      </c>
      <c r="V84" s="255">
        <v>0.30386740331491702</v>
      </c>
      <c r="W84" s="255">
        <v>6.0773480662983402E-2</v>
      </c>
      <c r="X84" s="253"/>
      <c r="Y84" s="253">
        <v>0.97212599999999993</v>
      </c>
      <c r="Z84" s="253">
        <v>0.99829999999999997</v>
      </c>
      <c r="AA84" s="255">
        <v>-5.6589724497393901</v>
      </c>
    </row>
    <row r="85" spans="1:27" customFormat="1" x14ac:dyDescent="0.25">
      <c r="A85" s="111" t="s">
        <v>402</v>
      </c>
      <c r="B85" s="110">
        <v>8485</v>
      </c>
      <c r="C85" s="110">
        <v>9457</v>
      </c>
      <c r="D85" s="110">
        <v>7706.9067104039004</v>
      </c>
      <c r="E85" s="110">
        <v>1843.92849723053</v>
      </c>
      <c r="F85" s="110"/>
      <c r="G85" s="110">
        <v>-62.733121873780398</v>
      </c>
      <c r="H85" s="110">
        <v>-153.98634023063201</v>
      </c>
      <c r="I85" s="110">
        <v>182.75873810748899</v>
      </c>
      <c r="J85" s="110">
        <v>-10.054918797379299</v>
      </c>
      <c r="K85" s="110">
        <v>-108.192875360088</v>
      </c>
      <c r="L85" s="110">
        <v>65.271597061946096</v>
      </c>
      <c r="M85" s="110">
        <v>-7.2067878534576497</v>
      </c>
      <c r="O85" s="252">
        <v>6.0459634649381302</v>
      </c>
      <c r="P85" s="252">
        <v>9.2044784914555091</v>
      </c>
      <c r="R85" s="253">
        <v>0.99170000000000003</v>
      </c>
      <c r="S85" s="253">
        <v>0.91590000000000005</v>
      </c>
      <c r="T85" s="253"/>
      <c r="U85" s="255">
        <v>0.573099415204678</v>
      </c>
      <c r="V85" s="255">
        <v>0.346978557504873</v>
      </c>
      <c r="W85" s="255">
        <v>5.2631578947368397E-2</v>
      </c>
      <c r="X85" s="253"/>
      <c r="Y85" s="253">
        <v>0.96600300000000006</v>
      </c>
      <c r="Z85" s="253">
        <v>0.99870000000000003</v>
      </c>
      <c r="AA85" s="255">
        <v>-11.8556701030928</v>
      </c>
    </row>
    <row r="86" spans="1:27" customFormat="1" x14ac:dyDescent="0.25">
      <c r="A86" s="111" t="s">
        <v>403</v>
      </c>
      <c r="B86" s="110">
        <v>28483</v>
      </c>
      <c r="C86" s="110">
        <v>8032</v>
      </c>
      <c r="D86" s="110">
        <v>6865.2161159534398</v>
      </c>
      <c r="E86" s="110">
        <v>1543.10607980906</v>
      </c>
      <c r="F86" s="110"/>
      <c r="G86" s="110">
        <v>-177.94793680381301</v>
      </c>
      <c r="H86" s="110">
        <v>-91.961250226030998</v>
      </c>
      <c r="I86" s="110">
        <v>17.685991078987499</v>
      </c>
      <c r="J86" s="110">
        <v>-3.5940073854431903E-2</v>
      </c>
      <c r="K86" s="110">
        <v>-108.192875360088</v>
      </c>
      <c r="L86" s="110">
        <v>-12.523930675113601</v>
      </c>
      <c r="M86" s="110">
        <v>-2.87768831428482</v>
      </c>
      <c r="O86" s="252">
        <v>5.38566864445459</v>
      </c>
      <c r="P86" s="252">
        <v>7.7028402906997204</v>
      </c>
      <c r="R86" s="253">
        <v>0.97389999999999999</v>
      </c>
      <c r="S86" s="253">
        <v>0.93969999999999998</v>
      </c>
      <c r="T86" s="253"/>
      <c r="U86" s="255">
        <v>0.43807040417209903</v>
      </c>
      <c r="V86" s="255">
        <v>0.20730117340286799</v>
      </c>
      <c r="W86" s="255">
        <v>6.3233376792698803E-2</v>
      </c>
      <c r="X86" s="253"/>
      <c r="Y86" s="253">
        <v>0.97453299999999998</v>
      </c>
      <c r="Z86" s="253">
        <v>1</v>
      </c>
      <c r="AA86" s="255">
        <v>2.5401069518716599</v>
      </c>
    </row>
    <row r="87" spans="1:27" customFormat="1" x14ac:dyDescent="0.25">
      <c r="A87" s="111" t="s">
        <v>404</v>
      </c>
      <c r="B87" s="110">
        <v>10166</v>
      </c>
      <c r="C87" s="110">
        <v>8028</v>
      </c>
      <c r="D87" s="110">
        <v>6783.6236140568299</v>
      </c>
      <c r="E87" s="110">
        <v>1607.9959197154201</v>
      </c>
      <c r="F87" s="110"/>
      <c r="G87" s="110">
        <v>-203.631229321945</v>
      </c>
      <c r="H87" s="110">
        <v>-206.021828072891</v>
      </c>
      <c r="I87" s="110">
        <v>127.24773183185199</v>
      </c>
      <c r="J87" s="110">
        <v>42.022526333297797</v>
      </c>
      <c r="K87" s="110">
        <v>-108.192875360088</v>
      </c>
      <c r="L87" s="110">
        <v>-8.2758680323895106</v>
      </c>
      <c r="M87" s="110">
        <v>-7.2067878534576497</v>
      </c>
      <c r="O87" s="252">
        <v>5.3216604367499496</v>
      </c>
      <c r="P87" s="252">
        <v>8.0267558528428093</v>
      </c>
      <c r="R87" s="253">
        <v>0.9698</v>
      </c>
      <c r="S87" s="253">
        <v>0.87119999999999997</v>
      </c>
      <c r="T87" s="253"/>
      <c r="U87" s="255">
        <v>0.52310536044362299</v>
      </c>
      <c r="V87" s="255">
        <v>0.30868761552680202</v>
      </c>
      <c r="W87" s="255">
        <v>7.9482439926062895E-2</v>
      </c>
      <c r="X87" s="253"/>
      <c r="Y87" s="253">
        <v>0.97751699999999997</v>
      </c>
      <c r="Z87" s="253">
        <v>1.0062</v>
      </c>
      <c r="AA87" s="255">
        <v>-4.9209138840070299</v>
      </c>
    </row>
    <row r="88" spans="1:27" customFormat="1" x14ac:dyDescent="0.25">
      <c r="A88" s="111" t="s">
        <v>405</v>
      </c>
      <c r="B88" s="110">
        <v>12297</v>
      </c>
      <c r="C88" s="110">
        <v>7555</v>
      </c>
      <c r="D88" s="110">
        <v>6468.4466448849198</v>
      </c>
      <c r="E88" s="110">
        <v>1536.2341273454199</v>
      </c>
      <c r="F88" s="110"/>
      <c r="G88" s="110">
        <v>-174.707544918298</v>
      </c>
      <c r="H88" s="110">
        <v>-202.00210524861001</v>
      </c>
      <c r="I88" s="110">
        <v>64.052078927170299</v>
      </c>
      <c r="J88" s="110">
        <v>-9.09176537669304</v>
      </c>
      <c r="K88" s="110">
        <v>-108.192875360088</v>
      </c>
      <c r="L88" s="110">
        <v>-12.523930675113601</v>
      </c>
      <c r="M88" s="110">
        <v>-7.2067878534576497</v>
      </c>
      <c r="O88" s="252">
        <v>5.0744083922907999</v>
      </c>
      <c r="P88" s="252">
        <v>7.6685370415548499</v>
      </c>
      <c r="R88" s="253">
        <v>0.9728</v>
      </c>
      <c r="S88" s="253">
        <v>0.86780000000000002</v>
      </c>
      <c r="T88" s="253"/>
      <c r="U88" s="255">
        <v>0.50801282051282004</v>
      </c>
      <c r="V88" s="255">
        <v>0.28525641025641002</v>
      </c>
      <c r="W88" s="255">
        <v>6.5705128205128194E-2</v>
      </c>
      <c r="X88" s="253"/>
      <c r="Y88" s="253">
        <v>0.96979000000000004</v>
      </c>
      <c r="Z88" s="253">
        <v>0.99860000000000004</v>
      </c>
      <c r="AA88" s="255">
        <v>-2.0408163265306101</v>
      </c>
    </row>
    <row r="89" spans="1:27" customFormat="1" x14ac:dyDescent="0.25">
      <c r="A89" s="111" t="s">
        <v>406</v>
      </c>
      <c r="B89" s="110">
        <v>9418</v>
      </c>
      <c r="C89" s="110">
        <v>8333</v>
      </c>
      <c r="D89" s="110">
        <v>7119.37126912439</v>
      </c>
      <c r="E89" s="110">
        <v>1688.9107706694599</v>
      </c>
      <c r="F89" s="110"/>
      <c r="G89" s="110">
        <v>-233.70504805853301</v>
      </c>
      <c r="H89" s="110">
        <v>-241.77732243581301</v>
      </c>
      <c r="I89" s="110">
        <v>139.866558623462</v>
      </c>
      <c r="J89" s="110">
        <v>-14.9866197390156</v>
      </c>
      <c r="K89" s="110">
        <v>-108.192875360088</v>
      </c>
      <c r="L89" s="110">
        <v>-12.523930675113601</v>
      </c>
      <c r="M89" s="110">
        <v>-4.4197574810860401</v>
      </c>
      <c r="O89" s="252">
        <v>5.5850499044383097</v>
      </c>
      <c r="P89" s="252">
        <v>8.4306646846464197</v>
      </c>
      <c r="R89" s="253">
        <v>0.96699999999999997</v>
      </c>
      <c r="S89" s="253">
        <v>0.85619999999999996</v>
      </c>
      <c r="T89" s="253"/>
      <c r="U89" s="255">
        <v>0.60266159695817501</v>
      </c>
      <c r="V89" s="255">
        <v>0.313688212927757</v>
      </c>
      <c r="W89" s="255">
        <v>5.70342205323194E-2</v>
      </c>
      <c r="X89" s="253"/>
      <c r="Y89" s="253">
        <v>0.97633599999999998</v>
      </c>
      <c r="Z89" s="253">
        <v>0.99790000000000001</v>
      </c>
      <c r="AA89" s="255">
        <v>2.33463035019455</v>
      </c>
    </row>
    <row r="90" spans="1:27" customFormat="1" x14ac:dyDescent="0.25">
      <c r="A90" s="111" t="s">
        <v>407</v>
      </c>
      <c r="B90" s="110">
        <v>97137</v>
      </c>
      <c r="C90" s="110">
        <v>9238</v>
      </c>
      <c r="D90" s="110">
        <v>7663.7749705173801</v>
      </c>
      <c r="E90" s="110">
        <v>1719.16637585643</v>
      </c>
      <c r="F90" s="110"/>
      <c r="G90" s="110">
        <v>-42.449313509377497</v>
      </c>
      <c r="H90" s="110">
        <v>2.9791293998974102</v>
      </c>
      <c r="I90" s="110">
        <v>19.553286344599002</v>
      </c>
      <c r="J90" s="110">
        <v>-3.5940073854431903E-2</v>
      </c>
      <c r="K90" s="110">
        <v>-108.192875360088</v>
      </c>
      <c r="L90" s="110">
        <v>-12.523930675113601</v>
      </c>
      <c r="M90" s="110">
        <v>-3.9233141658380002</v>
      </c>
      <c r="O90" s="252">
        <v>6.0121272017871696</v>
      </c>
      <c r="P90" s="252">
        <v>8.5816938962496305</v>
      </c>
      <c r="R90" s="253">
        <v>0.99429999999999996</v>
      </c>
      <c r="S90" s="253">
        <v>1.0011000000000001</v>
      </c>
      <c r="T90" s="253"/>
      <c r="U90" s="255">
        <v>0.31130136986301399</v>
      </c>
      <c r="V90" s="255">
        <v>0.218493150684931</v>
      </c>
      <c r="W90" s="255">
        <v>6.1986301369863002E-2</v>
      </c>
      <c r="X90" s="253"/>
      <c r="Y90" s="253">
        <v>0.98457700000000004</v>
      </c>
      <c r="Z90" s="253">
        <v>1</v>
      </c>
      <c r="AA90" s="255">
        <v>2.3663453111305901</v>
      </c>
    </row>
    <row r="91" spans="1:27" customFormat="1" x14ac:dyDescent="0.25">
      <c r="A91" s="111" t="s">
        <v>408</v>
      </c>
      <c r="B91" s="110">
        <v>18092</v>
      </c>
      <c r="C91" s="110">
        <v>10043</v>
      </c>
      <c r="D91" s="110">
        <v>8166.0388256409697</v>
      </c>
      <c r="E91" s="110">
        <v>2026.3263859502499</v>
      </c>
      <c r="F91" s="110"/>
      <c r="G91" s="110">
        <v>-144.12128727383799</v>
      </c>
      <c r="H91" s="110">
        <v>-109.14410900923799</v>
      </c>
      <c r="I91" s="110">
        <v>229.480396303308</v>
      </c>
      <c r="J91" s="110">
        <v>2.4138715738375902</v>
      </c>
      <c r="K91" s="110">
        <v>-108.192875360088</v>
      </c>
      <c r="L91" s="110">
        <v>-12.523930675113601</v>
      </c>
      <c r="M91" s="110">
        <v>-7.2067878534576497</v>
      </c>
      <c r="O91" s="252">
        <v>6.4061463630333897</v>
      </c>
      <c r="P91" s="252">
        <v>10.114967941631701</v>
      </c>
      <c r="R91" s="253">
        <v>0.98219999999999996</v>
      </c>
      <c r="S91" s="253">
        <v>0.9456</v>
      </c>
      <c r="T91" s="253"/>
      <c r="U91" s="255">
        <v>0.35202761000862798</v>
      </c>
      <c r="V91" s="255">
        <v>0.237273511647972</v>
      </c>
      <c r="W91" s="255">
        <v>0.13546160483175201</v>
      </c>
      <c r="X91" s="253"/>
      <c r="Y91" s="253">
        <v>0.99231099999999994</v>
      </c>
      <c r="Z91" s="253">
        <v>1.0003</v>
      </c>
      <c r="AA91" s="255">
        <v>0.25951557093425598</v>
      </c>
    </row>
    <row r="92" spans="1:27" customFormat="1" ht="14.25" customHeight="1" x14ac:dyDescent="0.25">
      <c r="A92" s="17" t="s">
        <v>409</v>
      </c>
      <c r="B92" s="18"/>
      <c r="C92" s="18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O92" s="252"/>
      <c r="P92" s="252"/>
      <c r="R92" s="253"/>
      <c r="S92" s="253"/>
      <c r="T92" s="253"/>
      <c r="U92" s="255"/>
      <c r="V92" s="255"/>
      <c r="W92" s="255"/>
      <c r="X92" s="253"/>
      <c r="Y92" s="253"/>
      <c r="Z92" s="253"/>
      <c r="AA92" s="255"/>
    </row>
    <row r="93" spans="1:27" customFormat="1" x14ac:dyDescent="0.25">
      <c r="A93" s="111" t="s">
        <v>410</v>
      </c>
      <c r="B93" s="110">
        <v>10857</v>
      </c>
      <c r="C93" s="110">
        <v>5609</v>
      </c>
      <c r="D93" s="110">
        <v>4884.25215020416</v>
      </c>
      <c r="E93" s="110">
        <v>1134.7760649691099</v>
      </c>
      <c r="F93" s="110"/>
      <c r="G93" s="110">
        <v>-110.126745202083</v>
      </c>
      <c r="H93" s="110">
        <v>-103.878739623187</v>
      </c>
      <c r="I93" s="110">
        <v>-104.627300506027</v>
      </c>
      <c r="J93" s="110">
        <v>30.7348484724317</v>
      </c>
      <c r="K93" s="110">
        <v>-108.192875360088</v>
      </c>
      <c r="L93" s="110">
        <v>-12.523930675113601</v>
      </c>
      <c r="M93" s="110">
        <v>-1.69683135640486</v>
      </c>
      <c r="O93" s="252">
        <v>3.83162936354426</v>
      </c>
      <c r="P93" s="252">
        <v>5.6645482177397097</v>
      </c>
      <c r="R93" s="253">
        <v>0.97719999999999996</v>
      </c>
      <c r="S93" s="253">
        <v>0.90749999999999997</v>
      </c>
      <c r="T93" s="253"/>
      <c r="U93" s="255">
        <v>0.44230769230769201</v>
      </c>
      <c r="V93" s="255">
        <v>0.21875</v>
      </c>
      <c r="W93" s="255">
        <v>4.80769230769231E-2</v>
      </c>
      <c r="X93" s="253"/>
      <c r="Y93" s="253">
        <v>0.97807100000000002</v>
      </c>
      <c r="Z93" s="253">
        <v>1.0063</v>
      </c>
      <c r="AA93" s="255">
        <v>2.9702970297029698</v>
      </c>
    </row>
    <row r="94" spans="1:27" customFormat="1" x14ac:dyDescent="0.25">
      <c r="A94" s="111" t="s">
        <v>411</v>
      </c>
      <c r="B94" s="110">
        <v>9347</v>
      </c>
      <c r="C94" s="110">
        <v>6694</v>
      </c>
      <c r="D94" s="110">
        <v>5373.2687483895597</v>
      </c>
      <c r="E94" s="110">
        <v>1560.2853314623901</v>
      </c>
      <c r="F94" s="110"/>
      <c r="G94" s="110">
        <v>-113.216420518126</v>
      </c>
      <c r="H94" s="110">
        <v>-157.28091475697701</v>
      </c>
      <c r="I94" s="110">
        <v>-0.375025955320552</v>
      </c>
      <c r="J94" s="110">
        <v>9.6359436732468993</v>
      </c>
      <c r="K94" s="110">
        <v>-108.192875360088</v>
      </c>
      <c r="L94" s="110">
        <v>136.91196330659099</v>
      </c>
      <c r="M94" s="110">
        <v>-7.2067878534576497</v>
      </c>
      <c r="O94" s="252">
        <v>4.2152562319460802</v>
      </c>
      <c r="P94" s="252">
        <v>7.7885952712100099</v>
      </c>
      <c r="R94" s="253">
        <v>0.97870000000000001</v>
      </c>
      <c r="S94" s="253">
        <v>0.89849999999999997</v>
      </c>
      <c r="T94" s="253"/>
      <c r="U94" s="255">
        <v>0.538071065989848</v>
      </c>
      <c r="V94" s="255">
        <v>0.31472081218274101</v>
      </c>
      <c r="W94" s="255">
        <v>5.5837563451776699E-2</v>
      </c>
      <c r="X94" s="253"/>
      <c r="Y94" s="253">
        <v>0.9661320000000001</v>
      </c>
      <c r="Z94" s="253">
        <v>1.0018</v>
      </c>
      <c r="AA94" s="255">
        <v>-22.440944881889799</v>
      </c>
    </row>
    <row r="95" spans="1:27" customFormat="1" x14ac:dyDescent="0.25">
      <c r="A95" s="111" t="s">
        <v>412</v>
      </c>
      <c r="B95" s="110">
        <v>14064</v>
      </c>
      <c r="C95" s="110">
        <v>8122</v>
      </c>
      <c r="D95" s="110">
        <v>6797.7781850406</v>
      </c>
      <c r="E95" s="110">
        <v>1682.23215056761</v>
      </c>
      <c r="F95" s="110"/>
      <c r="G95" s="110">
        <v>-204.73847518415801</v>
      </c>
      <c r="H95" s="110">
        <v>-181.93881159530099</v>
      </c>
      <c r="I95" s="110">
        <v>111.917260395176</v>
      </c>
      <c r="J95" s="110">
        <v>-13.6314964439356</v>
      </c>
      <c r="K95" s="110">
        <v>-108.192875360088</v>
      </c>
      <c r="L95" s="110">
        <v>45.851138741099199</v>
      </c>
      <c r="M95" s="110">
        <v>-7.2067878534576497</v>
      </c>
      <c r="O95" s="252">
        <v>5.3327645051194503</v>
      </c>
      <c r="P95" s="252">
        <v>8.3973265073947694</v>
      </c>
      <c r="R95" s="253">
        <v>0.96970000000000001</v>
      </c>
      <c r="S95" s="253">
        <v>0.89119999999999999</v>
      </c>
      <c r="T95" s="253"/>
      <c r="U95" s="255">
        <v>0.55200000000000005</v>
      </c>
      <c r="V95" s="255">
        <v>0.32400000000000001</v>
      </c>
      <c r="W95" s="255">
        <v>0.06</v>
      </c>
      <c r="X95" s="253"/>
      <c r="Y95" s="253">
        <v>0.96572199999999997</v>
      </c>
      <c r="Z95" s="253">
        <v>0.998</v>
      </c>
      <c r="AA95" s="255">
        <v>-10.820451843043999</v>
      </c>
    </row>
    <row r="96" spans="1:27" customFormat="1" x14ac:dyDescent="0.25">
      <c r="A96" s="111" t="s">
        <v>413</v>
      </c>
      <c r="B96" s="110">
        <v>5584</v>
      </c>
      <c r="C96" s="110">
        <v>7528</v>
      </c>
      <c r="D96" s="110">
        <v>6049.4382484524604</v>
      </c>
      <c r="E96" s="110">
        <v>1675.3917014209001</v>
      </c>
      <c r="F96" s="110"/>
      <c r="G96" s="110">
        <v>-239.53343846583601</v>
      </c>
      <c r="H96" s="110">
        <v>-252.39871803852699</v>
      </c>
      <c r="I96" s="110">
        <v>207.978832415108</v>
      </c>
      <c r="J96" s="110">
        <v>38.075520891395897</v>
      </c>
      <c r="K96" s="110">
        <v>-108.192875360088</v>
      </c>
      <c r="L96" s="110">
        <v>164.40155458704001</v>
      </c>
      <c r="M96" s="110">
        <v>-7.2067878534576497</v>
      </c>
      <c r="O96" s="252">
        <v>4.74570200573066</v>
      </c>
      <c r="P96" s="252">
        <v>8.3631805157593107</v>
      </c>
      <c r="R96" s="253">
        <v>0.96020000000000005</v>
      </c>
      <c r="S96" s="253">
        <v>0.84870000000000001</v>
      </c>
      <c r="T96" s="253"/>
      <c r="U96" s="255">
        <v>0.68301886792452804</v>
      </c>
      <c r="V96" s="255">
        <v>0.43396226415094302</v>
      </c>
      <c r="W96" s="255">
        <v>9.4339622641509399E-2</v>
      </c>
      <c r="X96" s="253"/>
      <c r="Y96" s="253">
        <v>0.953573</v>
      </c>
      <c r="Z96" s="253">
        <v>1.0063</v>
      </c>
      <c r="AA96" s="255">
        <v>-23.188405797101399</v>
      </c>
    </row>
    <row r="97" spans="1:27" customFormat="1" x14ac:dyDescent="0.25">
      <c r="A97" s="111" t="s">
        <v>409</v>
      </c>
      <c r="B97" s="110">
        <v>72018</v>
      </c>
      <c r="C97" s="110">
        <v>8629</v>
      </c>
      <c r="D97" s="110">
        <v>7164.9643013797604</v>
      </c>
      <c r="E97" s="110">
        <v>1664.26636206084</v>
      </c>
      <c r="F97" s="110"/>
      <c r="G97" s="110">
        <v>-38.173099835016501</v>
      </c>
      <c r="H97" s="110">
        <v>20.559962822567101</v>
      </c>
      <c r="I97" s="110">
        <v>-54.948538681922599</v>
      </c>
      <c r="J97" s="110">
        <v>-3.5940073854431903E-2</v>
      </c>
      <c r="K97" s="110">
        <v>-108.192875360088</v>
      </c>
      <c r="L97" s="110">
        <v>-12.523930675113601</v>
      </c>
      <c r="M97" s="110">
        <v>-7.2067878534576497</v>
      </c>
      <c r="O97" s="252">
        <v>5.6208170179677301</v>
      </c>
      <c r="P97" s="252">
        <v>8.3076453108945003</v>
      </c>
      <c r="R97" s="253">
        <v>0.99450000000000005</v>
      </c>
      <c r="S97" s="253">
        <v>1.0117</v>
      </c>
      <c r="T97" s="253"/>
      <c r="U97" s="255">
        <v>0.312747035573123</v>
      </c>
      <c r="V97" s="255">
        <v>0.172183794466403</v>
      </c>
      <c r="W97" s="255">
        <v>4.9901185770750998E-2</v>
      </c>
      <c r="X97" s="253"/>
      <c r="Y97" s="253">
        <v>0.97665999999999997</v>
      </c>
      <c r="Z97" s="253">
        <v>1</v>
      </c>
      <c r="AA97" s="255">
        <v>0.37193156459211502</v>
      </c>
    </row>
    <row r="98" spans="1:27" customFormat="1" x14ac:dyDescent="0.25">
      <c r="A98" s="111" t="s">
        <v>414</v>
      </c>
      <c r="B98" s="110">
        <v>13276</v>
      </c>
      <c r="C98" s="110">
        <v>8081</v>
      </c>
      <c r="D98" s="110">
        <v>6797.9911916483798</v>
      </c>
      <c r="E98" s="110">
        <v>1637.2212899670999</v>
      </c>
      <c r="F98" s="110"/>
      <c r="G98" s="110">
        <v>-115.011445554616</v>
      </c>
      <c r="H98" s="110">
        <v>-138.56692964773899</v>
      </c>
      <c r="I98" s="110">
        <v>-19.353770201555001</v>
      </c>
      <c r="J98" s="110">
        <v>-3.5940073854431903E-2</v>
      </c>
      <c r="K98" s="110">
        <v>-108.192875360088</v>
      </c>
      <c r="L98" s="110">
        <v>33.8733947358036</v>
      </c>
      <c r="M98" s="110">
        <v>-7.2067878534576497</v>
      </c>
      <c r="O98" s="252">
        <v>5.3329316059053902</v>
      </c>
      <c r="P98" s="252">
        <v>8.1726423621572799</v>
      </c>
      <c r="R98" s="253">
        <v>0.9829</v>
      </c>
      <c r="S98" s="253">
        <v>0.91469999999999996</v>
      </c>
      <c r="T98" s="253"/>
      <c r="U98" s="255">
        <v>0.47175141242937901</v>
      </c>
      <c r="V98" s="255">
        <v>0.21186440677966101</v>
      </c>
      <c r="W98" s="255">
        <v>3.6723163841807897E-2</v>
      </c>
      <c r="X98" s="253"/>
      <c r="Y98" s="253">
        <v>0.96764799999999995</v>
      </c>
      <c r="Z98" s="253">
        <v>1</v>
      </c>
      <c r="AA98" s="255">
        <v>-9.5785440613026793</v>
      </c>
    </row>
    <row r="99" spans="1:27" customFormat="1" x14ac:dyDescent="0.25">
      <c r="A99" s="111" t="s">
        <v>415</v>
      </c>
      <c r="B99" s="110">
        <v>15985</v>
      </c>
      <c r="C99" s="110">
        <v>9366</v>
      </c>
      <c r="D99" s="110">
        <v>7639.5442722423704</v>
      </c>
      <c r="E99" s="110">
        <v>1723.19706624179</v>
      </c>
      <c r="F99" s="110"/>
      <c r="G99" s="110">
        <v>92.908735089480302</v>
      </c>
      <c r="H99" s="110">
        <v>103.273632414593</v>
      </c>
      <c r="I99" s="110">
        <v>-114.90172784696</v>
      </c>
      <c r="J99" s="110">
        <v>10.659421907285401</v>
      </c>
      <c r="K99" s="110">
        <v>-108.192875360088</v>
      </c>
      <c r="L99" s="110">
        <v>-12.523930675113601</v>
      </c>
      <c r="M99" s="110">
        <v>31.9543188151405</v>
      </c>
      <c r="O99" s="252">
        <v>5.9931185486393499</v>
      </c>
      <c r="P99" s="252">
        <v>8.6018142008132603</v>
      </c>
      <c r="R99" s="253">
        <v>1.012</v>
      </c>
      <c r="S99" s="253">
        <v>1.0592999999999999</v>
      </c>
      <c r="T99" s="253"/>
      <c r="U99" s="255">
        <v>0.33820459290187899</v>
      </c>
      <c r="V99" s="255">
        <v>0.10647181628392501</v>
      </c>
      <c r="W99" s="255">
        <v>2.60960334029228E-2</v>
      </c>
      <c r="X99" s="253"/>
      <c r="Y99" s="253">
        <v>0.97606999999999999</v>
      </c>
      <c r="Z99" s="253">
        <v>1.0014000000000001</v>
      </c>
      <c r="AA99" s="255">
        <v>6.5628476084538399</v>
      </c>
    </row>
    <row r="100" spans="1:27" customFormat="1" x14ac:dyDescent="0.25">
      <c r="A100" s="111" t="s">
        <v>416</v>
      </c>
      <c r="B100" s="110">
        <v>20303</v>
      </c>
      <c r="C100" s="110">
        <v>8617</v>
      </c>
      <c r="D100" s="110">
        <v>7276.7558702406704</v>
      </c>
      <c r="E100" s="110">
        <v>1636.9335894768301</v>
      </c>
      <c r="F100" s="110"/>
      <c r="G100" s="110">
        <v>-112.28318775318201</v>
      </c>
      <c r="H100" s="110">
        <v>-109.89605098007399</v>
      </c>
      <c r="I100" s="110">
        <v>51.1708844697052</v>
      </c>
      <c r="J100" s="110">
        <v>2.1470866872175298</v>
      </c>
      <c r="K100" s="110">
        <v>-108.192875360088</v>
      </c>
      <c r="L100" s="110">
        <v>-12.523930675113601</v>
      </c>
      <c r="M100" s="110">
        <v>-7.2067878534576497</v>
      </c>
      <c r="O100" s="252">
        <v>5.7085159828596801</v>
      </c>
      <c r="P100" s="252">
        <v>8.1712062256809297</v>
      </c>
      <c r="R100" s="253">
        <v>0.98440000000000005</v>
      </c>
      <c r="S100" s="253">
        <v>0.93220000000000003</v>
      </c>
      <c r="T100" s="253"/>
      <c r="U100" s="255">
        <v>0.455565142364107</v>
      </c>
      <c r="V100" s="255">
        <v>0.258843830888697</v>
      </c>
      <c r="W100" s="255">
        <v>4.91803278688525E-2</v>
      </c>
      <c r="X100" s="253"/>
      <c r="Y100" s="253">
        <v>0.96704899999999994</v>
      </c>
      <c r="Z100" s="253">
        <v>1.0003</v>
      </c>
      <c r="AA100" s="255">
        <v>1.5775635407537201</v>
      </c>
    </row>
    <row r="101" spans="1:27" customFormat="1" x14ac:dyDescent="0.25">
      <c r="A101" s="111" t="s">
        <v>417</v>
      </c>
      <c r="B101" s="110">
        <v>27028</v>
      </c>
      <c r="C101" s="110">
        <v>7987</v>
      </c>
      <c r="D101" s="110">
        <v>6786.7439936637202</v>
      </c>
      <c r="E101" s="110">
        <v>1631.3645521446899</v>
      </c>
      <c r="F101" s="110"/>
      <c r="G101" s="110">
        <v>-188.11595360064601</v>
      </c>
      <c r="H101" s="110">
        <v>-111.965517077172</v>
      </c>
      <c r="I101" s="110">
        <v>-16.923095698604701</v>
      </c>
      <c r="J101" s="110">
        <v>13.537547913473</v>
      </c>
      <c r="K101" s="110">
        <v>-108.192875360088</v>
      </c>
      <c r="L101" s="110">
        <v>-12.523930675113601</v>
      </c>
      <c r="M101" s="110">
        <v>-7.2067878534576497</v>
      </c>
      <c r="O101" s="252">
        <v>5.3241083321000398</v>
      </c>
      <c r="P101" s="252">
        <v>8.1434068373538597</v>
      </c>
      <c r="R101" s="253">
        <v>0.97209999999999996</v>
      </c>
      <c r="S101" s="253">
        <v>0.93069999999999997</v>
      </c>
      <c r="T101" s="253"/>
      <c r="U101" s="255">
        <v>0.46838082001389902</v>
      </c>
      <c r="V101" s="255">
        <v>0.18415566365531599</v>
      </c>
      <c r="W101" s="255">
        <v>4.7949965253648398E-2</v>
      </c>
      <c r="X101" s="253"/>
      <c r="Y101" s="253">
        <v>0.978437</v>
      </c>
      <c r="Z101" s="253">
        <v>1.002</v>
      </c>
      <c r="AA101" s="255">
        <v>-2.4406779661017</v>
      </c>
    </row>
    <row r="102" spans="1:27" customFormat="1" x14ac:dyDescent="0.25">
      <c r="A102" s="111" t="s">
        <v>418</v>
      </c>
      <c r="B102" s="110">
        <v>7042</v>
      </c>
      <c r="C102" s="110">
        <v>7226</v>
      </c>
      <c r="D102" s="110">
        <v>6136.4649932226303</v>
      </c>
      <c r="E102" s="110">
        <v>1411.01147210473</v>
      </c>
      <c r="F102" s="110"/>
      <c r="G102" s="110">
        <v>-105.54028705950201</v>
      </c>
      <c r="H102" s="110">
        <v>-100.363678457875</v>
      </c>
      <c r="I102" s="110">
        <v>-0.72553330252367199</v>
      </c>
      <c r="J102" s="110">
        <v>12.850636411912999</v>
      </c>
      <c r="K102" s="110">
        <v>-108.192875360088</v>
      </c>
      <c r="L102" s="110">
        <v>-12.523930675113601</v>
      </c>
      <c r="M102" s="110">
        <v>-7.2067878534576497</v>
      </c>
      <c r="O102" s="252">
        <v>4.8139733030389102</v>
      </c>
      <c r="P102" s="252">
        <v>7.0434535643283196</v>
      </c>
      <c r="R102" s="253">
        <v>0.98260000000000003</v>
      </c>
      <c r="S102" s="253">
        <v>0.92810000000000004</v>
      </c>
      <c r="T102" s="253"/>
      <c r="U102" s="255">
        <v>0.46017699115044203</v>
      </c>
      <c r="V102" s="255">
        <v>0.27728613569321497</v>
      </c>
      <c r="W102" s="255">
        <v>5.0147492625368703E-2</v>
      </c>
      <c r="X102" s="253"/>
      <c r="Y102" s="253">
        <v>0.96153299999999997</v>
      </c>
      <c r="Z102" s="253">
        <v>1.0021</v>
      </c>
      <c r="AA102" s="255">
        <v>1.1940298507462701</v>
      </c>
    </row>
    <row r="103" spans="1:27" customFormat="1" x14ac:dyDescent="0.25">
      <c r="A103" s="111" t="s">
        <v>419</v>
      </c>
      <c r="B103" s="110">
        <v>15557</v>
      </c>
      <c r="C103" s="110">
        <v>7922</v>
      </c>
      <c r="D103" s="110">
        <v>6702.5804511262404</v>
      </c>
      <c r="E103" s="110">
        <v>1617.3673685843701</v>
      </c>
      <c r="F103" s="110"/>
      <c r="G103" s="110">
        <v>-205.20527407211699</v>
      </c>
      <c r="H103" s="110">
        <v>-125.066608363125</v>
      </c>
      <c r="I103" s="110">
        <v>24.1113376468453</v>
      </c>
      <c r="J103" s="110">
        <v>28.785155865988202</v>
      </c>
      <c r="K103" s="110">
        <v>-108.192875360088</v>
      </c>
      <c r="L103" s="110">
        <v>-4.89180471231289</v>
      </c>
      <c r="M103" s="110">
        <v>-7.2067878534576497</v>
      </c>
      <c r="O103" s="252">
        <v>5.2580831779906196</v>
      </c>
      <c r="P103" s="252">
        <v>8.0735360287973297</v>
      </c>
      <c r="R103" s="253">
        <v>0.96919999999999995</v>
      </c>
      <c r="S103" s="253">
        <v>0.92200000000000004</v>
      </c>
      <c r="T103" s="253"/>
      <c r="U103" s="255">
        <v>0.51711491442542801</v>
      </c>
      <c r="V103" s="255">
        <v>0.22249388753056201</v>
      </c>
      <c r="W103" s="255">
        <v>5.2567237163814201E-2</v>
      </c>
      <c r="X103" s="253"/>
      <c r="Y103" s="253">
        <v>0.97469800000000006</v>
      </c>
      <c r="Z103" s="253">
        <v>1.0043</v>
      </c>
      <c r="AA103" s="255">
        <v>-5.32407407407407</v>
      </c>
    </row>
    <row r="104" spans="1:27" customFormat="1" x14ac:dyDescent="0.25">
      <c r="A104" s="111" t="s">
        <v>420</v>
      </c>
      <c r="B104" s="110">
        <v>36650</v>
      </c>
      <c r="C104" s="110">
        <v>7267</v>
      </c>
      <c r="D104" s="110">
        <v>6197.9533666881398</v>
      </c>
      <c r="E104" s="110">
        <v>1476.91756201256</v>
      </c>
      <c r="F104" s="110"/>
      <c r="G104" s="110">
        <v>-111.568547451152</v>
      </c>
      <c r="H104" s="110">
        <v>-102.591566466827</v>
      </c>
      <c r="I104" s="110">
        <v>-67.951705788071393</v>
      </c>
      <c r="J104" s="110">
        <v>2.4432412728205501</v>
      </c>
      <c r="K104" s="110">
        <v>-108.192875360088</v>
      </c>
      <c r="L104" s="110">
        <v>-12.523930675113601</v>
      </c>
      <c r="M104" s="110">
        <v>-7.2067878534576497</v>
      </c>
      <c r="O104" s="252">
        <v>4.8622100954979501</v>
      </c>
      <c r="P104" s="252">
        <v>7.3724420190995898</v>
      </c>
      <c r="R104" s="253">
        <v>0.98180000000000001</v>
      </c>
      <c r="S104" s="253">
        <v>0.92979999999999996</v>
      </c>
      <c r="T104" s="253"/>
      <c r="U104" s="255">
        <v>0.40684624017957299</v>
      </c>
      <c r="V104" s="255">
        <v>0.208754208754209</v>
      </c>
      <c r="W104" s="255">
        <v>3.8159371492704798E-2</v>
      </c>
      <c r="X104" s="253"/>
      <c r="Y104" s="253">
        <v>0.96155500000000005</v>
      </c>
      <c r="Z104" s="253">
        <v>1.0004</v>
      </c>
      <c r="AA104" s="255">
        <v>-1.05496946141033</v>
      </c>
    </row>
    <row r="105" spans="1:27" customFormat="1" ht="14.25" customHeight="1" x14ac:dyDescent="0.25">
      <c r="A105" s="17" t="s">
        <v>421</v>
      </c>
      <c r="B105" s="18"/>
      <c r="C105" s="18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O105" s="252"/>
      <c r="P105" s="252"/>
      <c r="R105" s="253"/>
      <c r="S105" s="253"/>
      <c r="T105" s="253"/>
      <c r="U105" s="255"/>
      <c r="V105" s="255"/>
      <c r="W105" s="255"/>
      <c r="X105" s="253"/>
      <c r="Y105" s="253"/>
      <c r="Z105" s="253"/>
      <c r="AA105" s="255"/>
    </row>
    <row r="106" spans="1:27" customFormat="1" x14ac:dyDescent="0.25">
      <c r="A106" s="111" t="s">
        <v>421</v>
      </c>
      <c r="B106" s="110">
        <v>61173</v>
      </c>
      <c r="C106" s="110">
        <v>7090</v>
      </c>
      <c r="D106" s="110">
        <v>5986.7404514876998</v>
      </c>
      <c r="E106" s="110">
        <v>1514.9236238866699</v>
      </c>
      <c r="F106" s="110"/>
      <c r="G106" s="110">
        <v>-113.112538800843</v>
      </c>
      <c r="H106" s="110">
        <v>-72.385749372048096</v>
      </c>
      <c r="I106" s="110">
        <v>-99.063024036306302</v>
      </c>
      <c r="J106" s="110">
        <v>1.1614080164429801</v>
      </c>
      <c r="K106" s="110">
        <v>-108.192875360088</v>
      </c>
      <c r="L106" s="110">
        <v>-12.523930675113601</v>
      </c>
      <c r="M106" s="110">
        <v>-7.2067878534576497</v>
      </c>
      <c r="O106" s="252">
        <v>4.69651643699018</v>
      </c>
      <c r="P106" s="252">
        <v>7.5621597763719297</v>
      </c>
      <c r="R106" s="253">
        <v>0.98089999999999999</v>
      </c>
      <c r="S106" s="253">
        <v>0.95150000000000001</v>
      </c>
      <c r="T106" s="253"/>
      <c r="U106" s="255">
        <v>0.39470936303515503</v>
      </c>
      <c r="V106" s="255">
        <v>0.170901496693352</v>
      </c>
      <c r="W106" s="255">
        <v>3.8983640793595502E-2</v>
      </c>
      <c r="X106" s="253"/>
      <c r="Y106" s="253">
        <v>0.99504300000000001</v>
      </c>
      <c r="Z106" s="253">
        <v>1.0002</v>
      </c>
      <c r="AA106" s="255">
        <v>-2.14577656675749</v>
      </c>
    </row>
    <row r="107" spans="1:27" customFormat="1" ht="14.25" customHeight="1" x14ac:dyDescent="0.25">
      <c r="A107" s="17" t="s">
        <v>422</v>
      </c>
      <c r="B107" s="18"/>
      <c r="C107" s="18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O107" s="252"/>
      <c r="P107" s="252"/>
      <c r="R107" s="253"/>
      <c r="S107" s="253"/>
      <c r="T107" s="253"/>
      <c r="U107" s="255"/>
      <c r="V107" s="255"/>
      <c r="W107" s="255"/>
      <c r="X107" s="253"/>
      <c r="Y107" s="253"/>
      <c r="Z107" s="253"/>
      <c r="AA107" s="255"/>
    </row>
    <row r="108" spans="1:27" customFormat="1" x14ac:dyDescent="0.25">
      <c r="A108" s="111" t="s">
        <v>423</v>
      </c>
      <c r="B108" s="110">
        <v>32216</v>
      </c>
      <c r="C108" s="110">
        <v>7659</v>
      </c>
      <c r="D108" s="110">
        <v>6322.9499183125799</v>
      </c>
      <c r="E108" s="110">
        <v>1594.3780004590801</v>
      </c>
      <c r="F108" s="110"/>
      <c r="G108" s="110">
        <v>-73.376605213516896</v>
      </c>
      <c r="H108" s="110">
        <v>-36.698712224425002</v>
      </c>
      <c r="I108" s="110">
        <v>-35.293626752193497</v>
      </c>
      <c r="J108" s="110">
        <v>-4.4620050166734604</v>
      </c>
      <c r="K108" s="110">
        <v>-108.192875360088</v>
      </c>
      <c r="L108" s="110">
        <v>6.9619486528213601</v>
      </c>
      <c r="M108" s="110">
        <v>-7.2067878534576497</v>
      </c>
      <c r="O108" s="252">
        <v>4.9602681897193897</v>
      </c>
      <c r="P108" s="252">
        <v>7.9587782468338704</v>
      </c>
      <c r="R108" s="253">
        <v>0.98819999999999997</v>
      </c>
      <c r="S108" s="253">
        <v>0.97629999999999995</v>
      </c>
      <c r="T108" s="253"/>
      <c r="U108" s="255">
        <v>0.414267834793492</v>
      </c>
      <c r="V108" s="255">
        <v>0.22778473091364199</v>
      </c>
      <c r="W108" s="255">
        <v>4.6933667083854803E-2</v>
      </c>
      <c r="X108" s="253"/>
      <c r="Y108" s="253">
        <v>0.96484999999999999</v>
      </c>
      <c r="Z108" s="253">
        <v>0.99929999999999997</v>
      </c>
      <c r="AA108" s="255">
        <v>-6.8221574344023299</v>
      </c>
    </row>
    <row r="109" spans="1:27" customFormat="1" x14ac:dyDescent="0.25">
      <c r="A109" s="111" t="s">
        <v>424</v>
      </c>
      <c r="B109" s="110">
        <v>66682</v>
      </c>
      <c r="C109" s="110">
        <v>7955</v>
      </c>
      <c r="D109" s="110">
        <v>6480.4574671236196</v>
      </c>
      <c r="E109" s="110">
        <v>1628.00383211388</v>
      </c>
      <c r="F109" s="110"/>
      <c r="G109" s="110">
        <v>-42.832906953868999</v>
      </c>
      <c r="H109" s="110">
        <v>41.136940656456403</v>
      </c>
      <c r="I109" s="110">
        <v>-82.329155081101902</v>
      </c>
      <c r="J109" s="110">
        <v>18.757386580803399</v>
      </c>
      <c r="K109" s="110">
        <v>-108.192875360088</v>
      </c>
      <c r="L109" s="110">
        <v>27.3074228281416</v>
      </c>
      <c r="M109" s="110">
        <v>-7.2067878534576497</v>
      </c>
      <c r="O109" s="252">
        <v>5.0838307189346397</v>
      </c>
      <c r="P109" s="252">
        <v>8.1266308748987708</v>
      </c>
      <c r="R109" s="253">
        <v>0.99319999999999997</v>
      </c>
      <c r="S109" s="253">
        <v>1.0246</v>
      </c>
      <c r="T109" s="253"/>
      <c r="U109" s="255">
        <v>0.308554572271386</v>
      </c>
      <c r="V109" s="255">
        <v>0.187905604719764</v>
      </c>
      <c r="W109" s="255">
        <v>4.6607669616519201E-2</v>
      </c>
      <c r="X109" s="253"/>
      <c r="Y109" s="253">
        <v>0.97080900000000003</v>
      </c>
      <c r="Z109" s="253">
        <v>1.0028999999999999</v>
      </c>
      <c r="AA109" s="255">
        <v>-9.0909090909090899</v>
      </c>
    </row>
    <row r="110" spans="1:27" customFormat="1" x14ac:dyDescent="0.25">
      <c r="A110" s="111" t="s">
        <v>425</v>
      </c>
      <c r="B110" s="110">
        <v>13159</v>
      </c>
      <c r="C110" s="110">
        <v>7176</v>
      </c>
      <c r="D110" s="110">
        <v>6015.6602008186201</v>
      </c>
      <c r="E110" s="110">
        <v>1513.2419995026901</v>
      </c>
      <c r="F110" s="110"/>
      <c r="G110" s="110">
        <v>-144.94633905732101</v>
      </c>
      <c r="H110" s="110">
        <v>-143.275240366101</v>
      </c>
      <c r="I110" s="110">
        <v>-8.2654598547379106</v>
      </c>
      <c r="J110" s="110">
        <v>33.651757050730097</v>
      </c>
      <c r="K110" s="110">
        <v>-108.192875360088</v>
      </c>
      <c r="L110" s="110">
        <v>25.4481699293503</v>
      </c>
      <c r="M110" s="110">
        <v>-7.2067878534576497</v>
      </c>
      <c r="O110" s="252">
        <v>4.7192035868986997</v>
      </c>
      <c r="P110" s="252">
        <v>7.5537654836993697</v>
      </c>
      <c r="R110" s="253">
        <v>0.97570000000000001</v>
      </c>
      <c r="S110" s="253">
        <v>0.90459999999999996</v>
      </c>
      <c r="T110" s="253"/>
      <c r="U110" s="255">
        <v>0.55233494363929103</v>
      </c>
      <c r="V110" s="255">
        <v>0.25925925925925902</v>
      </c>
      <c r="W110" s="255">
        <v>3.8647342995169101E-2</v>
      </c>
      <c r="X110" s="253"/>
      <c r="Y110" s="253">
        <v>0.96977900000000006</v>
      </c>
      <c r="Z110" s="253">
        <v>1.0056</v>
      </c>
      <c r="AA110" s="255">
        <v>-9.2105263157894708</v>
      </c>
    </row>
    <row r="111" spans="1:27" customFormat="1" x14ac:dyDescent="0.25">
      <c r="A111" s="111" t="s">
        <v>426</v>
      </c>
      <c r="B111" s="110">
        <v>29169</v>
      </c>
      <c r="C111" s="110">
        <v>8740</v>
      </c>
      <c r="D111" s="110">
        <v>7258.76398126397</v>
      </c>
      <c r="E111" s="110">
        <v>1694.9953218420201</v>
      </c>
      <c r="F111" s="110"/>
      <c r="G111" s="110">
        <v>-133.052929830811</v>
      </c>
      <c r="H111" s="110">
        <v>-79.085232336672505</v>
      </c>
      <c r="I111" s="110">
        <v>115.700966199709</v>
      </c>
      <c r="J111" s="110">
        <v>10.126329499915601</v>
      </c>
      <c r="K111" s="110">
        <v>-108.192875360088</v>
      </c>
      <c r="L111" s="110">
        <v>-12.523930675113601</v>
      </c>
      <c r="M111" s="110">
        <v>-7.2067878534576497</v>
      </c>
      <c r="O111" s="252">
        <v>5.6944015907298802</v>
      </c>
      <c r="P111" s="252">
        <v>8.4610374027220701</v>
      </c>
      <c r="R111" s="253">
        <v>0.98150000000000004</v>
      </c>
      <c r="S111" s="253">
        <v>0.95269999999999999</v>
      </c>
      <c r="T111" s="253"/>
      <c r="U111" s="255">
        <v>0.49849488260084301</v>
      </c>
      <c r="V111" s="255">
        <v>0.33955448524984899</v>
      </c>
      <c r="W111" s="255">
        <v>4.9969897652016898E-2</v>
      </c>
      <c r="X111" s="253"/>
      <c r="Y111" s="253">
        <v>0.97069300000000003</v>
      </c>
      <c r="Z111" s="253">
        <v>1.0014000000000001</v>
      </c>
      <c r="AA111" s="255">
        <v>-2.35155790711346</v>
      </c>
    </row>
    <row r="112" spans="1:27" customFormat="1" x14ac:dyDescent="0.25">
      <c r="A112" s="111" t="s">
        <v>427</v>
      </c>
      <c r="B112" s="110">
        <v>17514</v>
      </c>
      <c r="C112" s="110">
        <v>6981</v>
      </c>
      <c r="D112" s="110">
        <v>5677.0646619953995</v>
      </c>
      <c r="E112" s="110">
        <v>1523.57475674989</v>
      </c>
      <c r="F112" s="110"/>
      <c r="G112" s="110">
        <v>-14.6615772310154</v>
      </c>
      <c r="H112" s="110">
        <v>-97.334882899587498</v>
      </c>
      <c r="I112" s="110">
        <v>-77.7837300220353</v>
      </c>
      <c r="J112" s="110">
        <v>6.2088310543410801</v>
      </c>
      <c r="K112" s="110">
        <v>-108.192875360088</v>
      </c>
      <c r="L112" s="110">
        <v>78.999433000864698</v>
      </c>
      <c r="M112" s="110">
        <v>-7.2067878534576497</v>
      </c>
      <c r="O112" s="252">
        <v>4.45357999314834</v>
      </c>
      <c r="P112" s="252">
        <v>7.6053442959917801</v>
      </c>
      <c r="R112" s="253">
        <v>0.99719999999999998</v>
      </c>
      <c r="S112" s="253">
        <v>0.93540000000000001</v>
      </c>
      <c r="T112" s="253"/>
      <c r="U112" s="255">
        <v>0.45256410256410301</v>
      </c>
      <c r="V112" s="255">
        <v>0.18846153846153799</v>
      </c>
      <c r="W112" s="255">
        <v>4.6153846153846198E-2</v>
      </c>
      <c r="X112" s="253"/>
      <c r="Y112" s="253">
        <v>0.97552400000000006</v>
      </c>
      <c r="Z112" s="253">
        <v>1.0011000000000001</v>
      </c>
      <c r="AA112" s="255">
        <v>-15.7667386609071</v>
      </c>
    </row>
    <row r="113" spans="1:27" customFormat="1" ht="14.25" customHeight="1" x14ac:dyDescent="0.25">
      <c r="A113" s="17" t="s">
        <v>428</v>
      </c>
      <c r="B113" s="18"/>
      <c r="C113" s="18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O113" s="252"/>
      <c r="P113" s="252"/>
      <c r="R113" s="253"/>
      <c r="S113" s="253"/>
      <c r="T113" s="253"/>
      <c r="U113" s="255"/>
      <c r="V113" s="255"/>
      <c r="W113" s="255"/>
      <c r="X113" s="253"/>
      <c r="Y113" s="253"/>
      <c r="Z113" s="253"/>
      <c r="AA113" s="255"/>
    </row>
    <row r="114" spans="1:27" customFormat="1" x14ac:dyDescent="0.25">
      <c r="A114" s="111" t="s">
        <v>429</v>
      </c>
      <c r="B114" s="110">
        <v>16062</v>
      </c>
      <c r="C114" s="110">
        <v>9211</v>
      </c>
      <c r="D114" s="110">
        <v>7650.5383396183197</v>
      </c>
      <c r="E114" s="110">
        <v>1894.53678146212</v>
      </c>
      <c r="F114" s="110"/>
      <c r="G114" s="110">
        <v>-159.42710130941299</v>
      </c>
      <c r="H114" s="110">
        <v>-196.13323256375099</v>
      </c>
      <c r="I114" s="110">
        <v>163.43716185894101</v>
      </c>
      <c r="J114" s="110">
        <v>-13.8069090851676</v>
      </c>
      <c r="K114" s="110">
        <v>-108.192875360088</v>
      </c>
      <c r="L114" s="110">
        <v>-12.523930675113601</v>
      </c>
      <c r="M114" s="110">
        <v>-7.2067878534576497</v>
      </c>
      <c r="O114" s="252">
        <v>6.00174324492591</v>
      </c>
      <c r="P114" s="252">
        <v>9.4571037230730894</v>
      </c>
      <c r="R114" s="253">
        <v>0.97899999999999998</v>
      </c>
      <c r="S114" s="253">
        <v>0.89590000000000003</v>
      </c>
      <c r="T114" s="253"/>
      <c r="U114" s="255">
        <v>0.56535269709543601</v>
      </c>
      <c r="V114" s="255">
        <v>0.27178423236514498</v>
      </c>
      <c r="W114" s="255">
        <v>7.0539419087136901E-2</v>
      </c>
      <c r="X114" s="253"/>
      <c r="Y114" s="253">
        <v>0.98713499999999998</v>
      </c>
      <c r="Z114" s="253">
        <v>0.99819999999999998</v>
      </c>
      <c r="AA114" s="255">
        <v>1.26050420168067</v>
      </c>
    </row>
    <row r="115" spans="1:27" customFormat="1" x14ac:dyDescent="0.25">
      <c r="A115" s="111" t="s">
        <v>430</v>
      </c>
      <c r="B115" s="110">
        <v>12633</v>
      </c>
      <c r="C115" s="110">
        <v>7643</v>
      </c>
      <c r="D115" s="110">
        <v>6215.6821736676002</v>
      </c>
      <c r="E115" s="110">
        <v>1695.18108596058</v>
      </c>
      <c r="F115" s="110"/>
      <c r="G115" s="110">
        <v>-70.867709391972696</v>
      </c>
      <c r="H115" s="110">
        <v>-108.59016987519399</v>
      </c>
      <c r="I115" s="110">
        <v>-32.959225800557498</v>
      </c>
      <c r="J115" s="110">
        <v>14.260128925580901</v>
      </c>
      <c r="K115" s="110">
        <v>-108.192875360088</v>
      </c>
      <c r="L115" s="110">
        <v>45.769345361007304</v>
      </c>
      <c r="M115" s="110">
        <v>-7.2067878534576497</v>
      </c>
      <c r="O115" s="252">
        <v>4.8761181033800396</v>
      </c>
      <c r="P115" s="252">
        <v>8.4619646956384091</v>
      </c>
      <c r="R115" s="253">
        <v>0.98839999999999995</v>
      </c>
      <c r="S115" s="253">
        <v>0.93530000000000002</v>
      </c>
      <c r="T115" s="253"/>
      <c r="U115" s="255">
        <v>0.47077922077922102</v>
      </c>
      <c r="V115" s="255">
        <v>0.24025974025974001</v>
      </c>
      <c r="W115" s="255">
        <v>3.7337662337662302E-2</v>
      </c>
      <c r="X115" s="253"/>
      <c r="Y115" s="253">
        <v>0.977827</v>
      </c>
      <c r="Z115" s="253">
        <v>1.0023</v>
      </c>
      <c r="AA115" s="255">
        <v>-11.3669064748201</v>
      </c>
    </row>
    <row r="116" spans="1:27" customFormat="1" x14ac:dyDescent="0.25">
      <c r="A116" s="111" t="s">
        <v>431</v>
      </c>
      <c r="B116" s="110">
        <v>19882</v>
      </c>
      <c r="C116" s="110">
        <v>10934</v>
      </c>
      <c r="D116" s="110">
        <v>8745.1826486923892</v>
      </c>
      <c r="E116" s="110">
        <v>1935.58471726986</v>
      </c>
      <c r="F116" s="110"/>
      <c r="G116" s="110">
        <v>123.666760904265</v>
      </c>
      <c r="H116" s="110">
        <v>6.1205666513566701</v>
      </c>
      <c r="I116" s="110">
        <v>151.96867409736601</v>
      </c>
      <c r="J116" s="110">
        <v>20.077980018137801</v>
      </c>
      <c r="K116" s="110">
        <v>-84.015183692935295</v>
      </c>
      <c r="L116" s="110">
        <v>-12.523930675113601</v>
      </c>
      <c r="M116" s="110">
        <v>47.796503123999003</v>
      </c>
      <c r="O116" s="252">
        <v>6.8604768131978702</v>
      </c>
      <c r="P116" s="252">
        <v>9.6620058344231001</v>
      </c>
      <c r="R116" s="253">
        <v>1.014</v>
      </c>
      <c r="S116" s="253">
        <v>1.0025999999999999</v>
      </c>
      <c r="T116" s="253"/>
      <c r="U116" s="255">
        <v>0.37463343108504399</v>
      </c>
      <c r="V116" s="255">
        <v>0.22287390029325499</v>
      </c>
      <c r="W116" s="255">
        <v>8.3577712609970697E-2</v>
      </c>
      <c r="X116" s="253"/>
      <c r="Y116" s="253">
        <v>1.002983</v>
      </c>
      <c r="Z116" s="253">
        <v>1.0023</v>
      </c>
      <c r="AA116" s="255">
        <v>7.6558800315706401</v>
      </c>
    </row>
    <row r="117" spans="1:27" customFormat="1" x14ac:dyDescent="0.25">
      <c r="A117" s="111" t="s">
        <v>432</v>
      </c>
      <c r="B117" s="110">
        <v>15824</v>
      </c>
      <c r="C117" s="110">
        <v>7432</v>
      </c>
      <c r="D117" s="110">
        <v>6154.4842963709098</v>
      </c>
      <c r="E117" s="110">
        <v>1411.57345302053</v>
      </c>
      <c r="F117" s="110"/>
      <c r="G117" s="110">
        <v>-28.3073208000087</v>
      </c>
      <c r="H117" s="110">
        <v>-3.5701460085125398</v>
      </c>
      <c r="I117" s="110">
        <v>-68.915340756183994</v>
      </c>
      <c r="J117" s="110">
        <v>-14.8067023851444</v>
      </c>
      <c r="K117" s="110">
        <v>-65.794418548649105</v>
      </c>
      <c r="L117" s="110">
        <v>-12.523930675113601</v>
      </c>
      <c r="M117" s="110">
        <v>59.703047626817103</v>
      </c>
      <c r="O117" s="252">
        <v>4.8281092012133504</v>
      </c>
      <c r="P117" s="252">
        <v>7.0462588473205301</v>
      </c>
      <c r="R117" s="253">
        <v>0.99519999999999997</v>
      </c>
      <c r="S117" s="253">
        <v>0.99670000000000003</v>
      </c>
      <c r="T117" s="253"/>
      <c r="U117" s="255">
        <v>0.36125654450261802</v>
      </c>
      <c r="V117" s="255">
        <v>0.18062827225130901</v>
      </c>
      <c r="W117" s="255">
        <v>5.6282722513089002E-2</v>
      </c>
      <c r="X117" s="253"/>
      <c r="Y117" s="253">
        <v>1.007711</v>
      </c>
      <c r="Z117" s="253">
        <v>0.99760000000000004</v>
      </c>
      <c r="AA117" s="255">
        <v>12.187958883994099</v>
      </c>
    </row>
    <row r="118" spans="1:27" customFormat="1" x14ac:dyDescent="0.25">
      <c r="A118" s="111" t="s">
        <v>433</v>
      </c>
      <c r="B118" s="110">
        <v>34701</v>
      </c>
      <c r="C118" s="110">
        <v>9585</v>
      </c>
      <c r="D118" s="110">
        <v>7791.3598274226697</v>
      </c>
      <c r="E118" s="110">
        <v>1823.11903021998</v>
      </c>
      <c r="F118" s="110"/>
      <c r="G118" s="110">
        <v>45.644954838881297</v>
      </c>
      <c r="H118" s="110">
        <v>-4.3813107042047799</v>
      </c>
      <c r="I118" s="110">
        <v>64.057761667366805</v>
      </c>
      <c r="J118" s="110">
        <v>-7.0481639185349296</v>
      </c>
      <c r="K118" s="110">
        <v>-108.192875360088</v>
      </c>
      <c r="L118" s="110">
        <v>-12.523930675113601</v>
      </c>
      <c r="M118" s="110">
        <v>-7.2067878534576497</v>
      </c>
      <c r="O118" s="252">
        <v>6.11221578628858</v>
      </c>
      <c r="P118" s="252">
        <v>9.1006022881185</v>
      </c>
      <c r="R118" s="253">
        <v>1.0057</v>
      </c>
      <c r="S118" s="253">
        <v>0.997</v>
      </c>
      <c r="T118" s="253"/>
      <c r="U118" s="255">
        <v>0.39368222536539399</v>
      </c>
      <c r="V118" s="255">
        <v>0.21876473361621901</v>
      </c>
      <c r="W118" s="255">
        <v>6.5535124941065503E-2</v>
      </c>
      <c r="X118" s="253"/>
      <c r="Y118" s="253">
        <v>0.985317</v>
      </c>
      <c r="Z118" s="253">
        <v>0.99909999999999999</v>
      </c>
      <c r="AA118" s="255">
        <v>0.71225071225071201</v>
      </c>
    </row>
    <row r="119" spans="1:27" customFormat="1" x14ac:dyDescent="0.25">
      <c r="A119" s="111" t="s">
        <v>434</v>
      </c>
      <c r="B119" s="110">
        <v>150975</v>
      </c>
      <c r="C119" s="110">
        <v>9008</v>
      </c>
      <c r="D119" s="110">
        <v>7377.7100934800501</v>
      </c>
      <c r="E119" s="110">
        <v>1703.21533698037</v>
      </c>
      <c r="F119" s="110"/>
      <c r="G119" s="110">
        <v>-54.836392887876897</v>
      </c>
      <c r="H119" s="110">
        <v>-26.163399005230801</v>
      </c>
      <c r="I119" s="110">
        <v>85.074942974594904</v>
      </c>
      <c r="J119" s="110">
        <v>-5.9381081486386398</v>
      </c>
      <c r="K119" s="110">
        <v>-51.688839787551402</v>
      </c>
      <c r="L119" s="110">
        <v>-12.523930675113601</v>
      </c>
      <c r="M119" s="110">
        <v>-7.2067878534576497</v>
      </c>
      <c r="O119" s="252">
        <v>5.7877131975492597</v>
      </c>
      <c r="P119" s="252">
        <v>8.5020698791190608</v>
      </c>
      <c r="R119" s="253">
        <v>0.99239999999999995</v>
      </c>
      <c r="S119" s="253">
        <v>0.98399999999999999</v>
      </c>
      <c r="T119" s="253"/>
      <c r="U119" s="255">
        <v>0.35831998168917401</v>
      </c>
      <c r="V119" s="255">
        <v>0.24662394140535601</v>
      </c>
      <c r="W119" s="255">
        <v>8.5717555504692206E-2</v>
      </c>
      <c r="X119" s="253"/>
      <c r="Y119" s="253">
        <v>1.0084329999999999</v>
      </c>
      <c r="Z119" s="253">
        <v>0.99919999999999998</v>
      </c>
      <c r="AA119" s="255">
        <v>0.137520055008022</v>
      </c>
    </row>
    <row r="120" spans="1:27" customFormat="1" x14ac:dyDescent="0.25">
      <c r="A120" s="111" t="s">
        <v>435</v>
      </c>
      <c r="B120" s="110">
        <v>52369</v>
      </c>
      <c r="C120" s="110">
        <v>8245</v>
      </c>
      <c r="D120" s="110">
        <v>6983.4632300168696</v>
      </c>
      <c r="E120" s="110">
        <v>1622.3288093134099</v>
      </c>
      <c r="F120" s="110"/>
      <c r="G120" s="110">
        <v>-132.14994387075001</v>
      </c>
      <c r="H120" s="110">
        <v>-98.847408267250799</v>
      </c>
      <c r="I120" s="110">
        <v>9.7665002105569005</v>
      </c>
      <c r="J120" s="110">
        <v>-11.209481241881701</v>
      </c>
      <c r="K120" s="110">
        <v>-108.192875360088</v>
      </c>
      <c r="L120" s="110">
        <v>-12.523930675113601</v>
      </c>
      <c r="M120" s="110">
        <v>-7.2067878534576497</v>
      </c>
      <c r="O120" s="252">
        <v>5.4784318967327996</v>
      </c>
      <c r="P120" s="252">
        <v>8.0983024308274008</v>
      </c>
      <c r="R120" s="253">
        <v>0.98089999999999999</v>
      </c>
      <c r="S120" s="253">
        <v>0.93840000000000001</v>
      </c>
      <c r="T120" s="253"/>
      <c r="U120" s="255">
        <v>0.44789125130707602</v>
      </c>
      <c r="V120" s="255">
        <v>0.24468455907981901</v>
      </c>
      <c r="W120" s="255">
        <v>4.1477866852561898E-2</v>
      </c>
      <c r="X120" s="253"/>
      <c r="Y120" s="253">
        <v>0.97267899999999996</v>
      </c>
      <c r="Z120" s="253">
        <v>0.99839999999999995</v>
      </c>
      <c r="AA120" s="255">
        <v>-0.27806743135210299</v>
      </c>
    </row>
    <row r="121" spans="1:27" customFormat="1" x14ac:dyDescent="0.25">
      <c r="A121" s="111" t="s">
        <v>436</v>
      </c>
      <c r="B121" s="110">
        <v>28103</v>
      </c>
      <c r="C121" s="110">
        <v>8081</v>
      </c>
      <c r="D121" s="110">
        <v>6445.4905811933704</v>
      </c>
      <c r="E121" s="110">
        <v>1691.5698812225301</v>
      </c>
      <c r="F121" s="110"/>
      <c r="G121" s="110">
        <v>103.072955005427</v>
      </c>
      <c r="H121" s="110">
        <v>100.044884437973</v>
      </c>
      <c r="I121" s="110">
        <v>-118.199356329604</v>
      </c>
      <c r="J121" s="110">
        <v>-12.926921236241199</v>
      </c>
      <c r="K121" s="110">
        <v>-108.192875360088</v>
      </c>
      <c r="L121" s="110">
        <v>-12.523930675113601</v>
      </c>
      <c r="M121" s="110">
        <v>-7.2067878534576497</v>
      </c>
      <c r="O121" s="252">
        <v>5.0563996726328204</v>
      </c>
      <c r="P121" s="252">
        <v>8.4439383695690804</v>
      </c>
      <c r="R121" s="253">
        <v>1.0158</v>
      </c>
      <c r="S121" s="253">
        <v>1.0585</v>
      </c>
      <c r="T121" s="253"/>
      <c r="U121" s="255">
        <v>0.28993666432090098</v>
      </c>
      <c r="V121" s="255">
        <v>0.12667135819845199</v>
      </c>
      <c r="W121" s="255">
        <v>4.9261083743842402E-2</v>
      </c>
      <c r="X121" s="253"/>
      <c r="Y121" s="253">
        <v>0.99921800000000005</v>
      </c>
      <c r="Z121" s="253">
        <v>0.998</v>
      </c>
      <c r="AA121" s="255">
        <v>-7.0323488045007002E-2</v>
      </c>
    </row>
    <row r="122" spans="1:27" customFormat="1" x14ac:dyDescent="0.25">
      <c r="A122" s="111" t="s">
        <v>437</v>
      </c>
      <c r="B122" s="110">
        <v>15718</v>
      </c>
      <c r="C122" s="110">
        <v>8536</v>
      </c>
      <c r="D122" s="110">
        <v>7096.1919111939196</v>
      </c>
      <c r="E122" s="110">
        <v>1675.9974649375099</v>
      </c>
      <c r="F122" s="110"/>
      <c r="G122" s="110">
        <v>-55.535331466979599</v>
      </c>
      <c r="H122" s="110">
        <v>-53.0466717310264</v>
      </c>
      <c r="I122" s="110">
        <v>-24.6032360054616</v>
      </c>
      <c r="J122" s="110">
        <v>-1.4551784560930601</v>
      </c>
      <c r="K122" s="110">
        <v>-108.192875360088</v>
      </c>
      <c r="L122" s="110">
        <v>13.9248506556644</v>
      </c>
      <c r="M122" s="110">
        <v>-7.2067878534576497</v>
      </c>
      <c r="O122" s="252">
        <v>5.5668660134877204</v>
      </c>
      <c r="P122" s="252">
        <v>8.3662043516986895</v>
      </c>
      <c r="R122" s="253">
        <v>0.99199999999999999</v>
      </c>
      <c r="S122" s="253">
        <v>0.9677</v>
      </c>
      <c r="T122" s="253"/>
      <c r="U122" s="255">
        <v>0.48685714285714299</v>
      </c>
      <c r="V122" s="255">
        <v>0.184</v>
      </c>
      <c r="W122" s="255">
        <v>3.2000000000000001E-2</v>
      </c>
      <c r="X122" s="253"/>
      <c r="Y122" s="253">
        <v>0.98519499999999993</v>
      </c>
      <c r="Z122" s="253">
        <v>0.99980000000000002</v>
      </c>
      <c r="AA122" s="255">
        <v>-7.3093220338983098</v>
      </c>
    </row>
    <row r="123" spans="1:27" customFormat="1" x14ac:dyDescent="0.25">
      <c r="A123" s="111" t="s">
        <v>438</v>
      </c>
      <c r="B123" s="110">
        <v>17297</v>
      </c>
      <c r="C123" s="110">
        <v>9592</v>
      </c>
      <c r="D123" s="110">
        <v>7767.55628711793</v>
      </c>
      <c r="E123" s="110">
        <v>1835.7070260062801</v>
      </c>
      <c r="F123" s="110"/>
      <c r="G123" s="110">
        <v>107.64972495608799</v>
      </c>
      <c r="H123" s="110">
        <v>87.733418013951194</v>
      </c>
      <c r="I123" s="110">
        <v>-85.939875960696398</v>
      </c>
      <c r="J123" s="110">
        <v>-14.017541390666899</v>
      </c>
      <c r="K123" s="110">
        <v>-108.192875360088</v>
      </c>
      <c r="L123" s="110">
        <v>-12.523930675113601</v>
      </c>
      <c r="M123" s="110">
        <v>13.791220899185999</v>
      </c>
      <c r="O123" s="252">
        <v>6.0935422327571303</v>
      </c>
      <c r="P123" s="252">
        <v>9.1634387466034593</v>
      </c>
      <c r="R123" s="253">
        <v>1.0137</v>
      </c>
      <c r="S123" s="253">
        <v>1.0471999999999999</v>
      </c>
      <c r="T123" s="253"/>
      <c r="U123" s="255">
        <v>0.32068311195445898</v>
      </c>
      <c r="V123" s="255">
        <v>0.138519924098672</v>
      </c>
      <c r="W123" s="255">
        <v>3.1309297912713502E-2</v>
      </c>
      <c r="X123" s="253"/>
      <c r="Y123" s="253">
        <v>0.98361399999999999</v>
      </c>
      <c r="Z123" s="253">
        <v>0.99819999999999998</v>
      </c>
      <c r="AA123" s="255">
        <v>4.3564356435643603</v>
      </c>
    </row>
    <row r="124" spans="1:27" customFormat="1" x14ac:dyDescent="0.25">
      <c r="A124" s="111" t="s">
        <v>439</v>
      </c>
      <c r="B124" s="110">
        <v>17865</v>
      </c>
      <c r="C124" s="110">
        <v>8642</v>
      </c>
      <c r="D124" s="110">
        <v>7263.7241188551397</v>
      </c>
      <c r="E124" s="110">
        <v>1665.20736144333</v>
      </c>
      <c r="F124" s="110"/>
      <c r="G124" s="110">
        <v>-86.656858015575395</v>
      </c>
      <c r="H124" s="110">
        <v>-151.44494792175399</v>
      </c>
      <c r="I124" s="110">
        <v>71.567132959766894</v>
      </c>
      <c r="J124" s="110">
        <v>-10.205153840251301</v>
      </c>
      <c r="K124" s="110">
        <v>-108.192875360088</v>
      </c>
      <c r="L124" s="110">
        <v>-12.523930675113601</v>
      </c>
      <c r="M124" s="110">
        <v>10.2534361730134</v>
      </c>
      <c r="O124" s="252">
        <v>5.6982927511894799</v>
      </c>
      <c r="P124" s="252">
        <v>8.3123425692695196</v>
      </c>
      <c r="R124" s="253">
        <v>0.9879</v>
      </c>
      <c r="S124" s="253">
        <v>0.90839999999999999</v>
      </c>
      <c r="T124" s="253"/>
      <c r="U124" s="255">
        <v>0.52652259332023599</v>
      </c>
      <c r="V124" s="255">
        <v>0.23477406679764201</v>
      </c>
      <c r="W124" s="255">
        <v>5.50098231827112E-2</v>
      </c>
      <c r="X124" s="253"/>
      <c r="Y124" s="253">
        <v>0.97977400000000003</v>
      </c>
      <c r="Z124" s="253">
        <v>0.99860000000000004</v>
      </c>
      <c r="AA124" s="255">
        <v>4.0899795501022496</v>
      </c>
    </row>
    <row r="125" spans="1:27" customFormat="1" x14ac:dyDescent="0.25">
      <c r="A125" s="111" t="s">
        <v>440</v>
      </c>
      <c r="B125" s="110">
        <v>86738</v>
      </c>
      <c r="C125" s="110">
        <v>8744</v>
      </c>
      <c r="D125" s="110">
        <v>7302.5438976815703</v>
      </c>
      <c r="E125" s="110">
        <v>1663.59995441413</v>
      </c>
      <c r="F125" s="110"/>
      <c r="G125" s="110">
        <v>-95.889630016592903</v>
      </c>
      <c r="H125" s="110">
        <v>-47.988152268761503</v>
      </c>
      <c r="I125" s="110">
        <v>48.024582267467899</v>
      </c>
      <c r="J125" s="110">
        <v>-5.1477208022317802</v>
      </c>
      <c r="K125" s="110">
        <v>-108.192875360088</v>
      </c>
      <c r="L125" s="110">
        <v>-12.523930675113601</v>
      </c>
      <c r="M125" s="110">
        <v>-0.82371479606930897</v>
      </c>
      <c r="O125" s="252">
        <v>5.7287463395512903</v>
      </c>
      <c r="P125" s="252">
        <v>8.3043187530263491</v>
      </c>
      <c r="R125" s="253">
        <v>0.98670000000000002</v>
      </c>
      <c r="S125" s="253">
        <v>0.97050000000000003</v>
      </c>
      <c r="T125" s="253"/>
      <c r="U125" s="255">
        <v>0.39203058965586601</v>
      </c>
      <c r="V125" s="255">
        <v>0.27108070034212101</v>
      </c>
      <c r="W125" s="255">
        <v>5.4538136445965002E-2</v>
      </c>
      <c r="X125" s="253"/>
      <c r="Y125" s="253">
        <v>0.97703699999999993</v>
      </c>
      <c r="Z125" s="253">
        <v>0.99929999999999997</v>
      </c>
      <c r="AA125" s="255">
        <v>2.7502067824648502</v>
      </c>
    </row>
    <row r="126" spans="1:27" customFormat="1" x14ac:dyDescent="0.25">
      <c r="A126" s="111" t="s">
        <v>441</v>
      </c>
      <c r="B126" s="110">
        <v>32470</v>
      </c>
      <c r="C126" s="110">
        <v>10330</v>
      </c>
      <c r="D126" s="110">
        <v>8004.7822167006998</v>
      </c>
      <c r="E126" s="110">
        <v>2047.09964072363</v>
      </c>
      <c r="F126" s="110"/>
      <c r="G126" s="110">
        <v>275.79823385540601</v>
      </c>
      <c r="H126" s="110">
        <v>230.97733603971901</v>
      </c>
      <c r="I126" s="110">
        <v>-116.00170671142401</v>
      </c>
      <c r="J126" s="110">
        <v>-12.8435916205759</v>
      </c>
      <c r="K126" s="110">
        <v>-80.228942851205005</v>
      </c>
      <c r="L126" s="110">
        <v>-12.523930675113601</v>
      </c>
      <c r="M126" s="110">
        <v>-7.2067878534576497</v>
      </c>
      <c r="O126" s="252">
        <v>6.27964274715122</v>
      </c>
      <c r="P126" s="252">
        <v>10.218663381582999</v>
      </c>
      <c r="R126" s="253">
        <v>1.0343</v>
      </c>
      <c r="S126" s="253">
        <v>1.1123000000000001</v>
      </c>
      <c r="T126" s="253"/>
      <c r="U126" s="255">
        <v>0.26875919568415901</v>
      </c>
      <c r="V126" s="255">
        <v>9.8577734183423193E-2</v>
      </c>
      <c r="W126" s="255">
        <v>3.53114271701815E-2</v>
      </c>
      <c r="X126" s="253"/>
      <c r="Y126" s="253">
        <v>1.003633</v>
      </c>
      <c r="Z126" s="253">
        <v>0.99839999999999995</v>
      </c>
      <c r="AA126" s="255">
        <v>-1.8768046198267601</v>
      </c>
    </row>
    <row r="127" spans="1:27" customFormat="1" x14ac:dyDescent="0.25">
      <c r="A127" s="111" t="s">
        <v>442</v>
      </c>
      <c r="B127" s="110">
        <v>47004</v>
      </c>
      <c r="C127" s="110">
        <v>9449</v>
      </c>
      <c r="D127" s="110">
        <v>7861.90843308079</v>
      </c>
      <c r="E127" s="110">
        <v>1770.84724250317</v>
      </c>
      <c r="F127" s="110"/>
      <c r="G127" s="110">
        <v>-66.378208701923398</v>
      </c>
      <c r="H127" s="110">
        <v>-124.11085365851901</v>
      </c>
      <c r="I127" s="110">
        <v>136.04031429644999</v>
      </c>
      <c r="J127" s="110">
        <v>-1.6083217604704201</v>
      </c>
      <c r="K127" s="110">
        <v>-108.192875360088</v>
      </c>
      <c r="L127" s="110">
        <v>-12.523930675113601</v>
      </c>
      <c r="M127" s="110">
        <v>-7.2067878534576497</v>
      </c>
      <c r="O127" s="252">
        <v>6.1675602076419</v>
      </c>
      <c r="P127" s="252">
        <v>8.8396732193004794</v>
      </c>
      <c r="R127" s="253">
        <v>0.99139999999999995</v>
      </c>
      <c r="S127" s="253">
        <v>0.92930000000000001</v>
      </c>
      <c r="T127" s="253"/>
      <c r="U127" s="255">
        <v>0.40013797861331502</v>
      </c>
      <c r="V127" s="255">
        <v>0.27561228009658501</v>
      </c>
      <c r="W127" s="255">
        <v>7.9337702656088305E-2</v>
      </c>
      <c r="X127" s="253"/>
      <c r="Y127" s="253">
        <v>0.99034000000000011</v>
      </c>
      <c r="Z127" s="253">
        <v>0.99980000000000002</v>
      </c>
      <c r="AA127" s="255">
        <v>-3.7196944536698799</v>
      </c>
    </row>
    <row r="128" spans="1:27" customFormat="1" x14ac:dyDescent="0.25">
      <c r="A128" s="111" t="s">
        <v>443</v>
      </c>
      <c r="B128" s="110">
        <v>24721</v>
      </c>
      <c r="C128" s="110">
        <v>9980</v>
      </c>
      <c r="D128" s="110">
        <v>6687.8808168790902</v>
      </c>
      <c r="E128" s="110">
        <v>2334.6517757597098</v>
      </c>
      <c r="F128" s="110"/>
      <c r="G128" s="110">
        <v>407.18856940713198</v>
      </c>
      <c r="H128" s="110">
        <v>527.78548699784506</v>
      </c>
      <c r="I128" s="110">
        <v>-221.76031861146799</v>
      </c>
      <c r="J128" s="110">
        <v>-0.70472815554226698</v>
      </c>
      <c r="K128" s="110">
        <v>37.996531013980501</v>
      </c>
      <c r="L128" s="110">
        <v>214.021332057226</v>
      </c>
      <c r="M128" s="110">
        <v>-7.2067878534576497</v>
      </c>
      <c r="O128" s="252">
        <v>5.2465515149063604</v>
      </c>
      <c r="P128" s="252">
        <v>11.6540593018082</v>
      </c>
      <c r="R128" s="253">
        <v>1.0607</v>
      </c>
      <c r="S128" s="253">
        <v>1.2256</v>
      </c>
      <c r="T128" s="253"/>
      <c r="U128" s="255">
        <v>0.10254433307633</v>
      </c>
      <c r="V128" s="255">
        <v>6.3993831919815003E-2</v>
      </c>
      <c r="W128" s="255">
        <v>3.9321511179645302E-2</v>
      </c>
      <c r="X128" s="253"/>
      <c r="Y128" s="253">
        <v>1.020348</v>
      </c>
      <c r="Z128" s="253">
        <v>0.99990000000000001</v>
      </c>
      <c r="AA128" s="255">
        <v>-25.502584721424501</v>
      </c>
    </row>
    <row r="129" spans="1:27" customFormat="1" x14ac:dyDescent="0.25">
      <c r="A129" s="111" t="s">
        <v>444</v>
      </c>
      <c r="B129" s="110">
        <v>128384</v>
      </c>
      <c r="C129" s="110">
        <v>7844</v>
      </c>
      <c r="D129" s="110">
        <v>5992.1262535338801</v>
      </c>
      <c r="E129" s="110">
        <v>1608.14099973113</v>
      </c>
      <c r="F129" s="110"/>
      <c r="G129" s="110">
        <v>157.029486414453</v>
      </c>
      <c r="H129" s="110">
        <v>218.99115185002299</v>
      </c>
      <c r="I129" s="110">
        <v>-71.789739096593607</v>
      </c>
      <c r="J129" s="110">
        <v>2.9601230529121798</v>
      </c>
      <c r="K129" s="110">
        <v>-105.922786423445</v>
      </c>
      <c r="L129" s="110">
        <v>49.470295354860397</v>
      </c>
      <c r="M129" s="110">
        <v>-7.2067878534576497</v>
      </c>
      <c r="O129" s="252">
        <v>4.7007415254237301</v>
      </c>
      <c r="P129" s="252">
        <v>8.0274800598205402</v>
      </c>
      <c r="R129" s="253">
        <v>1.026</v>
      </c>
      <c r="S129" s="253">
        <v>1.1355</v>
      </c>
      <c r="T129" s="253"/>
      <c r="U129" s="255">
        <v>0.17531068765534399</v>
      </c>
      <c r="V129" s="255">
        <v>0.18475559237779601</v>
      </c>
      <c r="W129" s="255">
        <v>9.2294946147473106E-2</v>
      </c>
      <c r="X129" s="253"/>
      <c r="Y129" s="253">
        <v>1.000389</v>
      </c>
      <c r="Z129" s="253">
        <v>1.0004999999999999</v>
      </c>
      <c r="AA129" s="255">
        <v>-12.0262390670554</v>
      </c>
    </row>
    <row r="130" spans="1:27" customFormat="1" x14ac:dyDescent="0.25">
      <c r="A130" s="111" t="s">
        <v>445</v>
      </c>
      <c r="B130" s="110">
        <v>357377</v>
      </c>
      <c r="C130" s="110">
        <v>9774</v>
      </c>
      <c r="D130" s="110">
        <v>7979.8144926982304</v>
      </c>
      <c r="E130" s="110">
        <v>1670.3980732145101</v>
      </c>
      <c r="F130" s="110"/>
      <c r="G130" s="110">
        <v>13.203925561619601</v>
      </c>
      <c r="H130" s="110">
        <v>-31.818795655870701</v>
      </c>
      <c r="I130" s="110">
        <v>227.44408220358801</v>
      </c>
      <c r="J130" s="110">
        <v>-6.4197916680132003</v>
      </c>
      <c r="K130" s="110">
        <v>-58.544882603042701</v>
      </c>
      <c r="L130" s="110">
        <v>-12.523930675113601</v>
      </c>
      <c r="M130" s="110">
        <v>-7.2067878534576497</v>
      </c>
      <c r="O130" s="252">
        <v>6.26005590734714</v>
      </c>
      <c r="P130" s="252">
        <v>8.3382534410440492</v>
      </c>
      <c r="R130" s="253">
        <v>1.0015000000000001</v>
      </c>
      <c r="S130" s="253">
        <v>0.98029999999999995</v>
      </c>
      <c r="T130" s="253"/>
      <c r="U130" s="255">
        <v>0.32299302699803301</v>
      </c>
      <c r="V130" s="255">
        <v>0.31923833363132498</v>
      </c>
      <c r="W130" s="255">
        <v>0.119926694081888</v>
      </c>
      <c r="X130" s="253"/>
      <c r="Y130" s="253">
        <v>1.0068280000000001</v>
      </c>
      <c r="Z130" s="253">
        <v>0.99919999999999998</v>
      </c>
      <c r="AA130" s="255">
        <v>-4.0980795610425202</v>
      </c>
    </row>
    <row r="131" spans="1:27" customFormat="1" x14ac:dyDescent="0.25">
      <c r="A131" s="111" t="s">
        <v>446</v>
      </c>
      <c r="B131" s="110">
        <v>13238</v>
      </c>
      <c r="C131" s="110">
        <v>8044</v>
      </c>
      <c r="D131" s="110">
        <v>6624.9201034753196</v>
      </c>
      <c r="E131" s="110">
        <v>1778.11718315336</v>
      </c>
      <c r="F131" s="110"/>
      <c r="G131" s="110">
        <v>-125.96426216415399</v>
      </c>
      <c r="H131" s="110">
        <v>-140.45008139255199</v>
      </c>
      <c r="I131" s="110">
        <v>35.019011687223902</v>
      </c>
      <c r="J131" s="110">
        <v>-3.5940073854431903E-2</v>
      </c>
      <c r="K131" s="110">
        <v>-108.192875360088</v>
      </c>
      <c r="L131" s="110">
        <v>-12.523930675113601</v>
      </c>
      <c r="M131" s="110">
        <v>-7.2067878534576497</v>
      </c>
      <c r="O131" s="252">
        <v>5.1971596917963403</v>
      </c>
      <c r="P131" s="252">
        <v>8.8759631364254403</v>
      </c>
      <c r="R131" s="253">
        <v>0.98080000000000001</v>
      </c>
      <c r="S131" s="253">
        <v>0.9204</v>
      </c>
      <c r="T131" s="253"/>
      <c r="U131" s="255">
        <v>0.46656976744186002</v>
      </c>
      <c r="V131" s="255">
        <v>0.25726744186046502</v>
      </c>
      <c r="W131" s="255">
        <v>5.9593023255813997E-2</v>
      </c>
      <c r="X131" s="253"/>
      <c r="Y131" s="253">
        <v>0.97771299999999994</v>
      </c>
      <c r="Z131" s="253">
        <v>1</v>
      </c>
      <c r="AA131" s="255">
        <v>-4.1782729805013901</v>
      </c>
    </row>
    <row r="132" spans="1:27" customFormat="1" x14ac:dyDescent="0.25">
      <c r="A132" s="111" t="s">
        <v>447</v>
      </c>
      <c r="B132" s="110">
        <v>7442</v>
      </c>
      <c r="C132" s="110">
        <v>9406</v>
      </c>
      <c r="D132" s="110">
        <v>7742.18157883611</v>
      </c>
      <c r="E132" s="110">
        <v>1787.4063755073701</v>
      </c>
      <c r="F132" s="110"/>
      <c r="G132" s="110">
        <v>-186.90080854314601</v>
      </c>
      <c r="H132" s="110">
        <v>-188.73451069242799</v>
      </c>
      <c r="I132" s="110">
        <v>337.27956861004702</v>
      </c>
      <c r="J132" s="110">
        <v>-1.58437638962148</v>
      </c>
      <c r="K132" s="110">
        <v>-108.192875360088</v>
      </c>
      <c r="L132" s="110">
        <v>-12.523930675113601</v>
      </c>
      <c r="M132" s="110">
        <v>37.004282730627601</v>
      </c>
      <c r="O132" s="252">
        <v>6.0736361193227602</v>
      </c>
      <c r="P132" s="252">
        <v>8.9223327062617592</v>
      </c>
      <c r="R132" s="253">
        <v>0.97570000000000001</v>
      </c>
      <c r="S132" s="253">
        <v>0.89380000000000004</v>
      </c>
      <c r="T132" s="253"/>
      <c r="U132" s="255">
        <v>0.62389380530973404</v>
      </c>
      <c r="V132" s="255">
        <v>0.42699115044247798</v>
      </c>
      <c r="W132" s="255">
        <v>9.2920353982300904E-2</v>
      </c>
      <c r="X132" s="253"/>
      <c r="Y132" s="253">
        <v>0.97582499999999994</v>
      </c>
      <c r="Z132" s="253">
        <v>0.99980000000000002</v>
      </c>
      <c r="AA132" s="255">
        <v>7.1090047393364904</v>
      </c>
    </row>
    <row r="133" spans="1:27" customFormat="1" x14ac:dyDescent="0.25">
      <c r="A133" s="111" t="s">
        <v>448</v>
      </c>
      <c r="B133" s="110">
        <v>19074</v>
      </c>
      <c r="C133" s="110">
        <v>5931</v>
      </c>
      <c r="D133" s="110">
        <v>5065.7296784427999</v>
      </c>
      <c r="E133" s="110">
        <v>1251.9280385034001</v>
      </c>
      <c r="F133" s="110"/>
      <c r="G133" s="110">
        <v>-98.560670842751605</v>
      </c>
      <c r="H133" s="110">
        <v>-68.644345358184296</v>
      </c>
      <c r="I133" s="110">
        <v>-82.782611731390105</v>
      </c>
      <c r="J133" s="110">
        <v>-8.6476805272073705</v>
      </c>
      <c r="K133" s="110">
        <v>-108.192875360088</v>
      </c>
      <c r="L133" s="110">
        <v>-12.523930675113601</v>
      </c>
      <c r="M133" s="110">
        <v>-7.2067878534576497</v>
      </c>
      <c r="O133" s="252">
        <v>3.9739960155185101</v>
      </c>
      <c r="P133" s="252">
        <v>6.2493446576491598</v>
      </c>
      <c r="R133" s="253">
        <v>0.98029999999999995</v>
      </c>
      <c r="S133" s="253">
        <v>0.94430000000000003</v>
      </c>
      <c r="T133" s="253"/>
      <c r="U133" s="255">
        <v>0.46965699208443301</v>
      </c>
      <c r="V133" s="255">
        <v>0.21767810026385201</v>
      </c>
      <c r="W133" s="255">
        <v>5.2770448548812701E-2</v>
      </c>
      <c r="X133" s="253"/>
      <c r="Y133" s="253">
        <v>0.99525700000000006</v>
      </c>
      <c r="Z133" s="253">
        <v>0.99829999999999997</v>
      </c>
      <c r="AA133" s="255">
        <v>-3.8071065989847699</v>
      </c>
    </row>
    <row r="134" spans="1:27" customFormat="1" x14ac:dyDescent="0.25">
      <c r="A134" s="111" t="s">
        <v>449</v>
      </c>
      <c r="B134" s="110">
        <v>19547</v>
      </c>
      <c r="C134" s="110">
        <v>8366</v>
      </c>
      <c r="D134" s="110">
        <v>7010.4021980519901</v>
      </c>
      <c r="E134" s="110">
        <v>1646.9509034886501</v>
      </c>
      <c r="F134" s="110"/>
      <c r="G134" s="110">
        <v>-58.354214860869803</v>
      </c>
      <c r="H134" s="110">
        <v>-85.047485866000997</v>
      </c>
      <c r="I134" s="110">
        <v>-20.9676319208052</v>
      </c>
      <c r="J134" s="110">
        <v>1.36614036575581</v>
      </c>
      <c r="K134" s="110">
        <v>-108.192875360088</v>
      </c>
      <c r="L134" s="110">
        <v>-12.523930675113601</v>
      </c>
      <c r="M134" s="110">
        <v>-7.2067878534576497</v>
      </c>
      <c r="O134" s="252">
        <v>5.4995651506625096</v>
      </c>
      <c r="P134" s="252">
        <v>8.2212104159206003</v>
      </c>
      <c r="R134" s="253">
        <v>0.99150000000000005</v>
      </c>
      <c r="S134" s="253">
        <v>0.94769999999999999</v>
      </c>
      <c r="T134" s="253"/>
      <c r="U134" s="255">
        <v>0.492093023255814</v>
      </c>
      <c r="V134" s="255">
        <v>0.17209302325581399</v>
      </c>
      <c r="W134" s="255">
        <v>3.9069767441860498E-2</v>
      </c>
      <c r="X134" s="253"/>
      <c r="Y134" s="253">
        <v>0.98516999999999999</v>
      </c>
      <c r="Z134" s="253">
        <v>1.0002</v>
      </c>
      <c r="AA134" s="255">
        <v>-1.64684354986276</v>
      </c>
    </row>
    <row r="135" spans="1:27" customFormat="1" x14ac:dyDescent="0.25">
      <c r="A135" s="111" t="s">
        <v>450</v>
      </c>
      <c r="B135" s="110">
        <v>16731</v>
      </c>
      <c r="C135" s="110">
        <v>9516</v>
      </c>
      <c r="D135" s="110">
        <v>7893.1878692733799</v>
      </c>
      <c r="E135" s="110">
        <v>1751.7305977241699</v>
      </c>
      <c r="F135" s="110"/>
      <c r="G135" s="110">
        <v>-15.341490702902201</v>
      </c>
      <c r="H135" s="110">
        <v>-54.967332740718298</v>
      </c>
      <c r="I135" s="110">
        <v>-8.2104246462943102</v>
      </c>
      <c r="J135" s="110">
        <v>4.69997264770908</v>
      </c>
      <c r="K135" s="110">
        <v>-108.192875360088</v>
      </c>
      <c r="L135" s="110">
        <v>-12.523930675113601</v>
      </c>
      <c r="M135" s="110">
        <v>65.999636834174396</v>
      </c>
      <c r="O135" s="252">
        <v>6.1920984997908102</v>
      </c>
      <c r="P135" s="252">
        <v>8.7442472057856708</v>
      </c>
      <c r="R135" s="253">
        <v>0.99790000000000001</v>
      </c>
      <c r="S135" s="253">
        <v>0.96799999999999997</v>
      </c>
      <c r="T135" s="253"/>
      <c r="U135" s="255">
        <v>0.44111969111969102</v>
      </c>
      <c r="V135" s="255">
        <v>0.14864864864864899</v>
      </c>
      <c r="W135" s="255">
        <v>4.1505791505791499E-2</v>
      </c>
      <c r="X135" s="253"/>
      <c r="Y135" s="253">
        <v>0.986819</v>
      </c>
      <c r="Z135" s="253">
        <v>1.0005999999999999</v>
      </c>
      <c r="AA135" s="255">
        <v>10.565635005336199</v>
      </c>
    </row>
    <row r="136" spans="1:27" customFormat="1" x14ac:dyDescent="0.25">
      <c r="A136" s="111" t="s">
        <v>451</v>
      </c>
      <c r="B136" s="110">
        <v>26778</v>
      </c>
      <c r="C136" s="110">
        <v>11630</v>
      </c>
      <c r="D136" s="110">
        <v>8897.0441917571206</v>
      </c>
      <c r="E136" s="110">
        <v>2254.0621345331101</v>
      </c>
      <c r="F136" s="110"/>
      <c r="G136" s="110">
        <v>363.34390242708599</v>
      </c>
      <c r="H136" s="110">
        <v>305.161028334972</v>
      </c>
      <c r="I136" s="110">
        <v>-144.26490787249799</v>
      </c>
      <c r="J136" s="110">
        <v>-14.2712107806662</v>
      </c>
      <c r="K136" s="110">
        <v>-50.172076545769897</v>
      </c>
      <c r="L136" s="110">
        <v>-12.523930675113601</v>
      </c>
      <c r="M136" s="110">
        <v>31.3636131035211</v>
      </c>
      <c r="O136" s="252">
        <v>6.9796101277167804</v>
      </c>
      <c r="P136" s="252">
        <v>11.2517738442005</v>
      </c>
      <c r="R136" s="253">
        <v>1.0407</v>
      </c>
      <c r="S136" s="253">
        <v>1.1349</v>
      </c>
      <c r="T136" s="253"/>
      <c r="U136" s="255">
        <v>0.212413055109684</v>
      </c>
      <c r="V136" s="255">
        <v>7.4906367041198504E-2</v>
      </c>
      <c r="W136" s="255">
        <v>2.9427501337613699E-2</v>
      </c>
      <c r="X136" s="253"/>
      <c r="Y136" s="253">
        <v>1.006742</v>
      </c>
      <c r="Z136" s="253">
        <v>0.99839999999999995</v>
      </c>
      <c r="AA136" s="255">
        <v>5.8323895809739499</v>
      </c>
    </row>
    <row r="137" spans="1:27" customFormat="1" x14ac:dyDescent="0.25">
      <c r="A137" s="111" t="s">
        <v>452</v>
      </c>
      <c r="B137" s="110">
        <v>14466</v>
      </c>
      <c r="C137" s="110">
        <v>10082</v>
      </c>
      <c r="D137" s="110">
        <v>8265.4967828893004</v>
      </c>
      <c r="E137" s="110">
        <v>1901.3714368548401</v>
      </c>
      <c r="F137" s="110"/>
      <c r="G137" s="110">
        <v>20.244846423216899</v>
      </c>
      <c r="H137" s="110">
        <v>-40.171713793294998</v>
      </c>
      <c r="I137" s="110">
        <v>28.311869099610099</v>
      </c>
      <c r="J137" s="110">
        <v>-2.5155891087209499</v>
      </c>
      <c r="K137" s="110">
        <v>-108.192875360088</v>
      </c>
      <c r="L137" s="110">
        <v>-12.523930675113601</v>
      </c>
      <c r="M137" s="110">
        <v>30.032227176932501</v>
      </c>
      <c r="O137" s="252">
        <v>6.4841697774091003</v>
      </c>
      <c r="P137" s="252">
        <v>9.4912207935849597</v>
      </c>
      <c r="R137" s="253">
        <v>1.0023</v>
      </c>
      <c r="S137" s="253">
        <v>0.97829999999999995</v>
      </c>
      <c r="T137" s="253"/>
      <c r="U137" s="255">
        <v>0.43710021321961601</v>
      </c>
      <c r="V137" s="255">
        <v>0.16631130063965899</v>
      </c>
      <c r="W137" s="255">
        <v>4.5842217484008498E-2</v>
      </c>
      <c r="X137" s="253"/>
      <c r="Y137" s="253">
        <v>0.97900599999999993</v>
      </c>
      <c r="Z137" s="253">
        <v>0.99970000000000003</v>
      </c>
      <c r="AA137" s="255">
        <v>5.98870056497175</v>
      </c>
    </row>
    <row r="138" spans="1:27" customFormat="1" x14ac:dyDescent="0.25">
      <c r="A138" s="111" t="s">
        <v>453</v>
      </c>
      <c r="B138" s="110">
        <v>23288</v>
      </c>
      <c r="C138" s="110">
        <v>11740</v>
      </c>
      <c r="D138" s="110">
        <v>9212.2667971941792</v>
      </c>
      <c r="E138" s="110">
        <v>2272.7177815945101</v>
      </c>
      <c r="F138" s="110"/>
      <c r="G138" s="110">
        <v>244.438047268498</v>
      </c>
      <c r="H138" s="110">
        <v>166.76917266469499</v>
      </c>
      <c r="I138" s="110">
        <v>-106.355576675161</v>
      </c>
      <c r="J138" s="110">
        <v>15.624913481376</v>
      </c>
      <c r="K138" s="110">
        <v>-108.192875360088</v>
      </c>
      <c r="L138" s="110">
        <v>-12.523930675113601</v>
      </c>
      <c r="M138" s="110">
        <v>54.954910086044798</v>
      </c>
      <c r="O138" s="252">
        <v>7.2268979732050802</v>
      </c>
      <c r="P138" s="252">
        <v>11.3448986602542</v>
      </c>
      <c r="R138" s="253">
        <v>1.0264</v>
      </c>
      <c r="S138" s="253">
        <v>1.0729</v>
      </c>
      <c r="T138" s="253"/>
      <c r="U138" s="255">
        <v>0.28817587641117098</v>
      </c>
      <c r="V138" s="255">
        <v>9.3879976232917398E-2</v>
      </c>
      <c r="W138" s="255">
        <v>2.1984551396316099E-2</v>
      </c>
      <c r="X138" s="253"/>
      <c r="Y138" s="253">
        <v>0.99936599999999998</v>
      </c>
      <c r="Z138" s="253">
        <v>1.0017</v>
      </c>
      <c r="AA138" s="255">
        <v>8.0924855491329506</v>
      </c>
    </row>
    <row r="139" spans="1:27" customFormat="1" x14ac:dyDescent="0.25">
      <c r="A139" s="111" t="s">
        <v>454</v>
      </c>
      <c r="B139" s="110">
        <v>13812</v>
      </c>
      <c r="C139" s="110">
        <v>8371</v>
      </c>
      <c r="D139" s="110">
        <v>7097.1560373879702</v>
      </c>
      <c r="E139" s="110">
        <v>1608.49555644354</v>
      </c>
      <c r="F139" s="110"/>
      <c r="G139" s="110">
        <v>-142.838063736404</v>
      </c>
      <c r="H139" s="110">
        <v>-164.747845482874</v>
      </c>
      <c r="I139" s="110">
        <v>45.364394671355697</v>
      </c>
      <c r="J139" s="110">
        <v>23.384674849526501</v>
      </c>
      <c r="K139" s="110">
        <v>-108.192875360088</v>
      </c>
      <c r="L139" s="110">
        <v>-12.523930675113601</v>
      </c>
      <c r="M139" s="110">
        <v>25.387191572352499</v>
      </c>
      <c r="O139" s="252">
        <v>5.5676223573704</v>
      </c>
      <c r="P139" s="252">
        <v>8.0292499275991904</v>
      </c>
      <c r="R139" s="253">
        <v>0.97970000000000002</v>
      </c>
      <c r="S139" s="253">
        <v>0.89690000000000003</v>
      </c>
      <c r="T139" s="253"/>
      <c r="U139" s="255">
        <v>0.54876462938881698</v>
      </c>
      <c r="V139" s="255">
        <v>0.211963589076723</v>
      </c>
      <c r="W139" s="255">
        <v>4.94148244473342E-2</v>
      </c>
      <c r="X139" s="253"/>
      <c r="Y139" s="253">
        <v>0.99110399999999998</v>
      </c>
      <c r="Z139" s="253">
        <v>1.0033000000000001</v>
      </c>
      <c r="AA139" s="255">
        <v>6.0689655172413799</v>
      </c>
    </row>
    <row r="140" spans="1:27" customFormat="1" x14ac:dyDescent="0.25">
      <c r="A140" s="111" t="s">
        <v>455</v>
      </c>
      <c r="B140" s="110">
        <v>46649</v>
      </c>
      <c r="C140" s="110">
        <v>8933</v>
      </c>
      <c r="D140" s="110">
        <v>7427.1414923652201</v>
      </c>
      <c r="E140" s="110">
        <v>1687.6994195838399</v>
      </c>
      <c r="F140" s="110"/>
      <c r="G140" s="110">
        <v>-61.153784713295799</v>
      </c>
      <c r="H140" s="110">
        <v>-31.822092295429702</v>
      </c>
      <c r="I140" s="110">
        <v>7.1359878902617897</v>
      </c>
      <c r="J140" s="110">
        <v>7.3912014185099704</v>
      </c>
      <c r="K140" s="110">
        <v>-108.192875360088</v>
      </c>
      <c r="L140" s="110">
        <v>-12.523930675113601</v>
      </c>
      <c r="M140" s="110">
        <v>17.0536884772647</v>
      </c>
      <c r="O140" s="252">
        <v>5.8264914574803299</v>
      </c>
      <c r="P140" s="252">
        <v>8.4246178910587606</v>
      </c>
      <c r="R140" s="253">
        <v>0.99160000000000004</v>
      </c>
      <c r="S140" s="253">
        <v>0.98050000000000004</v>
      </c>
      <c r="T140" s="253"/>
      <c r="U140" s="255">
        <v>0.39771891096394402</v>
      </c>
      <c r="V140" s="255">
        <v>0.17292126563649701</v>
      </c>
      <c r="W140" s="255">
        <v>6.0338484179543801E-2</v>
      </c>
      <c r="X140" s="253"/>
      <c r="Y140" s="253">
        <v>0.99341099999999993</v>
      </c>
      <c r="Z140" s="253">
        <v>1.0009999999999999</v>
      </c>
      <c r="AA140" s="255">
        <v>4.8611111111111098</v>
      </c>
    </row>
    <row r="141" spans="1:27" customFormat="1" x14ac:dyDescent="0.25">
      <c r="A141" s="111" t="s">
        <v>456</v>
      </c>
      <c r="B141" s="110">
        <v>37821</v>
      </c>
      <c r="C141" s="110">
        <v>9757</v>
      </c>
      <c r="D141" s="110">
        <v>7408.1414157184299</v>
      </c>
      <c r="E141" s="110">
        <v>1964.0457816877799</v>
      </c>
      <c r="F141" s="110"/>
      <c r="G141" s="110">
        <v>273.112993779438</v>
      </c>
      <c r="H141" s="110">
        <v>265.25220402346201</v>
      </c>
      <c r="I141" s="110">
        <v>-210.24896403588099</v>
      </c>
      <c r="J141" s="110">
        <v>-11.148152197431701</v>
      </c>
      <c r="K141" s="110">
        <v>87.676266594370304</v>
      </c>
      <c r="L141" s="110">
        <v>-12.523930675113601</v>
      </c>
      <c r="M141" s="110">
        <v>-7.2067878534576497</v>
      </c>
      <c r="O141" s="252">
        <v>5.8115861558393496</v>
      </c>
      <c r="P141" s="252">
        <v>9.8040771000238003</v>
      </c>
      <c r="R141" s="253">
        <v>1.0367</v>
      </c>
      <c r="S141" s="253">
        <v>1.1345000000000001</v>
      </c>
      <c r="T141" s="253"/>
      <c r="U141" s="255">
        <v>0.15468607825295699</v>
      </c>
      <c r="V141" s="255">
        <v>5.91446769790719E-2</v>
      </c>
      <c r="W141" s="255">
        <v>2.9572338489535901E-2</v>
      </c>
      <c r="X141" s="253"/>
      <c r="Y141" s="253">
        <v>1.0273919999999999</v>
      </c>
      <c r="Z141" s="253">
        <v>0.99850000000000005</v>
      </c>
      <c r="AA141" s="255">
        <v>-9.0909090909090898E-2</v>
      </c>
    </row>
    <row r="142" spans="1:27" customFormat="1" x14ac:dyDescent="0.25">
      <c r="A142" s="111" t="s">
        <v>457</v>
      </c>
      <c r="B142" s="110">
        <v>31714</v>
      </c>
      <c r="C142" s="110">
        <v>7291</v>
      </c>
      <c r="D142" s="110">
        <v>6029.13239543488</v>
      </c>
      <c r="E142" s="110">
        <v>1509.07219394148</v>
      </c>
      <c r="F142" s="110"/>
      <c r="G142" s="110">
        <v>4.2487700202889096</v>
      </c>
      <c r="H142" s="110">
        <v>5.6152629682794402</v>
      </c>
      <c r="I142" s="110">
        <v>-125.40563693676199</v>
      </c>
      <c r="J142" s="110">
        <v>-3.6534195111156298</v>
      </c>
      <c r="K142" s="110">
        <v>-108.192875360088</v>
      </c>
      <c r="L142" s="110">
        <v>-12.523930675113601</v>
      </c>
      <c r="M142" s="110">
        <v>-7.2067878534576497</v>
      </c>
      <c r="O142" s="252">
        <v>4.7297723402913503</v>
      </c>
      <c r="P142" s="252">
        <v>7.5329507473040298</v>
      </c>
      <c r="R142" s="253">
        <v>1.0004999999999999</v>
      </c>
      <c r="S142" s="253">
        <v>1.0029999999999999</v>
      </c>
      <c r="T142" s="253"/>
      <c r="U142" s="255">
        <v>0.30133333333333301</v>
      </c>
      <c r="V142" s="255">
        <v>0.142666666666667</v>
      </c>
      <c r="W142" s="255">
        <v>4.7333333333333297E-2</v>
      </c>
      <c r="X142" s="253"/>
      <c r="Y142" s="253">
        <v>0.991309</v>
      </c>
      <c r="Z142" s="253">
        <v>0.99939999999999996</v>
      </c>
      <c r="AA142" s="255">
        <v>-0.99009900990098998</v>
      </c>
    </row>
    <row r="143" spans="1:27" customFormat="1" x14ac:dyDescent="0.25">
      <c r="A143" s="111" t="s">
        <v>458</v>
      </c>
      <c r="B143" s="110">
        <v>16341</v>
      </c>
      <c r="C143" s="110">
        <v>10040</v>
      </c>
      <c r="D143" s="110">
        <v>8276.5880089321308</v>
      </c>
      <c r="E143" s="110">
        <v>1995.8167335529099</v>
      </c>
      <c r="F143" s="110"/>
      <c r="G143" s="110">
        <v>-111.32739309890501</v>
      </c>
      <c r="H143" s="110">
        <v>-135.42581818856399</v>
      </c>
      <c r="I143" s="110">
        <v>148.169491434561</v>
      </c>
      <c r="J143" s="110">
        <v>-5.82955168010721</v>
      </c>
      <c r="K143" s="110">
        <v>-108.192875360088</v>
      </c>
      <c r="L143" s="110">
        <v>-12.523930675113601</v>
      </c>
      <c r="M143" s="110">
        <v>-7.2067878534576497</v>
      </c>
      <c r="O143" s="252">
        <v>6.4928706933480198</v>
      </c>
      <c r="P143" s="252">
        <v>9.9626705831956404</v>
      </c>
      <c r="R143" s="253">
        <v>0.98640000000000005</v>
      </c>
      <c r="S143" s="253">
        <v>0.93159999999999998</v>
      </c>
      <c r="T143" s="253"/>
      <c r="U143" s="255">
        <v>0.51178133836003803</v>
      </c>
      <c r="V143" s="255">
        <v>0.22714420358152701</v>
      </c>
      <c r="W143" s="255">
        <v>6.7860508953817206E-2</v>
      </c>
      <c r="X143" s="253"/>
      <c r="Y143" s="253">
        <v>0.98947299999999994</v>
      </c>
      <c r="Z143" s="253">
        <v>0.99929999999999997</v>
      </c>
      <c r="AA143" s="255">
        <v>-1.02611940298507</v>
      </c>
    </row>
    <row r="144" spans="1:27" customFormat="1" x14ac:dyDescent="0.25">
      <c r="A144" s="111" t="s">
        <v>459</v>
      </c>
      <c r="B144" s="110">
        <v>44268</v>
      </c>
      <c r="C144" s="110">
        <v>8449</v>
      </c>
      <c r="D144" s="110">
        <v>6994.4278897028398</v>
      </c>
      <c r="E144" s="110">
        <v>1651.3109132645</v>
      </c>
      <c r="F144" s="110"/>
      <c r="G144" s="110">
        <v>-7.8585524340416697</v>
      </c>
      <c r="H144" s="110">
        <v>22.555088258893502</v>
      </c>
      <c r="I144" s="110">
        <v>-86.243040830113799</v>
      </c>
      <c r="J144" s="110">
        <v>-9.8281391194381094</v>
      </c>
      <c r="K144" s="110">
        <v>-108.192875360088</v>
      </c>
      <c r="L144" s="110">
        <v>-12.523930675113601</v>
      </c>
      <c r="M144" s="110">
        <v>5.2311553226674103</v>
      </c>
      <c r="O144" s="252">
        <v>5.4870335230866498</v>
      </c>
      <c r="P144" s="252">
        <v>8.2429746091985194</v>
      </c>
      <c r="R144" s="253">
        <v>0.99870000000000003</v>
      </c>
      <c r="S144" s="253">
        <v>1.0129999999999999</v>
      </c>
      <c r="T144" s="253"/>
      <c r="U144" s="255">
        <v>0.33511733223548801</v>
      </c>
      <c r="V144" s="255">
        <v>0.14162206669411301</v>
      </c>
      <c r="W144" s="255">
        <v>4.2404281597365201E-2</v>
      </c>
      <c r="X144" s="253"/>
      <c r="Y144" s="253">
        <v>0.99945200000000001</v>
      </c>
      <c r="Z144" s="253">
        <v>0.99860000000000004</v>
      </c>
      <c r="AA144" s="255">
        <v>3.5379369138959902</v>
      </c>
    </row>
    <row r="145" spans="1:27" customFormat="1" x14ac:dyDescent="0.25">
      <c r="A145" s="111" t="s">
        <v>460</v>
      </c>
      <c r="B145" s="110">
        <v>10455</v>
      </c>
      <c r="C145" s="110">
        <v>8038</v>
      </c>
      <c r="D145" s="110">
        <v>6803.3802564745802</v>
      </c>
      <c r="E145" s="110">
        <v>1605.7017122418899</v>
      </c>
      <c r="F145" s="110"/>
      <c r="G145" s="110">
        <v>-180.416049025299</v>
      </c>
      <c r="H145" s="110">
        <v>-192.39900993869301</v>
      </c>
      <c r="I145" s="110">
        <v>77.616954590984506</v>
      </c>
      <c r="J145" s="110">
        <v>52.350087901000101</v>
      </c>
      <c r="K145" s="110">
        <v>-108.192875360088</v>
      </c>
      <c r="L145" s="110">
        <v>-12.523930675113601</v>
      </c>
      <c r="M145" s="110">
        <v>-7.2067878534576497</v>
      </c>
      <c r="O145" s="252">
        <v>5.3371592539454804</v>
      </c>
      <c r="P145" s="252">
        <v>8.0153036824485895</v>
      </c>
      <c r="R145" s="253">
        <v>0.97330000000000005</v>
      </c>
      <c r="S145" s="253">
        <v>0.87949999999999995</v>
      </c>
      <c r="T145" s="253"/>
      <c r="U145" s="255">
        <v>0.51971326164874598</v>
      </c>
      <c r="V145" s="255">
        <v>0.25089605734767001</v>
      </c>
      <c r="W145" s="255">
        <v>6.9892473118279605E-2</v>
      </c>
      <c r="X145" s="253"/>
      <c r="Y145" s="253">
        <v>0.98037300000000005</v>
      </c>
      <c r="Z145" s="253">
        <v>1.0077</v>
      </c>
      <c r="AA145" s="255">
        <v>0.90415913200723297</v>
      </c>
    </row>
    <row r="146" spans="1:27" customFormat="1" x14ac:dyDescent="0.25">
      <c r="A146" s="111" t="s">
        <v>461</v>
      </c>
      <c r="B146" s="110">
        <v>14577</v>
      </c>
      <c r="C146" s="110">
        <v>9158</v>
      </c>
      <c r="D146" s="110">
        <v>7625.4049976379501</v>
      </c>
      <c r="E146" s="110">
        <v>1804.4359096902599</v>
      </c>
      <c r="F146" s="110"/>
      <c r="G146" s="110">
        <v>-194.738704616723</v>
      </c>
      <c r="H146" s="110">
        <v>-163.65695216826501</v>
      </c>
      <c r="I146" s="110">
        <v>166.009522545133</v>
      </c>
      <c r="J146" s="110">
        <v>45.716489911973298</v>
      </c>
      <c r="K146" s="110">
        <v>-108.192875360088</v>
      </c>
      <c r="L146" s="110">
        <v>-12.523930675113601</v>
      </c>
      <c r="M146" s="110">
        <v>-4.1079739343054804</v>
      </c>
      <c r="O146" s="252">
        <v>5.9820264800713501</v>
      </c>
      <c r="P146" s="252">
        <v>9.0073403306578896</v>
      </c>
      <c r="R146" s="253">
        <v>0.97430000000000005</v>
      </c>
      <c r="S146" s="253">
        <v>0.90869999999999995</v>
      </c>
      <c r="T146" s="253"/>
      <c r="U146" s="255">
        <v>0.56192660550458695</v>
      </c>
      <c r="V146" s="255">
        <v>0.34288990825688098</v>
      </c>
      <c r="W146" s="255">
        <v>5.0458715596330299E-2</v>
      </c>
      <c r="X146" s="253"/>
      <c r="Y146" s="253">
        <v>0.97261300000000006</v>
      </c>
      <c r="Z146" s="253">
        <v>1.006</v>
      </c>
      <c r="AA146" s="255">
        <v>2.3474178403755901</v>
      </c>
    </row>
    <row r="147" spans="1:27" customFormat="1" ht="14.25" customHeight="1" x14ac:dyDescent="0.25">
      <c r="A147" s="17" t="s">
        <v>462</v>
      </c>
      <c r="B147" s="18"/>
      <c r="C147" s="18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O147" s="252"/>
      <c r="P147" s="252"/>
      <c r="R147" s="253"/>
      <c r="S147" s="253"/>
      <c r="T147" s="253"/>
      <c r="U147" s="255"/>
      <c r="V147" s="255"/>
      <c r="W147" s="255"/>
      <c r="X147" s="253"/>
      <c r="Y147" s="253"/>
      <c r="Z147" s="253"/>
      <c r="AA147" s="255"/>
    </row>
    <row r="148" spans="1:27" customFormat="1" x14ac:dyDescent="0.25">
      <c r="A148" s="111" t="s">
        <v>463</v>
      </c>
      <c r="B148" s="110">
        <v>47017</v>
      </c>
      <c r="C148" s="110">
        <v>8499</v>
      </c>
      <c r="D148" s="110">
        <v>7192.7823468779998</v>
      </c>
      <c r="E148" s="110">
        <v>1680.4549739987001</v>
      </c>
      <c r="F148" s="110"/>
      <c r="G148" s="110">
        <v>-181.462467788129</v>
      </c>
      <c r="H148" s="110">
        <v>-117.55207477785299</v>
      </c>
      <c r="I148" s="110">
        <v>-27.875388675527201</v>
      </c>
      <c r="J148" s="110">
        <v>13.630346385213899</v>
      </c>
      <c r="K148" s="110">
        <v>-74.4460533735121</v>
      </c>
      <c r="L148" s="110">
        <v>-12.523930675113601</v>
      </c>
      <c r="M148" s="110">
        <v>25.8935200479476</v>
      </c>
      <c r="O148" s="252">
        <v>5.6426398962077498</v>
      </c>
      <c r="P148" s="252">
        <v>8.3884552395941903</v>
      </c>
      <c r="R148" s="253">
        <v>0.97460000000000002</v>
      </c>
      <c r="S148" s="253">
        <v>0.9294</v>
      </c>
      <c r="T148" s="253"/>
      <c r="U148" s="255">
        <v>0.43686392762909898</v>
      </c>
      <c r="V148" s="255">
        <v>0.173765548435733</v>
      </c>
      <c r="W148" s="255">
        <v>4.0331699962306802E-2</v>
      </c>
      <c r="X148" s="253"/>
      <c r="Y148" s="253">
        <v>1.005342</v>
      </c>
      <c r="Z148" s="253">
        <v>1.0019</v>
      </c>
      <c r="AA148" s="255">
        <v>6.07756897241104</v>
      </c>
    </row>
    <row r="149" spans="1:27" customFormat="1" x14ac:dyDescent="0.25">
      <c r="A149" s="111" t="s">
        <v>464</v>
      </c>
      <c r="B149" s="110">
        <v>105148</v>
      </c>
      <c r="C149" s="110">
        <v>8746</v>
      </c>
      <c r="D149" s="110">
        <v>7265.3718149618298</v>
      </c>
      <c r="E149" s="110">
        <v>1695.4503617023599</v>
      </c>
      <c r="F149" s="110"/>
      <c r="G149" s="110">
        <v>-62.701068149092499</v>
      </c>
      <c r="H149" s="110">
        <v>-23.8350739305696</v>
      </c>
      <c r="I149" s="110">
        <v>-3.7997198849315099</v>
      </c>
      <c r="J149" s="110">
        <v>-3.6686259813349502</v>
      </c>
      <c r="K149" s="110">
        <v>-108.192875360088</v>
      </c>
      <c r="L149" s="110">
        <v>-12.523930675113601</v>
      </c>
      <c r="M149" s="110">
        <v>-0.47254297193181299</v>
      </c>
      <c r="O149" s="252">
        <v>5.6995853463689299</v>
      </c>
      <c r="P149" s="252">
        <v>8.4633088598927202</v>
      </c>
      <c r="R149" s="253">
        <v>0.99119999999999997</v>
      </c>
      <c r="S149" s="253">
        <v>0.98529999999999995</v>
      </c>
      <c r="T149" s="253"/>
      <c r="U149" s="255">
        <v>0.33756048723510801</v>
      </c>
      <c r="V149" s="255">
        <v>0.20907725679959999</v>
      </c>
      <c r="W149" s="255">
        <v>5.8234607041548501E-2</v>
      </c>
      <c r="X149" s="253"/>
      <c r="Y149" s="253">
        <v>0.99576400000000009</v>
      </c>
      <c r="Z149" s="253">
        <v>0.99950000000000006</v>
      </c>
      <c r="AA149" s="255">
        <v>2.7958833619211001</v>
      </c>
    </row>
    <row r="150" spans="1:27" customFormat="1" x14ac:dyDescent="0.25">
      <c r="A150" s="111" t="s">
        <v>465</v>
      </c>
      <c r="B150" s="110">
        <v>10464</v>
      </c>
      <c r="C150" s="110">
        <v>8920</v>
      </c>
      <c r="D150" s="110">
        <v>7467.5360369232803</v>
      </c>
      <c r="E150" s="110">
        <v>1767.05008415879</v>
      </c>
      <c r="F150" s="110"/>
      <c r="G150" s="110">
        <v>-285.519179995282</v>
      </c>
      <c r="H150" s="110">
        <v>-232.515974739337</v>
      </c>
      <c r="I150" s="110">
        <v>243.06882118098699</v>
      </c>
      <c r="J150" s="110">
        <v>-12.7307513366243</v>
      </c>
      <c r="K150" s="110">
        <v>-108.192875360088</v>
      </c>
      <c r="L150" s="110">
        <v>88.711371287255503</v>
      </c>
      <c r="M150" s="110">
        <v>-7.2067878534576497</v>
      </c>
      <c r="O150" s="252">
        <v>5.8581804281345597</v>
      </c>
      <c r="P150" s="252">
        <v>8.8207186544342502</v>
      </c>
      <c r="R150" s="253">
        <v>0.96160000000000001</v>
      </c>
      <c r="S150" s="253">
        <v>0.86780000000000002</v>
      </c>
      <c r="T150" s="253"/>
      <c r="U150" s="255">
        <v>0.57259380097879298</v>
      </c>
      <c r="V150" s="255">
        <v>0.31973898858075001</v>
      </c>
      <c r="W150" s="255">
        <v>0.10114192495921701</v>
      </c>
      <c r="X150" s="253"/>
      <c r="Y150" s="253">
        <v>0.98155900000000007</v>
      </c>
      <c r="Z150" s="253">
        <v>0.99829999999999997</v>
      </c>
      <c r="AA150" s="255">
        <v>-14.1456582633053</v>
      </c>
    </row>
    <row r="151" spans="1:27" customFormat="1" x14ac:dyDescent="0.25">
      <c r="A151" s="111" t="s">
        <v>466</v>
      </c>
      <c r="B151" s="110">
        <v>85801</v>
      </c>
      <c r="C151" s="110">
        <v>9432</v>
      </c>
      <c r="D151" s="110">
        <v>7318.4084023087298</v>
      </c>
      <c r="E151" s="110">
        <v>1929.2579219637801</v>
      </c>
      <c r="F151" s="110"/>
      <c r="G151" s="110">
        <v>171.02127875613499</v>
      </c>
      <c r="H151" s="110">
        <v>185.91095531058599</v>
      </c>
      <c r="I151" s="110">
        <v>-163.59730861009899</v>
      </c>
      <c r="J151" s="110">
        <v>-3.6951442750083898</v>
      </c>
      <c r="K151" s="110">
        <v>14.2401468124127</v>
      </c>
      <c r="L151" s="110">
        <v>-12.523930675113601</v>
      </c>
      <c r="M151" s="110">
        <v>-7.2067878534576497</v>
      </c>
      <c r="O151" s="252">
        <v>5.7411918276010798</v>
      </c>
      <c r="P151" s="252">
        <v>9.6304238878334694</v>
      </c>
      <c r="R151" s="253">
        <v>1.0232000000000001</v>
      </c>
      <c r="S151" s="253">
        <v>1.0958000000000001</v>
      </c>
      <c r="T151" s="253"/>
      <c r="U151" s="255">
        <v>0.239139261063743</v>
      </c>
      <c r="V151" s="255">
        <v>7.1254567600487206E-2</v>
      </c>
      <c r="W151" s="255">
        <v>3.5525781567194499E-2</v>
      </c>
      <c r="X151" s="253"/>
      <c r="Y151" s="253">
        <v>1.017579</v>
      </c>
      <c r="Z151" s="253">
        <v>0.99950000000000006</v>
      </c>
      <c r="AA151" s="255">
        <v>-2.3200475907198101</v>
      </c>
    </row>
    <row r="152" spans="1:27" customFormat="1" x14ac:dyDescent="0.25">
      <c r="A152" s="111" t="s">
        <v>467</v>
      </c>
      <c r="B152" s="110">
        <v>26575</v>
      </c>
      <c r="C152" s="110">
        <v>8643</v>
      </c>
      <c r="D152" s="110">
        <v>7343.7266160347699</v>
      </c>
      <c r="E152" s="110">
        <v>1634.2966620084101</v>
      </c>
      <c r="F152" s="110"/>
      <c r="G152" s="110">
        <v>-96.437360170690496</v>
      </c>
      <c r="H152" s="110">
        <v>-114.293297951339</v>
      </c>
      <c r="I152" s="110">
        <v>-19.1918134108031</v>
      </c>
      <c r="J152" s="110">
        <v>-6.6452940282858197</v>
      </c>
      <c r="K152" s="110">
        <v>-108.192875360088</v>
      </c>
      <c r="L152" s="110">
        <v>-12.523930675113601</v>
      </c>
      <c r="M152" s="110">
        <v>22.0683196605079</v>
      </c>
      <c r="O152" s="252">
        <v>5.7610536218250203</v>
      </c>
      <c r="P152" s="252">
        <v>8.1580432737535293</v>
      </c>
      <c r="R152" s="253">
        <v>0.98670000000000002</v>
      </c>
      <c r="S152" s="253">
        <v>0.9294</v>
      </c>
      <c r="T152" s="253"/>
      <c r="U152" s="255">
        <v>0.42194644023514</v>
      </c>
      <c r="V152" s="255">
        <v>0.172436316133246</v>
      </c>
      <c r="W152" s="255">
        <v>4.4415414761593698E-2</v>
      </c>
      <c r="X152" s="253"/>
      <c r="Y152" s="253">
        <v>0.99055899999999997</v>
      </c>
      <c r="Z152" s="253">
        <v>0.99909999999999999</v>
      </c>
      <c r="AA152" s="255">
        <v>5.5134390075809803</v>
      </c>
    </row>
    <row r="153" spans="1:27" customFormat="1" x14ac:dyDescent="0.25">
      <c r="A153" s="111" t="s">
        <v>468</v>
      </c>
      <c r="B153" s="110">
        <v>67800</v>
      </c>
      <c r="C153" s="110">
        <v>8561</v>
      </c>
      <c r="D153" s="110">
        <v>7138.8044688609298</v>
      </c>
      <c r="E153" s="110">
        <v>1674.1399701641899</v>
      </c>
      <c r="F153" s="110"/>
      <c r="G153" s="110">
        <v>-68.012199525379501</v>
      </c>
      <c r="H153" s="110">
        <v>3.2644283476687401</v>
      </c>
      <c r="I153" s="110">
        <v>-111.266856114174</v>
      </c>
      <c r="J153" s="110">
        <v>-5.0331032020573296</v>
      </c>
      <c r="K153" s="110">
        <v>-80.010492213643602</v>
      </c>
      <c r="L153" s="110">
        <v>-12.523930675113601</v>
      </c>
      <c r="M153" s="110">
        <v>22.076480234233301</v>
      </c>
      <c r="O153" s="252">
        <v>5.6002949852507404</v>
      </c>
      <c r="P153" s="252">
        <v>8.3569321533923304</v>
      </c>
      <c r="R153" s="253">
        <v>0.99029999999999996</v>
      </c>
      <c r="S153" s="253">
        <v>1.0013000000000001</v>
      </c>
      <c r="T153" s="253"/>
      <c r="U153" s="255">
        <v>0.34711614432446702</v>
      </c>
      <c r="V153" s="255">
        <v>0.10560969186199599</v>
      </c>
      <c r="W153" s="255">
        <v>3.5291019225704497E-2</v>
      </c>
      <c r="X153" s="253"/>
      <c r="Y153" s="253">
        <v>1.004424</v>
      </c>
      <c r="Z153" s="253">
        <v>0.99929999999999997</v>
      </c>
      <c r="AA153" s="255">
        <v>5.6189151599443701</v>
      </c>
    </row>
    <row r="154" spans="1:27" customFormat="1" ht="14.25" customHeight="1" x14ac:dyDescent="0.25">
      <c r="A154" s="17" t="s">
        <v>469</v>
      </c>
      <c r="B154" s="18"/>
      <c r="C154" s="18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O154" s="252"/>
      <c r="P154" s="252"/>
      <c r="R154" s="253"/>
      <c r="S154" s="253"/>
      <c r="T154" s="253"/>
      <c r="U154" s="255"/>
      <c r="V154" s="255"/>
      <c r="W154" s="255"/>
      <c r="X154" s="253"/>
      <c r="Y154" s="253"/>
      <c r="Z154" s="253"/>
      <c r="AA154" s="255"/>
    </row>
    <row r="155" spans="1:27" customFormat="1" x14ac:dyDescent="0.25">
      <c r="A155" s="111" t="s">
        <v>470</v>
      </c>
      <c r="B155" s="110">
        <v>32394</v>
      </c>
      <c r="C155" s="110">
        <v>10795</v>
      </c>
      <c r="D155" s="110">
        <v>8653.1699827255907</v>
      </c>
      <c r="E155" s="110">
        <v>2016.03427432988</v>
      </c>
      <c r="F155" s="110"/>
      <c r="G155" s="110">
        <v>158.72189750817799</v>
      </c>
      <c r="H155" s="110">
        <v>28.909319372207499</v>
      </c>
      <c r="I155" s="110">
        <v>-29.622795373698601</v>
      </c>
      <c r="J155" s="110">
        <v>-9.5544270548524999</v>
      </c>
      <c r="K155" s="110">
        <v>-82.885396587017198</v>
      </c>
      <c r="L155" s="110">
        <v>-12.523930675113601</v>
      </c>
      <c r="M155" s="110">
        <v>72.502278395382902</v>
      </c>
      <c r="O155" s="252">
        <v>6.7882941285423204</v>
      </c>
      <c r="P155" s="252">
        <v>10.0635920232142</v>
      </c>
      <c r="R155" s="253">
        <v>1.0182</v>
      </c>
      <c r="S155" s="253">
        <v>1.0138</v>
      </c>
      <c r="T155" s="253"/>
      <c r="U155" s="255">
        <v>0.34379263301500701</v>
      </c>
      <c r="V155" s="255">
        <v>0.11596180081855401</v>
      </c>
      <c r="W155" s="255">
        <v>4.5475216007275998E-2</v>
      </c>
      <c r="X155" s="253"/>
      <c r="Y155" s="253">
        <v>1.0031699999999999</v>
      </c>
      <c r="Z155" s="253">
        <v>0.99890000000000001</v>
      </c>
      <c r="AA155" s="255">
        <v>10.502512562814101</v>
      </c>
    </row>
    <row r="156" spans="1:27" customFormat="1" x14ac:dyDescent="0.25">
      <c r="A156" s="111" t="s">
        <v>471</v>
      </c>
      <c r="B156" s="110">
        <v>42199</v>
      </c>
      <c r="C156" s="110">
        <v>9158</v>
      </c>
      <c r="D156" s="110">
        <v>7485.3778220131699</v>
      </c>
      <c r="E156" s="110">
        <v>1795.4125393381701</v>
      </c>
      <c r="F156" s="110"/>
      <c r="G156" s="110">
        <v>34.9184040216307</v>
      </c>
      <c r="H156" s="110">
        <v>58.002623883475202</v>
      </c>
      <c r="I156" s="110">
        <v>-87.868108757779197</v>
      </c>
      <c r="J156" s="110">
        <v>-5.2757045492639003</v>
      </c>
      <c r="K156" s="110">
        <v>-108.192875360088</v>
      </c>
      <c r="L156" s="110">
        <v>-12.523930675113601</v>
      </c>
      <c r="M156" s="110">
        <v>-1.5218944858371399</v>
      </c>
      <c r="O156" s="252">
        <v>5.8721770658072501</v>
      </c>
      <c r="P156" s="252">
        <v>8.9622976847792604</v>
      </c>
      <c r="R156" s="253">
        <v>1.0044999999999999</v>
      </c>
      <c r="S156" s="253">
        <v>1.0317000000000001</v>
      </c>
      <c r="T156" s="253"/>
      <c r="U156" s="255">
        <v>0.311541565778854</v>
      </c>
      <c r="V156" s="255">
        <v>0.138418079096045</v>
      </c>
      <c r="W156" s="255">
        <v>3.71267150928168E-2</v>
      </c>
      <c r="X156" s="253"/>
      <c r="Y156" s="253">
        <v>0.99613299999999994</v>
      </c>
      <c r="Z156" s="253">
        <v>0.99929999999999997</v>
      </c>
      <c r="AA156" s="255">
        <v>2.6512013256006601</v>
      </c>
    </row>
    <row r="157" spans="1:27" customFormat="1" x14ac:dyDescent="0.25">
      <c r="A157" s="111" t="s">
        <v>472</v>
      </c>
      <c r="B157" s="110">
        <v>9255</v>
      </c>
      <c r="C157" s="110">
        <v>6543</v>
      </c>
      <c r="D157" s="110">
        <v>5495.5486411481997</v>
      </c>
      <c r="E157" s="110">
        <v>1417.7830042169401</v>
      </c>
      <c r="F157" s="110"/>
      <c r="G157" s="110">
        <v>-160.33492622718501</v>
      </c>
      <c r="H157" s="110">
        <v>-184.074413964277</v>
      </c>
      <c r="I157" s="110">
        <v>25.775089146525499</v>
      </c>
      <c r="J157" s="110">
        <v>-12.675701948495099</v>
      </c>
      <c r="K157" s="110">
        <v>-108.192875360088</v>
      </c>
      <c r="L157" s="110">
        <v>76.570139216566005</v>
      </c>
      <c r="M157" s="110">
        <v>-7.2067878534576497</v>
      </c>
      <c r="O157" s="252">
        <v>4.3111831442463497</v>
      </c>
      <c r="P157" s="252">
        <v>7.0772555375472699</v>
      </c>
      <c r="R157" s="253">
        <v>0.97060000000000002</v>
      </c>
      <c r="S157" s="253">
        <v>0.86939999999999995</v>
      </c>
      <c r="T157" s="253"/>
      <c r="U157" s="255">
        <v>0.51879699248120303</v>
      </c>
      <c r="V157" s="255">
        <v>0.33583959899749399</v>
      </c>
      <c r="W157" s="255">
        <v>6.5162907268170395E-2</v>
      </c>
      <c r="X157" s="253"/>
      <c r="Y157" s="253">
        <v>0.97142099999999998</v>
      </c>
      <c r="Z157" s="253">
        <v>0.99770000000000003</v>
      </c>
      <c r="AA157" s="255">
        <v>-15.822784810126601</v>
      </c>
    </row>
    <row r="158" spans="1:27" customFormat="1" x14ac:dyDescent="0.25">
      <c r="A158" s="111" t="s">
        <v>473</v>
      </c>
      <c r="B158" s="110">
        <v>9703</v>
      </c>
      <c r="C158" s="110">
        <v>9332</v>
      </c>
      <c r="D158" s="110">
        <v>7462.0282331959697</v>
      </c>
      <c r="E158" s="110">
        <v>1926.2848162735399</v>
      </c>
      <c r="F158" s="110"/>
      <c r="G158" s="110">
        <v>109.433613203913</v>
      </c>
      <c r="H158" s="110">
        <v>41.732656009826599</v>
      </c>
      <c r="I158" s="110">
        <v>-114.54340686159399</v>
      </c>
      <c r="J158" s="110">
        <v>17.872927685815601</v>
      </c>
      <c r="K158" s="110">
        <v>-108.192875360088</v>
      </c>
      <c r="L158" s="110">
        <v>5.0803730991718901</v>
      </c>
      <c r="M158" s="110">
        <v>-7.2067878534576497</v>
      </c>
      <c r="O158" s="252">
        <v>5.8538596310419502</v>
      </c>
      <c r="P158" s="252">
        <v>9.6155828094403795</v>
      </c>
      <c r="R158" s="253">
        <v>1.0145</v>
      </c>
      <c r="S158" s="253">
        <v>1.0210999999999999</v>
      </c>
      <c r="T158" s="253"/>
      <c r="U158" s="255">
        <v>0.32922535211267601</v>
      </c>
      <c r="V158" s="255">
        <v>0.10387323943662</v>
      </c>
      <c r="W158" s="255">
        <v>3.1690140845070401E-2</v>
      </c>
      <c r="X158" s="253"/>
      <c r="Y158" s="253">
        <v>0.99722200000000005</v>
      </c>
      <c r="Z158" s="253">
        <v>1.0024</v>
      </c>
      <c r="AA158" s="255">
        <v>-6.2706270627062697</v>
      </c>
    </row>
    <row r="159" spans="1:27" customFormat="1" x14ac:dyDescent="0.25">
      <c r="A159" s="111" t="s">
        <v>474</v>
      </c>
      <c r="B159" s="110">
        <v>114445</v>
      </c>
      <c r="C159" s="110">
        <v>8737</v>
      </c>
      <c r="D159" s="110">
        <v>7253.2417375729701</v>
      </c>
      <c r="E159" s="110">
        <v>1745.1920415007401</v>
      </c>
      <c r="F159" s="110"/>
      <c r="G159" s="110">
        <v>-108.28974641478</v>
      </c>
      <c r="H159" s="110">
        <v>-93.850400671185199</v>
      </c>
      <c r="I159" s="110">
        <v>53.713176676525201</v>
      </c>
      <c r="J159" s="110">
        <v>2.1400324474172199</v>
      </c>
      <c r="K159" s="110">
        <v>-108.192875360088</v>
      </c>
      <c r="L159" s="110">
        <v>-8.4611404088956704E-2</v>
      </c>
      <c r="M159" s="110">
        <v>-7.2067878534576497</v>
      </c>
      <c r="O159" s="252">
        <v>5.6900694656822104</v>
      </c>
      <c r="P159" s="252">
        <v>8.7116081960767193</v>
      </c>
      <c r="R159" s="253">
        <v>0.9849</v>
      </c>
      <c r="S159" s="253">
        <v>0.9456</v>
      </c>
      <c r="T159" s="253"/>
      <c r="U159" s="255">
        <v>0.40801597051596999</v>
      </c>
      <c r="V159" s="255">
        <v>0.23863636363636401</v>
      </c>
      <c r="W159" s="255">
        <v>6.6492628992629005E-2</v>
      </c>
      <c r="X159" s="253"/>
      <c r="Y159" s="253">
        <v>0.99177000000000004</v>
      </c>
      <c r="Z159" s="253">
        <v>1.0003</v>
      </c>
      <c r="AA159" s="255">
        <v>-5.7734047171176401</v>
      </c>
    </row>
    <row r="160" spans="1:27" customFormat="1" x14ac:dyDescent="0.25">
      <c r="A160" s="111" t="s">
        <v>475</v>
      </c>
      <c r="B160" s="110">
        <v>4650</v>
      </c>
      <c r="C160" s="110">
        <v>6835</v>
      </c>
      <c r="D160" s="110">
        <v>5619.7305350119696</v>
      </c>
      <c r="E160" s="110">
        <v>1572.4788055389099</v>
      </c>
      <c r="F160" s="110"/>
      <c r="G160" s="110">
        <v>-145.44076314124101</v>
      </c>
      <c r="H160" s="110">
        <v>-127.22622414552001</v>
      </c>
      <c r="I160" s="110">
        <v>-43.0396372612568</v>
      </c>
      <c r="J160" s="110">
        <v>-12.3993472508806</v>
      </c>
      <c r="K160" s="110">
        <v>-108.192875360088</v>
      </c>
      <c r="L160" s="110">
        <v>86.318945606919996</v>
      </c>
      <c r="M160" s="110">
        <v>-7.2067878534576497</v>
      </c>
      <c r="O160" s="252">
        <v>4.4086021505376296</v>
      </c>
      <c r="P160" s="252">
        <v>7.8494623655913998</v>
      </c>
      <c r="R160" s="253">
        <v>0.97389999999999999</v>
      </c>
      <c r="S160" s="253">
        <v>0.91839999999999999</v>
      </c>
      <c r="T160" s="253"/>
      <c r="U160" s="255">
        <v>0.50731707317073205</v>
      </c>
      <c r="V160" s="255">
        <v>0.24390243902438999</v>
      </c>
      <c r="W160" s="255">
        <v>4.39024390243902E-2</v>
      </c>
      <c r="X160" s="253"/>
      <c r="Y160" s="253">
        <v>0.97255499999999995</v>
      </c>
      <c r="Z160" s="253">
        <v>0.99780000000000002</v>
      </c>
      <c r="AA160" s="255">
        <v>-16.6666666666667</v>
      </c>
    </row>
    <row r="161" spans="1:27" customFormat="1" x14ac:dyDescent="0.25">
      <c r="A161" s="111" t="s">
        <v>476</v>
      </c>
      <c r="B161" s="110">
        <v>5717</v>
      </c>
      <c r="C161" s="110">
        <v>8104</v>
      </c>
      <c r="D161" s="110">
        <v>6733.6933410558204</v>
      </c>
      <c r="E161" s="110">
        <v>1794.10004779163</v>
      </c>
      <c r="F161" s="110"/>
      <c r="G161" s="110">
        <v>-142.19346434191701</v>
      </c>
      <c r="H161" s="110">
        <v>-204.336409085687</v>
      </c>
      <c r="I161" s="110">
        <v>22.642349523439499</v>
      </c>
      <c r="J161" s="110">
        <v>-12.8299574218606</v>
      </c>
      <c r="K161" s="110">
        <v>-108.192875360088</v>
      </c>
      <c r="L161" s="110">
        <v>28.353654908894899</v>
      </c>
      <c r="M161" s="110">
        <v>-7.2067878534576497</v>
      </c>
      <c r="O161" s="252">
        <v>5.2824908168619897</v>
      </c>
      <c r="P161" s="252">
        <v>8.9557460206401895</v>
      </c>
      <c r="R161" s="253">
        <v>0.97870000000000001</v>
      </c>
      <c r="S161" s="253">
        <v>0.88549999999999995</v>
      </c>
      <c r="T161" s="253"/>
      <c r="U161" s="255">
        <v>0.58609271523178796</v>
      </c>
      <c r="V161" s="255">
        <v>0.258278145695364</v>
      </c>
      <c r="W161" s="255">
        <v>2.6490066225165601E-2</v>
      </c>
      <c r="X161" s="253"/>
      <c r="Y161" s="253">
        <v>0.97565999999999997</v>
      </c>
      <c r="Z161" s="253">
        <v>0.99809999999999999</v>
      </c>
      <c r="AA161" s="255">
        <v>-9.0361445783132499</v>
      </c>
    </row>
    <row r="162" spans="1:27" customFormat="1" x14ac:dyDescent="0.25">
      <c r="A162" s="111" t="s">
        <v>477</v>
      </c>
      <c r="B162" s="110">
        <v>33252</v>
      </c>
      <c r="C162" s="110">
        <v>8967</v>
      </c>
      <c r="D162" s="110">
        <v>7509.8497429989602</v>
      </c>
      <c r="E162" s="110">
        <v>1752.55169990426</v>
      </c>
      <c r="F162" s="110"/>
      <c r="G162" s="110">
        <v>-199.27878431549999</v>
      </c>
      <c r="H162" s="110">
        <v>-130.002820766383</v>
      </c>
      <c r="I162" s="110">
        <v>131.65033618686999</v>
      </c>
      <c r="J162" s="110">
        <v>12.7308044892441</v>
      </c>
      <c r="K162" s="110">
        <v>-108.192875360088</v>
      </c>
      <c r="L162" s="110">
        <v>4.72829974854508</v>
      </c>
      <c r="M162" s="110">
        <v>-7.2067878534576497</v>
      </c>
      <c r="O162" s="252">
        <v>5.8913749548899297</v>
      </c>
      <c r="P162" s="252">
        <v>8.7483459641525307</v>
      </c>
      <c r="R162" s="253">
        <v>0.97330000000000005</v>
      </c>
      <c r="S162" s="253">
        <v>0.92520000000000002</v>
      </c>
      <c r="T162" s="253"/>
      <c r="U162" s="255">
        <v>0.52475752935171005</v>
      </c>
      <c r="V162" s="255">
        <v>0.32516590096988301</v>
      </c>
      <c r="W162" s="255">
        <v>4.9515058703420101E-2</v>
      </c>
      <c r="X162" s="253"/>
      <c r="Y162" s="253">
        <v>0.97994000000000003</v>
      </c>
      <c r="Z162" s="253">
        <v>1.0017</v>
      </c>
      <c r="AA162" s="255">
        <v>-6.2230732407850597</v>
      </c>
    </row>
    <row r="163" spans="1:27" customFormat="1" x14ac:dyDescent="0.25">
      <c r="A163" s="111" t="s">
        <v>478</v>
      </c>
      <c r="B163" s="110">
        <v>6512</v>
      </c>
      <c r="C163" s="110">
        <v>7248</v>
      </c>
      <c r="D163" s="110">
        <v>6087.8028654098698</v>
      </c>
      <c r="E163" s="110">
        <v>1584.30110883356</v>
      </c>
      <c r="F163" s="110"/>
      <c r="G163" s="110">
        <v>-178.355980707019</v>
      </c>
      <c r="H163" s="110">
        <v>-180.631290796754</v>
      </c>
      <c r="I163" s="110">
        <v>-11.8038743536473</v>
      </c>
      <c r="J163" s="110">
        <v>26.141612247407799</v>
      </c>
      <c r="K163" s="110">
        <v>-108.192875360088</v>
      </c>
      <c r="L163" s="110">
        <v>35.869016070253402</v>
      </c>
      <c r="M163" s="110">
        <v>-7.2067878534576497</v>
      </c>
      <c r="O163" s="252">
        <v>4.77579852579853</v>
      </c>
      <c r="P163" s="252">
        <v>7.9084766584766601</v>
      </c>
      <c r="R163" s="253">
        <v>0.97050000000000003</v>
      </c>
      <c r="S163" s="253">
        <v>0.88529999999999998</v>
      </c>
      <c r="T163" s="253"/>
      <c r="U163" s="255">
        <v>0.50482315112540199</v>
      </c>
      <c r="V163" s="255">
        <v>0.23151125401929301</v>
      </c>
      <c r="W163" s="255">
        <v>5.1446945337620599E-2</v>
      </c>
      <c r="X163" s="253"/>
      <c r="Y163" s="253">
        <v>0.97345899999999996</v>
      </c>
      <c r="Z163" s="253">
        <v>1.0043</v>
      </c>
      <c r="AA163" s="255">
        <v>-10.3746397694525</v>
      </c>
    </row>
    <row r="164" spans="1:27" customFormat="1" x14ac:dyDescent="0.25">
      <c r="A164" s="111" t="s">
        <v>479</v>
      </c>
      <c r="B164" s="110">
        <v>5646</v>
      </c>
      <c r="C164" s="110">
        <v>7357</v>
      </c>
      <c r="D164" s="110">
        <v>6141.04972281964</v>
      </c>
      <c r="E164" s="110">
        <v>1465.3928455093401</v>
      </c>
      <c r="F164" s="110"/>
      <c r="G164" s="110">
        <v>1.8483087948537</v>
      </c>
      <c r="H164" s="110">
        <v>-46.244142523496599</v>
      </c>
      <c r="I164" s="110">
        <v>-105.496553300139</v>
      </c>
      <c r="J164" s="110">
        <v>12.2461593717849</v>
      </c>
      <c r="K164" s="110">
        <v>-108.192875360088</v>
      </c>
      <c r="L164" s="110">
        <v>4.0378911046257802</v>
      </c>
      <c r="M164" s="110">
        <v>-7.2067878534576497</v>
      </c>
      <c r="O164" s="252">
        <v>4.8175699610343603</v>
      </c>
      <c r="P164" s="252">
        <v>7.3149132128940897</v>
      </c>
      <c r="R164" s="253">
        <v>1.0001</v>
      </c>
      <c r="S164" s="253">
        <v>0.9677</v>
      </c>
      <c r="T164" s="253"/>
      <c r="U164" s="255">
        <v>0.45220588235294101</v>
      </c>
      <c r="V164" s="255">
        <v>0.17647058823529399</v>
      </c>
      <c r="W164" s="255">
        <v>1.8382352941176499E-2</v>
      </c>
      <c r="X164" s="253"/>
      <c r="Y164" s="253">
        <v>0.975939</v>
      </c>
      <c r="Z164" s="253">
        <v>1.002</v>
      </c>
      <c r="AA164" s="255">
        <v>-6.5292096219931297</v>
      </c>
    </row>
    <row r="165" spans="1:27" customFormat="1" x14ac:dyDescent="0.25">
      <c r="A165" s="111" t="s">
        <v>480</v>
      </c>
      <c r="B165" s="110">
        <v>5194</v>
      </c>
      <c r="C165" s="110">
        <v>6761</v>
      </c>
      <c r="D165" s="110">
        <v>5841.0321319137001</v>
      </c>
      <c r="E165" s="110">
        <v>1349.92918911419</v>
      </c>
      <c r="F165" s="110"/>
      <c r="G165" s="110">
        <v>-155.30545731271599</v>
      </c>
      <c r="H165" s="110">
        <v>-230.96478122227401</v>
      </c>
      <c r="I165" s="110">
        <v>88.525551693342507</v>
      </c>
      <c r="J165" s="110">
        <v>-14.638520403638401</v>
      </c>
      <c r="K165" s="110">
        <v>-108.192875360088</v>
      </c>
      <c r="L165" s="110">
        <v>-12.523930675113601</v>
      </c>
      <c r="M165" s="110">
        <v>2.7828308657919698</v>
      </c>
      <c r="O165" s="252">
        <v>4.5822102425875997</v>
      </c>
      <c r="P165" s="252">
        <v>6.7385444743935299</v>
      </c>
      <c r="R165" s="253">
        <v>0.97319999999999995</v>
      </c>
      <c r="S165" s="253">
        <v>0.82809999999999995</v>
      </c>
      <c r="T165" s="253"/>
      <c r="U165" s="255">
        <v>0.59243697478991597</v>
      </c>
      <c r="V165" s="255">
        <v>0.35294117647058798</v>
      </c>
      <c r="W165" s="255">
        <v>7.1428571428571397E-2</v>
      </c>
      <c r="X165" s="253"/>
      <c r="Y165" s="253">
        <v>0.96878900000000001</v>
      </c>
      <c r="Z165" s="253">
        <v>0.99750000000000005</v>
      </c>
      <c r="AA165" s="255">
        <v>3.47826086956522</v>
      </c>
    </row>
    <row r="166" spans="1:27" customFormat="1" x14ac:dyDescent="0.25">
      <c r="A166" s="111" t="s">
        <v>481</v>
      </c>
      <c r="B166" s="110">
        <v>596841</v>
      </c>
      <c r="C166" s="110">
        <v>8740</v>
      </c>
      <c r="D166" s="110">
        <v>7167.8816665495497</v>
      </c>
      <c r="E166" s="110">
        <v>1514.45136374752</v>
      </c>
      <c r="F166" s="110"/>
      <c r="G166" s="110">
        <v>7.6852973224656802</v>
      </c>
      <c r="H166" s="110">
        <v>-1.1836306591660199</v>
      </c>
      <c r="I166" s="110">
        <v>59.975412837529198</v>
      </c>
      <c r="J166" s="110">
        <v>-7.2038217404039901</v>
      </c>
      <c r="K166" s="110">
        <v>17.8204738108867</v>
      </c>
      <c r="L166" s="110">
        <v>-12.523930675113601</v>
      </c>
      <c r="M166" s="110">
        <v>-7.2067878534576497</v>
      </c>
      <c r="O166" s="252">
        <v>5.6231056512538498</v>
      </c>
      <c r="P166" s="252">
        <v>7.5598023594223598</v>
      </c>
      <c r="R166" s="253">
        <v>1.0008999999999999</v>
      </c>
      <c r="S166" s="253">
        <v>0.99850000000000005</v>
      </c>
      <c r="T166" s="253"/>
      <c r="U166" s="255">
        <v>0.284109531897142</v>
      </c>
      <c r="V166" s="255">
        <v>0.22937337981585801</v>
      </c>
      <c r="W166" s="255">
        <v>9.8268823932540703E-2</v>
      </c>
      <c r="X166" s="253"/>
      <c r="Y166" s="253">
        <v>1.019533</v>
      </c>
      <c r="Z166" s="253">
        <v>0.999</v>
      </c>
      <c r="AA166" s="255">
        <v>-2.1145657119524</v>
      </c>
    </row>
    <row r="167" spans="1:27" customFormat="1" x14ac:dyDescent="0.25">
      <c r="A167" s="111" t="s">
        <v>482</v>
      </c>
      <c r="B167" s="110">
        <v>13275</v>
      </c>
      <c r="C167" s="110">
        <v>7613</v>
      </c>
      <c r="D167" s="110">
        <v>6279.97337008861</v>
      </c>
      <c r="E167" s="110">
        <v>1635.83554775418</v>
      </c>
      <c r="F167" s="110"/>
      <c r="G167" s="110">
        <v>-65.333513900367805</v>
      </c>
      <c r="H167" s="110">
        <v>-69.2528821669748</v>
      </c>
      <c r="I167" s="110">
        <v>-74.729212625221095</v>
      </c>
      <c r="J167" s="110">
        <v>1.8480519371719399</v>
      </c>
      <c r="K167" s="110">
        <v>-108.192875360088</v>
      </c>
      <c r="L167" s="110">
        <v>20.1420672058501</v>
      </c>
      <c r="M167" s="110">
        <v>-7.2067878534576497</v>
      </c>
      <c r="O167" s="252">
        <v>4.9265536723163796</v>
      </c>
      <c r="P167" s="252">
        <v>8.1657250470809792</v>
      </c>
      <c r="R167" s="253">
        <v>0.98939999999999995</v>
      </c>
      <c r="S167" s="253">
        <v>0.95699999999999996</v>
      </c>
      <c r="T167" s="253"/>
      <c r="U167" s="255">
        <v>0.45412844036697197</v>
      </c>
      <c r="V167" s="255">
        <v>0.185015290519878</v>
      </c>
      <c r="W167" s="255">
        <v>3.0581039755351699E-2</v>
      </c>
      <c r="X167" s="253"/>
      <c r="Y167" s="253">
        <v>0.98274600000000012</v>
      </c>
      <c r="Z167" s="253">
        <v>1.0003</v>
      </c>
      <c r="AA167" s="255">
        <v>-8.4033613445378208</v>
      </c>
    </row>
    <row r="168" spans="1:27" customFormat="1" x14ac:dyDescent="0.25">
      <c r="A168" s="111" t="s">
        <v>483</v>
      </c>
      <c r="B168" s="110">
        <v>9517</v>
      </c>
      <c r="C168" s="110">
        <v>7789</v>
      </c>
      <c r="D168" s="110">
        <v>6402.3942060913396</v>
      </c>
      <c r="E168" s="110">
        <v>1700.81148749557</v>
      </c>
      <c r="F168" s="110"/>
      <c r="G168" s="110">
        <v>-149.86229944118301</v>
      </c>
      <c r="H168" s="110">
        <v>-126.812977473212</v>
      </c>
      <c r="I168" s="110">
        <v>29.293208284306001</v>
      </c>
      <c r="J168" s="110">
        <v>-12.200489065428</v>
      </c>
      <c r="K168" s="110">
        <v>-108.192875360088</v>
      </c>
      <c r="L168" s="110">
        <v>60.850854956772402</v>
      </c>
      <c r="M168" s="110">
        <v>-7.2067878534576497</v>
      </c>
      <c r="O168" s="252">
        <v>5.0225911526741598</v>
      </c>
      <c r="P168" s="252">
        <v>8.4900704003362399</v>
      </c>
      <c r="R168" s="253">
        <v>0.97640000000000005</v>
      </c>
      <c r="S168" s="253">
        <v>0.92479999999999996</v>
      </c>
      <c r="T168" s="253"/>
      <c r="U168" s="255">
        <v>0.50418410041841</v>
      </c>
      <c r="V168" s="255">
        <v>0.20083682008368201</v>
      </c>
      <c r="W168" s="255">
        <v>7.5313807531380797E-2</v>
      </c>
      <c r="X168" s="253"/>
      <c r="Y168" s="253">
        <v>0.98263199999999995</v>
      </c>
      <c r="Z168" s="253">
        <v>0.99809999999999999</v>
      </c>
      <c r="AA168" s="255">
        <v>-12.7737226277372</v>
      </c>
    </row>
    <row r="169" spans="1:27" customFormat="1" x14ac:dyDescent="0.25">
      <c r="A169" s="111" t="s">
        <v>484</v>
      </c>
      <c r="B169" s="110">
        <v>9243</v>
      </c>
      <c r="C169" s="110">
        <v>8246</v>
      </c>
      <c r="D169" s="110">
        <v>6868.0108611802298</v>
      </c>
      <c r="E169" s="110">
        <v>1590.84547097021</v>
      </c>
      <c r="F169" s="110"/>
      <c r="G169" s="110">
        <v>-11.815016813670701</v>
      </c>
      <c r="H169" s="110">
        <v>-25.319988431650302</v>
      </c>
      <c r="I169" s="110">
        <v>-52.913811217354699</v>
      </c>
      <c r="J169" s="110">
        <v>5.4584686150891502</v>
      </c>
      <c r="K169" s="110">
        <v>-108.192875360088</v>
      </c>
      <c r="L169" s="110">
        <v>-12.523930675113601</v>
      </c>
      <c r="M169" s="110">
        <v>-7.2067878534576497</v>
      </c>
      <c r="O169" s="252">
        <v>5.3878610840636201</v>
      </c>
      <c r="P169" s="252">
        <v>7.9411446500054099</v>
      </c>
      <c r="R169" s="253">
        <v>0.99809999999999999</v>
      </c>
      <c r="S169" s="253">
        <v>0.98340000000000005</v>
      </c>
      <c r="T169" s="253"/>
      <c r="U169" s="255">
        <v>0.44176706827309198</v>
      </c>
      <c r="V169" s="255">
        <v>0.17269076305220901</v>
      </c>
      <c r="W169" s="255">
        <v>3.4136546184738999E-2</v>
      </c>
      <c r="X169" s="253"/>
      <c r="Y169" s="253">
        <v>0.97644699999999995</v>
      </c>
      <c r="Z169" s="253">
        <v>1.0007999999999999</v>
      </c>
      <c r="AA169" s="255">
        <v>-0.79681274900398402</v>
      </c>
    </row>
    <row r="170" spans="1:27" customFormat="1" x14ac:dyDescent="0.25">
      <c r="A170" s="111" t="s">
        <v>485</v>
      </c>
      <c r="B170" s="110">
        <v>39762</v>
      </c>
      <c r="C170" s="110">
        <v>10386</v>
      </c>
      <c r="D170" s="110">
        <v>7755.0076569615903</v>
      </c>
      <c r="E170" s="110">
        <v>2170.96670082624</v>
      </c>
      <c r="F170" s="110"/>
      <c r="G170" s="110">
        <v>278.86347794179699</v>
      </c>
      <c r="H170" s="110">
        <v>268.76824059833001</v>
      </c>
      <c r="I170" s="110">
        <v>-143.16235971464599</v>
      </c>
      <c r="J170" s="110">
        <v>3.0660629889298598</v>
      </c>
      <c r="K170" s="110">
        <v>10.6679902074737</v>
      </c>
      <c r="L170" s="110">
        <v>48.7503620616218</v>
      </c>
      <c r="M170" s="110">
        <v>-7.2067878534576497</v>
      </c>
      <c r="O170" s="252">
        <v>6.0836980031185597</v>
      </c>
      <c r="P170" s="252">
        <v>10.8369800311856</v>
      </c>
      <c r="R170" s="253">
        <v>1.0358000000000001</v>
      </c>
      <c r="S170" s="253">
        <v>1.1233</v>
      </c>
      <c r="T170" s="253"/>
      <c r="U170" s="255">
        <v>0.22860686233981001</v>
      </c>
      <c r="V170" s="255">
        <v>8.5572550640760706E-2</v>
      </c>
      <c r="W170" s="255">
        <v>3.7205456800330702E-2</v>
      </c>
      <c r="X170" s="253"/>
      <c r="Y170" s="253">
        <v>1.0155859999999999</v>
      </c>
      <c r="Z170" s="253">
        <v>1.0004</v>
      </c>
      <c r="AA170" s="255">
        <v>-10.3409933283914</v>
      </c>
    </row>
    <row r="171" spans="1:27" customFormat="1" x14ac:dyDescent="0.25">
      <c r="A171" s="111" t="s">
        <v>486</v>
      </c>
      <c r="B171" s="110">
        <v>7057</v>
      </c>
      <c r="C171" s="110">
        <v>7154</v>
      </c>
      <c r="D171" s="110">
        <v>6087.2952542471303</v>
      </c>
      <c r="E171" s="110">
        <v>1376.78621875166</v>
      </c>
      <c r="F171" s="110"/>
      <c r="G171" s="110">
        <v>-76.074445906367004</v>
      </c>
      <c r="H171" s="110">
        <v>-31.2664297542089</v>
      </c>
      <c r="I171" s="110">
        <v>-87.764030624157797</v>
      </c>
      <c r="J171" s="110">
        <v>-14.645448684047301</v>
      </c>
      <c r="K171" s="110">
        <v>-108.192875360088</v>
      </c>
      <c r="L171" s="110">
        <v>-12.523930675113601</v>
      </c>
      <c r="M171" s="110">
        <v>20.126941964044001</v>
      </c>
      <c r="O171" s="252">
        <v>4.7754003117471999</v>
      </c>
      <c r="P171" s="252">
        <v>6.8726087572622898</v>
      </c>
      <c r="R171" s="253">
        <v>0.98729999999999996</v>
      </c>
      <c r="S171" s="253">
        <v>0.97650000000000003</v>
      </c>
      <c r="T171" s="253"/>
      <c r="U171" s="255">
        <v>0.47774480712166201</v>
      </c>
      <c r="V171" s="255">
        <v>0.17507418397626101</v>
      </c>
      <c r="W171" s="255">
        <v>2.6706231454005899E-2</v>
      </c>
      <c r="X171" s="253"/>
      <c r="Y171" s="253">
        <v>0.97944199999999992</v>
      </c>
      <c r="Z171" s="253">
        <v>0.99760000000000004</v>
      </c>
      <c r="AA171" s="255">
        <v>5.9748427672956002</v>
      </c>
    </row>
    <row r="172" spans="1:27" customFormat="1" x14ac:dyDescent="0.25">
      <c r="A172" s="111" t="s">
        <v>487</v>
      </c>
      <c r="B172" s="110">
        <v>49068</v>
      </c>
      <c r="C172" s="110">
        <v>9764</v>
      </c>
      <c r="D172" s="110">
        <v>7957.2540470117801</v>
      </c>
      <c r="E172" s="110">
        <v>1730.6527984959901</v>
      </c>
      <c r="F172" s="110"/>
      <c r="G172" s="110">
        <v>92.742625363207793</v>
      </c>
      <c r="H172" s="110">
        <v>78.2751611993761</v>
      </c>
      <c r="I172" s="110">
        <v>-123.148133903746</v>
      </c>
      <c r="J172" s="110">
        <v>-3.5940073854431903E-2</v>
      </c>
      <c r="K172" s="110">
        <v>-31.9243494742622</v>
      </c>
      <c r="L172" s="110">
        <v>-12.523930675113601</v>
      </c>
      <c r="M172" s="110">
        <v>73.033650050051406</v>
      </c>
      <c r="O172" s="252">
        <v>6.2423575446319397</v>
      </c>
      <c r="P172" s="252">
        <v>8.63903154805576</v>
      </c>
      <c r="R172" s="253">
        <v>1.0115000000000001</v>
      </c>
      <c r="S172" s="253">
        <v>1.0446</v>
      </c>
      <c r="T172" s="253"/>
      <c r="U172" s="255">
        <v>0.29970617042115599</v>
      </c>
      <c r="V172" s="255">
        <v>8.25987593862227E-2</v>
      </c>
      <c r="W172" s="255">
        <v>3.19947763630428E-2</v>
      </c>
      <c r="X172" s="253"/>
      <c r="Y172" s="253">
        <v>1.010615</v>
      </c>
      <c r="Z172" s="253">
        <v>1</v>
      </c>
      <c r="AA172" s="255">
        <v>11.3818181818182</v>
      </c>
    </row>
    <row r="173" spans="1:27" customFormat="1" x14ac:dyDescent="0.25">
      <c r="A173" s="111" t="s">
        <v>488</v>
      </c>
      <c r="B173" s="110">
        <v>43536</v>
      </c>
      <c r="C173" s="110">
        <v>11155</v>
      </c>
      <c r="D173" s="110">
        <v>8704.8435155146308</v>
      </c>
      <c r="E173" s="110">
        <v>2146.58461644411</v>
      </c>
      <c r="F173" s="110"/>
      <c r="G173" s="110">
        <v>296.32839899851803</v>
      </c>
      <c r="H173" s="110">
        <v>221.971603418554</v>
      </c>
      <c r="I173" s="110">
        <v>-179.246826877567</v>
      </c>
      <c r="J173" s="110">
        <v>6.0574503870051402</v>
      </c>
      <c r="K173" s="110">
        <v>-31.387866477234599</v>
      </c>
      <c r="L173" s="110">
        <v>-12.523930675113601</v>
      </c>
      <c r="M173" s="110">
        <v>2.3416102880452301</v>
      </c>
      <c r="O173" s="252">
        <v>6.8288313120176403</v>
      </c>
      <c r="P173" s="252">
        <v>10.7152701212789</v>
      </c>
      <c r="R173" s="253">
        <v>1.0339</v>
      </c>
      <c r="S173" s="253">
        <v>1.1029</v>
      </c>
      <c r="T173" s="253"/>
      <c r="U173" s="255">
        <v>0.20585267406659899</v>
      </c>
      <c r="V173" s="255">
        <v>5.9535822401614501E-2</v>
      </c>
      <c r="W173" s="255">
        <v>2.2199798183652902E-2</v>
      </c>
      <c r="X173" s="253"/>
      <c r="Y173" s="253">
        <v>1.0092950000000001</v>
      </c>
      <c r="Z173" s="253">
        <v>1.0006999999999999</v>
      </c>
      <c r="AA173" s="255">
        <v>2.94321329639889</v>
      </c>
    </row>
    <row r="174" spans="1:27" customFormat="1" x14ac:dyDescent="0.25">
      <c r="A174" s="111" t="s">
        <v>489</v>
      </c>
      <c r="B174" s="110">
        <v>40457</v>
      </c>
      <c r="C174" s="110">
        <v>7938</v>
      </c>
      <c r="D174" s="110">
        <v>6657.6414929230295</v>
      </c>
      <c r="E174" s="110">
        <v>1589.4843123395001</v>
      </c>
      <c r="F174" s="110"/>
      <c r="G174" s="110">
        <v>-78.657494092504606</v>
      </c>
      <c r="H174" s="110">
        <v>-8.2899110563479201</v>
      </c>
      <c r="I174" s="110">
        <v>-91.085622537457695</v>
      </c>
      <c r="J174" s="110">
        <v>-2.6989966710233499</v>
      </c>
      <c r="K174" s="110">
        <v>-108.192875360088</v>
      </c>
      <c r="L174" s="110">
        <v>-12.523930675113601</v>
      </c>
      <c r="M174" s="110">
        <v>-7.2067878534576497</v>
      </c>
      <c r="O174" s="252">
        <v>5.2228291766566999</v>
      </c>
      <c r="P174" s="252">
        <v>7.93435005067108</v>
      </c>
      <c r="R174" s="253">
        <v>0.98799999999999999</v>
      </c>
      <c r="S174" s="253">
        <v>0.99409999999999998</v>
      </c>
      <c r="T174" s="253"/>
      <c r="U174" s="255">
        <v>0.38239469947941301</v>
      </c>
      <c r="V174" s="255">
        <v>0.167061050638902</v>
      </c>
      <c r="W174" s="255">
        <v>3.0288689067676299E-2</v>
      </c>
      <c r="X174" s="253"/>
      <c r="Y174" s="253">
        <v>0.98693299999999995</v>
      </c>
      <c r="Z174" s="253">
        <v>0.99960000000000004</v>
      </c>
      <c r="AA174" s="255">
        <v>-1.9489559164733199</v>
      </c>
    </row>
    <row r="175" spans="1:27" customFormat="1" x14ac:dyDescent="0.25">
      <c r="A175" s="111" t="s">
        <v>490</v>
      </c>
      <c r="B175" s="110">
        <v>14428</v>
      </c>
      <c r="C175" s="110">
        <v>9779</v>
      </c>
      <c r="D175" s="110">
        <v>8278.4311425527194</v>
      </c>
      <c r="E175" s="110">
        <v>1781.4162587026101</v>
      </c>
      <c r="F175" s="110"/>
      <c r="G175" s="110">
        <v>-77.410892031678699</v>
      </c>
      <c r="H175" s="110">
        <v>-140.35640455453199</v>
      </c>
      <c r="I175" s="110">
        <v>77.816160342740105</v>
      </c>
      <c r="J175" s="110">
        <v>-13.2814299019392</v>
      </c>
      <c r="K175" s="110">
        <v>-108.192875360088</v>
      </c>
      <c r="L175" s="110">
        <v>-12.523930675113601</v>
      </c>
      <c r="M175" s="110">
        <v>-7.2067878534576497</v>
      </c>
      <c r="O175" s="252">
        <v>6.4943166065982796</v>
      </c>
      <c r="P175" s="252">
        <v>8.8924313834211297</v>
      </c>
      <c r="R175" s="253">
        <v>0.99050000000000005</v>
      </c>
      <c r="S175" s="253">
        <v>0.92059999999999997</v>
      </c>
      <c r="T175" s="253"/>
      <c r="U175" s="255">
        <v>0.50160085378868702</v>
      </c>
      <c r="V175" s="255">
        <v>0.196371398078975</v>
      </c>
      <c r="W175" s="255">
        <v>4.6958377801494103E-2</v>
      </c>
      <c r="X175" s="253"/>
      <c r="Y175" s="253">
        <v>0.98885999999999996</v>
      </c>
      <c r="Z175" s="253">
        <v>0.99839999999999995</v>
      </c>
      <c r="AA175" s="255">
        <v>1.7372421281216099</v>
      </c>
    </row>
    <row r="176" spans="1:27" customFormat="1" x14ac:dyDescent="0.25">
      <c r="A176" s="111" t="s">
        <v>491</v>
      </c>
      <c r="B176" s="110">
        <v>14170</v>
      </c>
      <c r="C176" s="110">
        <v>6740</v>
      </c>
      <c r="D176" s="110">
        <v>5649.4266858329902</v>
      </c>
      <c r="E176" s="110">
        <v>1408.10284896181</v>
      </c>
      <c r="F176" s="110"/>
      <c r="G176" s="110">
        <v>-71.0784577560906</v>
      </c>
      <c r="H176" s="110">
        <v>-71.851681189766296</v>
      </c>
      <c r="I176" s="110">
        <v>-62.534080639303298</v>
      </c>
      <c r="J176" s="110">
        <v>-3.42559608535448</v>
      </c>
      <c r="K176" s="110">
        <v>-108.192875360088</v>
      </c>
      <c r="L176" s="110">
        <v>6.9655688095250197</v>
      </c>
      <c r="M176" s="110">
        <v>-7.2067878534576497</v>
      </c>
      <c r="O176" s="252">
        <v>4.4318983768525104</v>
      </c>
      <c r="P176" s="252">
        <v>7.0289343683839096</v>
      </c>
      <c r="R176" s="253">
        <v>0.98719999999999997</v>
      </c>
      <c r="S176" s="253">
        <v>0.94820000000000004</v>
      </c>
      <c r="T176" s="253"/>
      <c r="U176" s="255">
        <v>0.42515923566878999</v>
      </c>
      <c r="V176" s="255">
        <v>0.22929936305732501</v>
      </c>
      <c r="W176" s="255">
        <v>4.9363057324840802E-2</v>
      </c>
      <c r="X176" s="253"/>
      <c r="Y176" s="253">
        <v>0.99053299999999989</v>
      </c>
      <c r="Z176" s="253">
        <v>0.99939999999999996</v>
      </c>
      <c r="AA176" s="255">
        <v>-7.1005917159763303</v>
      </c>
    </row>
    <row r="177" spans="1:27" customFormat="1" x14ac:dyDescent="0.25">
      <c r="A177" s="111" t="s">
        <v>492</v>
      </c>
      <c r="B177" s="110">
        <v>24768</v>
      </c>
      <c r="C177" s="110">
        <v>7711</v>
      </c>
      <c r="D177" s="110">
        <v>6459.0310214785604</v>
      </c>
      <c r="E177" s="110">
        <v>1561.8388582212499</v>
      </c>
      <c r="F177" s="110"/>
      <c r="G177" s="110">
        <v>-77.565974639466504</v>
      </c>
      <c r="H177" s="110">
        <v>-60.760772399106102</v>
      </c>
      <c r="I177" s="110">
        <v>-53.089744620297303</v>
      </c>
      <c r="J177" s="110">
        <v>9.0067033562159899</v>
      </c>
      <c r="K177" s="110">
        <v>-108.192875360088</v>
      </c>
      <c r="L177" s="110">
        <v>-12.523930675113601</v>
      </c>
      <c r="M177" s="110">
        <v>-7.2067878534576497</v>
      </c>
      <c r="O177" s="252">
        <v>5.0670219638242902</v>
      </c>
      <c r="P177" s="252">
        <v>7.7963501291989701</v>
      </c>
      <c r="R177" s="253">
        <v>0.98780000000000001</v>
      </c>
      <c r="S177" s="253">
        <v>0.96040000000000003</v>
      </c>
      <c r="T177" s="253"/>
      <c r="U177" s="255">
        <v>0.41832669322709198</v>
      </c>
      <c r="V177" s="255">
        <v>0.174501992031872</v>
      </c>
      <c r="W177" s="255">
        <v>4.8605577689243E-2</v>
      </c>
      <c r="X177" s="253"/>
      <c r="Y177" s="253">
        <v>0.97357399999999994</v>
      </c>
      <c r="Z177" s="253">
        <v>1.0014000000000001</v>
      </c>
      <c r="AA177" s="255">
        <v>-3.3127889060092501</v>
      </c>
    </row>
    <row r="178" spans="1:27" customFormat="1" x14ac:dyDescent="0.25">
      <c r="A178" s="111" t="s">
        <v>493</v>
      </c>
      <c r="B178" s="110">
        <v>35329</v>
      </c>
      <c r="C178" s="110">
        <v>8456</v>
      </c>
      <c r="D178" s="110">
        <v>7046.6951239787704</v>
      </c>
      <c r="E178" s="110">
        <v>1688.6445304905801</v>
      </c>
      <c r="F178" s="110"/>
      <c r="G178" s="110">
        <v>-66.414069367624805</v>
      </c>
      <c r="H178" s="110">
        <v>-88.410113729545799</v>
      </c>
      <c r="I178" s="110">
        <v>-26.678688589438899</v>
      </c>
      <c r="J178" s="110">
        <v>14.057450174103099</v>
      </c>
      <c r="K178" s="110">
        <v>-108.192875360088</v>
      </c>
      <c r="L178" s="110">
        <v>-12.523930675113601</v>
      </c>
      <c r="M178" s="110">
        <v>8.5250889753085808</v>
      </c>
      <c r="O178" s="252">
        <v>5.5280364573013703</v>
      </c>
      <c r="P178" s="252">
        <v>8.4293356732429494</v>
      </c>
      <c r="R178" s="253">
        <v>0.99039999999999995</v>
      </c>
      <c r="S178" s="253">
        <v>0.94699999999999995</v>
      </c>
      <c r="T178" s="253"/>
      <c r="U178" s="255">
        <v>0.42293906810035797</v>
      </c>
      <c r="V178" s="255">
        <v>0.18842805939580101</v>
      </c>
      <c r="W178" s="255">
        <v>4.2498719918074801E-2</v>
      </c>
      <c r="X178" s="253"/>
      <c r="Y178" s="253">
        <v>0.98239199999999993</v>
      </c>
      <c r="Z178" s="253">
        <v>1.002</v>
      </c>
      <c r="AA178" s="255">
        <v>3.9382650345928698</v>
      </c>
    </row>
    <row r="179" spans="1:27" customFormat="1" x14ac:dyDescent="0.25">
      <c r="A179" s="111" t="s">
        <v>494</v>
      </c>
      <c r="B179" s="110">
        <v>9263</v>
      </c>
      <c r="C179" s="110">
        <v>7772</v>
      </c>
      <c r="D179" s="110">
        <v>6605.4765769645901</v>
      </c>
      <c r="E179" s="110">
        <v>1518.20471929733</v>
      </c>
      <c r="F179" s="110"/>
      <c r="G179" s="110">
        <v>-187.02187862091901</v>
      </c>
      <c r="H179" s="110">
        <v>-197.948592313424</v>
      </c>
      <c r="I179" s="110">
        <v>140.52879225746</v>
      </c>
      <c r="J179" s="110">
        <v>21.101584972432899</v>
      </c>
      <c r="K179" s="110">
        <v>-108.192875360088</v>
      </c>
      <c r="L179" s="110">
        <v>-12.523930675113601</v>
      </c>
      <c r="M179" s="110">
        <v>-7.2067878534576497</v>
      </c>
      <c r="O179" s="252">
        <v>5.1819065097700499</v>
      </c>
      <c r="P179" s="252">
        <v>7.5785382705386999</v>
      </c>
      <c r="R179" s="253">
        <v>0.97150000000000003</v>
      </c>
      <c r="S179" s="253">
        <v>0.86890000000000001</v>
      </c>
      <c r="T179" s="253"/>
      <c r="U179" s="255">
        <v>0.55833333333333302</v>
      </c>
      <c r="V179" s="255">
        <v>0.30416666666666697</v>
      </c>
      <c r="W179" s="255">
        <v>8.9583333333333307E-2</v>
      </c>
      <c r="X179" s="253"/>
      <c r="Y179" s="253">
        <v>0.96543800000000002</v>
      </c>
      <c r="Z179" s="253">
        <v>1.0032000000000001</v>
      </c>
      <c r="AA179" s="255">
        <v>-1.63934426229508</v>
      </c>
    </row>
    <row r="180" spans="1:27" customFormat="1" x14ac:dyDescent="0.25">
      <c r="A180" s="111" t="s">
        <v>495</v>
      </c>
      <c r="B180" s="110">
        <v>10578</v>
      </c>
      <c r="C180" s="110">
        <v>8138</v>
      </c>
      <c r="D180" s="110">
        <v>6880.9298313743802</v>
      </c>
      <c r="E180" s="110">
        <v>1630.58888564165</v>
      </c>
      <c r="F180" s="110"/>
      <c r="G180" s="110">
        <v>-150.834345450802</v>
      </c>
      <c r="H180" s="110">
        <v>-125.77176891646501</v>
      </c>
      <c r="I180" s="110">
        <v>-0.48880304974233002</v>
      </c>
      <c r="J180" s="110">
        <v>3.4045248418323801</v>
      </c>
      <c r="K180" s="110">
        <v>-108.192875360088</v>
      </c>
      <c r="L180" s="110">
        <v>15.842423873147</v>
      </c>
      <c r="M180" s="110">
        <v>-7.2067878534576497</v>
      </c>
      <c r="O180" s="252">
        <v>5.39799584042352</v>
      </c>
      <c r="P180" s="252">
        <v>8.1395348837209305</v>
      </c>
      <c r="R180" s="253">
        <v>0.97789999999999999</v>
      </c>
      <c r="S180" s="253">
        <v>0.92220000000000002</v>
      </c>
      <c r="T180" s="253"/>
      <c r="U180" s="255">
        <v>0.53765323992994796</v>
      </c>
      <c r="V180" s="255">
        <v>0.204903677758319</v>
      </c>
      <c r="W180" s="255">
        <v>3.5026269702276701E-2</v>
      </c>
      <c r="X180" s="253"/>
      <c r="Y180" s="253">
        <v>0.97577600000000009</v>
      </c>
      <c r="Z180" s="253">
        <v>1.0004999999999999</v>
      </c>
      <c r="AA180" s="255">
        <v>-7.6051779935275103</v>
      </c>
    </row>
    <row r="181" spans="1:27" customFormat="1" x14ac:dyDescent="0.25">
      <c r="A181" s="111" t="s">
        <v>496</v>
      </c>
      <c r="B181" s="110">
        <v>70109</v>
      </c>
      <c r="C181" s="110">
        <v>9706</v>
      </c>
      <c r="D181" s="110">
        <v>7576.4247030102697</v>
      </c>
      <c r="E181" s="110">
        <v>1772.1597901888699</v>
      </c>
      <c r="F181" s="110"/>
      <c r="G181" s="110">
        <v>248.225649140706</v>
      </c>
      <c r="H181" s="110">
        <v>219.772564495762</v>
      </c>
      <c r="I181" s="110">
        <v>-117.756055676274</v>
      </c>
      <c r="J181" s="110">
        <v>6.02519968855312</v>
      </c>
      <c r="K181" s="110">
        <v>21.220567092524199</v>
      </c>
      <c r="L181" s="110">
        <v>-12.523930675113601</v>
      </c>
      <c r="M181" s="110">
        <v>-7.2067878534576497</v>
      </c>
      <c r="O181" s="252">
        <v>5.9436021052931904</v>
      </c>
      <c r="P181" s="252">
        <v>8.8462251636737097</v>
      </c>
      <c r="R181" s="253">
        <v>1.0326</v>
      </c>
      <c r="S181" s="253">
        <v>1.1234</v>
      </c>
      <c r="T181" s="253"/>
      <c r="U181" s="255">
        <v>0.19438444924406001</v>
      </c>
      <c r="V181" s="255">
        <v>9.2632589392848602E-2</v>
      </c>
      <c r="W181" s="255">
        <v>5.6635469162466999E-2</v>
      </c>
      <c r="X181" s="253"/>
      <c r="Y181" s="253">
        <v>1.0180689999999999</v>
      </c>
      <c r="Z181" s="253">
        <v>1.0007999999999999</v>
      </c>
      <c r="AA181" s="255">
        <v>-1.8836825994819899</v>
      </c>
    </row>
    <row r="182" spans="1:27" customFormat="1" x14ac:dyDescent="0.25">
      <c r="A182" s="111" t="s">
        <v>497</v>
      </c>
      <c r="B182" s="110">
        <v>15415</v>
      </c>
      <c r="C182" s="110">
        <v>6721</v>
      </c>
      <c r="D182" s="110">
        <v>5705.8473047588705</v>
      </c>
      <c r="E182" s="110">
        <v>1372.3512370921901</v>
      </c>
      <c r="F182" s="110"/>
      <c r="G182" s="110">
        <v>-86.065259940238903</v>
      </c>
      <c r="H182" s="110">
        <v>-26.7706837265162</v>
      </c>
      <c r="I182" s="110">
        <v>-102.858096223026</v>
      </c>
      <c r="J182" s="110">
        <v>-13.7299736052755</v>
      </c>
      <c r="K182" s="110">
        <v>-108.192875360088</v>
      </c>
      <c r="L182" s="110">
        <v>-12.523930675113601</v>
      </c>
      <c r="M182" s="110">
        <v>-7.2067878534576497</v>
      </c>
      <c r="O182" s="252">
        <v>4.47615958481998</v>
      </c>
      <c r="P182" s="252">
        <v>6.8504703211158002</v>
      </c>
      <c r="R182" s="253">
        <v>0.98470000000000002</v>
      </c>
      <c r="S182" s="253">
        <v>0.97970000000000002</v>
      </c>
      <c r="T182" s="253"/>
      <c r="U182" s="255">
        <v>0.46231884057971001</v>
      </c>
      <c r="V182" s="255">
        <v>0.149275362318841</v>
      </c>
      <c r="W182" s="255">
        <v>3.9130434782608699E-2</v>
      </c>
      <c r="X182" s="253"/>
      <c r="Y182" s="253">
        <v>0.99723299999999993</v>
      </c>
      <c r="Z182" s="253">
        <v>0.99760000000000004</v>
      </c>
      <c r="AA182" s="255">
        <v>-1.70940170940171</v>
      </c>
    </row>
    <row r="183" spans="1:27" customFormat="1" x14ac:dyDescent="0.25">
      <c r="A183" s="111" t="s">
        <v>498</v>
      </c>
      <c r="B183" s="110">
        <v>39852</v>
      </c>
      <c r="C183" s="110">
        <v>10775</v>
      </c>
      <c r="D183" s="110">
        <v>8214.0904596623295</v>
      </c>
      <c r="E183" s="110">
        <v>2038.8849196813201</v>
      </c>
      <c r="F183" s="110"/>
      <c r="G183" s="110">
        <v>340.47613980662499</v>
      </c>
      <c r="H183" s="110">
        <v>255.33699587071601</v>
      </c>
      <c r="I183" s="110">
        <v>-100.263691969479</v>
      </c>
      <c r="J183" s="110">
        <v>-3.5940073854431903E-2</v>
      </c>
      <c r="K183" s="110">
        <v>46.020617451901302</v>
      </c>
      <c r="L183" s="110">
        <v>-12.523930675113601</v>
      </c>
      <c r="M183" s="110">
        <v>-7.2067878534576497</v>
      </c>
      <c r="O183" s="252">
        <v>6.4438422161999398</v>
      </c>
      <c r="P183" s="252">
        <v>10.1776573321289</v>
      </c>
      <c r="R183" s="253">
        <v>1.0412999999999999</v>
      </c>
      <c r="S183" s="253">
        <v>1.1247</v>
      </c>
      <c r="T183" s="253"/>
      <c r="U183" s="255">
        <v>0.197429906542056</v>
      </c>
      <c r="V183" s="255">
        <v>0.10669781931464201</v>
      </c>
      <c r="W183" s="255">
        <v>5.0233644859813097E-2</v>
      </c>
      <c r="X183" s="253"/>
      <c r="Y183" s="253">
        <v>1.019441</v>
      </c>
      <c r="Z183" s="253">
        <v>1</v>
      </c>
      <c r="AA183" s="255">
        <v>-1.94730813287514</v>
      </c>
    </row>
    <row r="184" spans="1:27" customFormat="1" x14ac:dyDescent="0.25">
      <c r="A184" s="111" t="s">
        <v>499</v>
      </c>
      <c r="B184" s="110">
        <v>18755</v>
      </c>
      <c r="C184" s="110">
        <v>8277</v>
      </c>
      <c r="D184" s="110">
        <v>6946.2180287630299</v>
      </c>
      <c r="E184" s="110">
        <v>1613.9582079719</v>
      </c>
      <c r="F184" s="110"/>
      <c r="G184" s="110">
        <v>-96.707470382986898</v>
      </c>
      <c r="H184" s="110">
        <v>-129.31977681767401</v>
      </c>
      <c r="I184" s="110">
        <v>38.710174020463</v>
      </c>
      <c r="J184" s="110">
        <v>9.6887651664142798</v>
      </c>
      <c r="K184" s="110">
        <v>-108.192875360088</v>
      </c>
      <c r="L184" s="110">
        <v>9.7947254760288995</v>
      </c>
      <c r="M184" s="110">
        <v>-7.2067878534576497</v>
      </c>
      <c r="O184" s="252">
        <v>5.4492135430551896</v>
      </c>
      <c r="P184" s="252">
        <v>8.0565182617968496</v>
      </c>
      <c r="R184" s="253">
        <v>0.9859</v>
      </c>
      <c r="S184" s="253">
        <v>0.91920000000000002</v>
      </c>
      <c r="T184" s="253"/>
      <c r="U184" s="255">
        <v>0.466731898238748</v>
      </c>
      <c r="V184" s="255">
        <v>0.24559686888453999</v>
      </c>
      <c r="W184" s="255">
        <v>5.4794520547945202E-2</v>
      </c>
      <c r="X184" s="253"/>
      <c r="Y184" s="253">
        <v>0.98284899999999997</v>
      </c>
      <c r="Z184" s="253">
        <v>1.0014000000000001</v>
      </c>
      <c r="AA184" s="255">
        <v>-6.9216757741347896</v>
      </c>
    </row>
    <row r="185" spans="1:27" customFormat="1" x14ac:dyDescent="0.25">
      <c r="A185" s="111" t="s">
        <v>500</v>
      </c>
      <c r="B185" s="110">
        <v>57463</v>
      </c>
      <c r="C185" s="110">
        <v>8770</v>
      </c>
      <c r="D185" s="110">
        <v>7424.7528244631203</v>
      </c>
      <c r="E185" s="110">
        <v>1646.89716621707</v>
      </c>
      <c r="F185" s="110"/>
      <c r="G185" s="110">
        <v>-75.240750269398205</v>
      </c>
      <c r="H185" s="110">
        <v>-21.1450653574752</v>
      </c>
      <c r="I185" s="110">
        <v>-84.141406601909907</v>
      </c>
      <c r="J185" s="110">
        <v>-10.430594028102499</v>
      </c>
      <c r="K185" s="110">
        <v>-108.192875360088</v>
      </c>
      <c r="L185" s="110">
        <v>-12.523930675113601</v>
      </c>
      <c r="M185" s="110">
        <v>10.5016085959228</v>
      </c>
      <c r="O185" s="252">
        <v>5.8246175800080104</v>
      </c>
      <c r="P185" s="252">
        <v>8.2209421714842605</v>
      </c>
      <c r="R185" s="253">
        <v>0.98970000000000002</v>
      </c>
      <c r="S185" s="253">
        <v>0.98650000000000004</v>
      </c>
      <c r="T185" s="253"/>
      <c r="U185" s="255">
        <v>0.32357334926800102</v>
      </c>
      <c r="V185" s="255">
        <v>0.14221691066626799</v>
      </c>
      <c r="W185" s="255">
        <v>3.6749327756199601E-2</v>
      </c>
      <c r="X185" s="253"/>
      <c r="Y185" s="253">
        <v>0.98686300000000005</v>
      </c>
      <c r="Z185" s="253">
        <v>0.99860000000000004</v>
      </c>
      <c r="AA185" s="255">
        <v>4.0733830845771104</v>
      </c>
    </row>
    <row r="186" spans="1:27" customFormat="1" x14ac:dyDescent="0.25">
      <c r="A186" s="111" t="s">
        <v>501</v>
      </c>
      <c r="B186" s="110">
        <v>9160</v>
      </c>
      <c r="C186" s="110">
        <v>5398</v>
      </c>
      <c r="D186" s="110">
        <v>4731.4910937554196</v>
      </c>
      <c r="E186" s="110">
        <v>1106.6236111600499</v>
      </c>
      <c r="F186" s="110"/>
      <c r="G186" s="110">
        <v>-116.57992441193799</v>
      </c>
      <c r="H186" s="110">
        <v>-84.453958756216494</v>
      </c>
      <c r="I186" s="110">
        <v>-125.53252049747501</v>
      </c>
      <c r="J186" s="110">
        <v>-13.757264245745199</v>
      </c>
      <c r="K186" s="110">
        <v>-79.600590483015196</v>
      </c>
      <c r="L186" s="110">
        <v>-12.523930675113601</v>
      </c>
      <c r="M186" s="110">
        <v>-7.2067878534576497</v>
      </c>
      <c r="O186" s="252">
        <v>3.7117903930131</v>
      </c>
      <c r="P186" s="252">
        <v>5.5240174672489104</v>
      </c>
      <c r="R186" s="253">
        <v>0.97509999999999997</v>
      </c>
      <c r="S186" s="253">
        <v>0.92269999999999996</v>
      </c>
      <c r="T186" s="253"/>
      <c r="U186" s="255">
        <v>0.40882352941176497</v>
      </c>
      <c r="V186" s="255">
        <v>0.13529411764705901</v>
      </c>
      <c r="W186" s="255">
        <v>7.0588235294117604E-2</v>
      </c>
      <c r="X186" s="253"/>
      <c r="Y186" s="253">
        <v>1.007047</v>
      </c>
      <c r="Z186" s="253">
        <v>0.99709999999999999</v>
      </c>
      <c r="AA186" s="255">
        <v>1.4925373134328399</v>
      </c>
    </row>
    <row r="187" spans="1:27" customFormat="1" x14ac:dyDescent="0.25">
      <c r="A187" s="111" t="s">
        <v>502</v>
      </c>
      <c r="B187" s="110">
        <v>27870</v>
      </c>
      <c r="C187" s="110">
        <v>9152</v>
      </c>
      <c r="D187" s="110">
        <v>7409.5635870802898</v>
      </c>
      <c r="E187" s="110">
        <v>1798.4369865256299</v>
      </c>
      <c r="F187" s="110"/>
      <c r="G187" s="110">
        <v>40.5048908340979</v>
      </c>
      <c r="H187" s="110">
        <v>92.628489000609804</v>
      </c>
      <c r="I187" s="110">
        <v>-103.09374177627799</v>
      </c>
      <c r="J187" s="110">
        <v>-9.6683727370585704</v>
      </c>
      <c r="K187" s="110">
        <v>-56.453215005164203</v>
      </c>
      <c r="L187" s="110">
        <v>-12.523930675113601</v>
      </c>
      <c r="M187" s="110">
        <v>-7.2067878534576497</v>
      </c>
      <c r="O187" s="252">
        <v>5.8127018299246496</v>
      </c>
      <c r="P187" s="252">
        <v>8.9773950484391793</v>
      </c>
      <c r="R187" s="253">
        <v>1.0053000000000001</v>
      </c>
      <c r="S187" s="253">
        <v>1.0508999999999999</v>
      </c>
      <c r="T187" s="253"/>
      <c r="U187" s="255">
        <v>0.33703703703703702</v>
      </c>
      <c r="V187" s="255">
        <v>0.11358024691358</v>
      </c>
      <c r="W187" s="255">
        <v>3.3950617283950602E-2</v>
      </c>
      <c r="X187" s="253"/>
      <c r="Y187" s="253">
        <v>1.0075969999999999</v>
      </c>
      <c r="Z187" s="253">
        <v>0.99870000000000003</v>
      </c>
      <c r="AA187" s="255">
        <v>1.63111668757842</v>
      </c>
    </row>
    <row r="188" spans="1:27" customFormat="1" x14ac:dyDescent="0.25">
      <c r="A188" s="111" t="s">
        <v>503</v>
      </c>
      <c r="B188" s="110">
        <v>13290</v>
      </c>
      <c r="C188" s="110">
        <v>8656</v>
      </c>
      <c r="D188" s="110">
        <v>6925.1119768010703</v>
      </c>
      <c r="E188" s="110">
        <v>1793.77046712423</v>
      </c>
      <c r="F188" s="110"/>
      <c r="G188" s="110">
        <v>-149.73323727169199</v>
      </c>
      <c r="H188" s="110">
        <v>-188.872246082</v>
      </c>
      <c r="I188" s="110">
        <v>197.86413107275999</v>
      </c>
      <c r="J188" s="110">
        <v>28.3570190310299</v>
      </c>
      <c r="K188" s="110">
        <v>-38.782638581234103</v>
      </c>
      <c r="L188" s="110">
        <v>95.669916149012494</v>
      </c>
      <c r="M188" s="110">
        <v>-7.2067878534576497</v>
      </c>
      <c r="O188" s="252">
        <v>5.4326561324303997</v>
      </c>
      <c r="P188" s="252">
        <v>8.9541008276899898</v>
      </c>
      <c r="R188" s="253">
        <v>0.97819999999999996</v>
      </c>
      <c r="S188" s="253">
        <v>0.89410000000000001</v>
      </c>
      <c r="T188" s="253"/>
      <c r="U188" s="255">
        <v>0.52354570637119102</v>
      </c>
      <c r="V188" s="255">
        <v>0.25069252077562298</v>
      </c>
      <c r="W188" s="255">
        <v>0.13157894736842099</v>
      </c>
      <c r="X188" s="253"/>
      <c r="Y188" s="253">
        <v>1.010928</v>
      </c>
      <c r="Z188" s="253">
        <v>1.0041</v>
      </c>
      <c r="AA188" s="255">
        <v>-15.456674473067901</v>
      </c>
    </row>
    <row r="189" spans="1:27" customFormat="1" x14ac:dyDescent="0.25">
      <c r="A189" s="111" t="s">
        <v>504</v>
      </c>
      <c r="B189" s="110">
        <v>10816</v>
      </c>
      <c r="C189" s="110">
        <v>8516</v>
      </c>
      <c r="D189" s="110">
        <v>7224.5097161950098</v>
      </c>
      <c r="E189" s="110">
        <v>1657.68209171384</v>
      </c>
      <c r="F189" s="110"/>
      <c r="G189" s="110">
        <v>-166.37442159315199</v>
      </c>
      <c r="H189" s="110">
        <v>-259.33381022178901</v>
      </c>
      <c r="I189" s="110">
        <v>75.871784802345204</v>
      </c>
      <c r="J189" s="110">
        <v>71.486706116476299</v>
      </c>
      <c r="K189" s="110">
        <v>-108.192875360088</v>
      </c>
      <c r="L189" s="110">
        <v>-12.523930675113601</v>
      </c>
      <c r="M189" s="110">
        <v>33.061135282661901</v>
      </c>
      <c r="O189" s="252">
        <v>5.6675295857988202</v>
      </c>
      <c r="P189" s="252">
        <v>8.2747781065088795</v>
      </c>
      <c r="R189" s="253">
        <v>0.9768</v>
      </c>
      <c r="S189" s="253">
        <v>0.84289999999999998</v>
      </c>
      <c r="T189" s="253"/>
      <c r="U189" s="255">
        <v>0.51223491027732504</v>
      </c>
      <c r="V189" s="255">
        <v>0.262642740619902</v>
      </c>
      <c r="W189" s="255">
        <v>5.2202283849918402E-2</v>
      </c>
      <c r="X189" s="253"/>
      <c r="Y189" s="253">
        <v>0.97956500000000002</v>
      </c>
      <c r="Z189" s="253">
        <v>1.0099</v>
      </c>
      <c r="AA189" s="255">
        <v>6.9808027923211204</v>
      </c>
    </row>
    <row r="190" spans="1:27" customFormat="1" x14ac:dyDescent="0.25">
      <c r="A190" s="111" t="s">
        <v>505</v>
      </c>
      <c r="B190" s="110">
        <v>13013</v>
      </c>
      <c r="C190" s="110">
        <v>7065</v>
      </c>
      <c r="D190" s="110">
        <v>5926.4213938490902</v>
      </c>
      <c r="E190" s="110">
        <v>1517.9042402308601</v>
      </c>
      <c r="F190" s="110"/>
      <c r="G190" s="110">
        <v>-127.961782563339</v>
      </c>
      <c r="H190" s="110">
        <v>-101.370489829128</v>
      </c>
      <c r="I190" s="110">
        <v>-59.960147375038197</v>
      </c>
      <c r="J190" s="110">
        <v>1.14934420491525</v>
      </c>
      <c r="K190" s="110">
        <v>-108.192875360088</v>
      </c>
      <c r="L190" s="110">
        <v>24.462528831139601</v>
      </c>
      <c r="M190" s="110">
        <v>-7.2067878534576497</v>
      </c>
      <c r="O190" s="252">
        <v>4.6491969568892602</v>
      </c>
      <c r="P190" s="252">
        <v>7.57703834626912</v>
      </c>
      <c r="R190" s="253">
        <v>0.97819999999999996</v>
      </c>
      <c r="S190" s="253">
        <v>0.9325</v>
      </c>
      <c r="T190" s="253"/>
      <c r="U190" s="255">
        <v>0.46280991735537202</v>
      </c>
      <c r="V190" s="255">
        <v>0.19834710743801701</v>
      </c>
      <c r="W190" s="255">
        <v>4.4628099173553697E-2</v>
      </c>
      <c r="X190" s="253"/>
      <c r="Y190" s="253">
        <v>0.99429500000000004</v>
      </c>
      <c r="Z190" s="253">
        <v>1.0002</v>
      </c>
      <c r="AA190" s="255">
        <v>-9.1591591591591595</v>
      </c>
    </row>
    <row r="191" spans="1:27" customFormat="1" x14ac:dyDescent="0.25">
      <c r="A191" s="111" t="s">
        <v>506</v>
      </c>
      <c r="B191" s="110">
        <v>11399</v>
      </c>
      <c r="C191" s="110">
        <v>8633</v>
      </c>
      <c r="D191" s="110">
        <v>7313.5052625604303</v>
      </c>
      <c r="E191" s="110">
        <v>1595.7468061356899</v>
      </c>
      <c r="F191" s="110"/>
      <c r="G191" s="110">
        <v>-123.095385640956</v>
      </c>
      <c r="H191" s="110">
        <v>-118.91211343494901</v>
      </c>
      <c r="I191" s="110">
        <v>21.321681477740299</v>
      </c>
      <c r="J191" s="110">
        <v>6.5462146624492297</v>
      </c>
      <c r="K191" s="110">
        <v>-108.192875360088</v>
      </c>
      <c r="L191" s="110">
        <v>-12.523930675113601</v>
      </c>
      <c r="M191" s="110">
        <v>58.580251074343899</v>
      </c>
      <c r="O191" s="252">
        <v>5.7373453811737898</v>
      </c>
      <c r="P191" s="252">
        <v>7.9656110185104003</v>
      </c>
      <c r="R191" s="253">
        <v>0.98299999999999998</v>
      </c>
      <c r="S191" s="253">
        <v>0.92479999999999996</v>
      </c>
      <c r="T191" s="253"/>
      <c r="U191" s="255">
        <v>0.48470948012232401</v>
      </c>
      <c r="V191" s="255">
        <v>0.243119266055046</v>
      </c>
      <c r="W191" s="255">
        <v>3.2110091743119303E-2</v>
      </c>
      <c r="X191" s="253"/>
      <c r="Y191" s="253">
        <v>0.97715400000000008</v>
      </c>
      <c r="Z191" s="253">
        <v>1.0008999999999999</v>
      </c>
      <c r="AA191" s="255">
        <v>10.2866779089376</v>
      </c>
    </row>
    <row r="192" spans="1:27" customFormat="1" x14ac:dyDescent="0.25">
      <c r="A192" s="111" t="s">
        <v>507</v>
      </c>
      <c r="B192" s="110">
        <v>12839</v>
      </c>
      <c r="C192" s="110">
        <v>8149</v>
      </c>
      <c r="D192" s="110">
        <v>6940.0174181471302</v>
      </c>
      <c r="E192" s="110">
        <v>1663.3011769951399</v>
      </c>
      <c r="F192" s="110"/>
      <c r="G192" s="110">
        <v>-185.45226472558599</v>
      </c>
      <c r="H192" s="110">
        <v>-153.099972720994</v>
      </c>
      <c r="I192" s="110">
        <v>-31.031180723041501</v>
      </c>
      <c r="J192" s="110">
        <v>9.6800843115520205</v>
      </c>
      <c r="K192" s="110">
        <v>-108.192875360088</v>
      </c>
      <c r="L192" s="110">
        <v>21.1573797839844</v>
      </c>
      <c r="M192" s="110">
        <v>-7.2067878534576497</v>
      </c>
      <c r="O192" s="252">
        <v>5.4443492483838298</v>
      </c>
      <c r="P192" s="252">
        <v>8.3028273230002299</v>
      </c>
      <c r="R192" s="253">
        <v>0.97309999999999997</v>
      </c>
      <c r="S192" s="253">
        <v>0.9073</v>
      </c>
      <c r="T192" s="253"/>
      <c r="U192" s="255">
        <v>0.50929899856938499</v>
      </c>
      <c r="V192" s="255">
        <v>0.17882689556509301</v>
      </c>
      <c r="W192" s="255">
        <v>3.0042918454935601E-2</v>
      </c>
      <c r="X192" s="253"/>
      <c r="Y192" s="253">
        <v>0.9785680000000001</v>
      </c>
      <c r="Z192" s="253">
        <v>1.0014000000000001</v>
      </c>
      <c r="AA192" s="255">
        <v>-8.1471747700394204</v>
      </c>
    </row>
    <row r="193" spans="1:27" customFormat="1" x14ac:dyDescent="0.25">
      <c r="A193" s="111" t="s">
        <v>508</v>
      </c>
      <c r="B193" s="110">
        <v>16275</v>
      </c>
      <c r="C193" s="110">
        <v>8004</v>
      </c>
      <c r="D193" s="110">
        <v>6594.86147802101</v>
      </c>
      <c r="E193" s="110">
        <v>1544.7834841106301</v>
      </c>
      <c r="F193" s="110"/>
      <c r="G193" s="110">
        <v>58.609498681354196</v>
      </c>
      <c r="H193" s="110">
        <v>30.438932584557001</v>
      </c>
      <c r="I193" s="110">
        <v>-110.935324893296</v>
      </c>
      <c r="J193" s="110">
        <v>-6.6308015518754502</v>
      </c>
      <c r="K193" s="110">
        <v>-87.583036309161301</v>
      </c>
      <c r="L193" s="110">
        <v>-12.523930675113601</v>
      </c>
      <c r="M193" s="110">
        <v>-7.2067878534576497</v>
      </c>
      <c r="O193" s="252">
        <v>5.1735791090629801</v>
      </c>
      <c r="P193" s="252">
        <v>7.7112135176651302</v>
      </c>
      <c r="R193" s="253">
        <v>1.0086999999999999</v>
      </c>
      <c r="S193" s="253">
        <v>1.0189999999999999</v>
      </c>
      <c r="T193" s="253"/>
      <c r="U193" s="255">
        <v>0.36460807600950101</v>
      </c>
      <c r="V193" s="255">
        <v>9.9762470308788598E-2</v>
      </c>
      <c r="W193" s="255">
        <v>4.5130641330166303E-2</v>
      </c>
      <c r="X193" s="253"/>
      <c r="Y193" s="253">
        <v>1.0034430000000001</v>
      </c>
      <c r="Z193" s="253">
        <v>0.999</v>
      </c>
      <c r="AA193" s="255">
        <v>0</v>
      </c>
    </row>
    <row r="194" spans="1:27" customFormat="1" x14ac:dyDescent="0.25">
      <c r="A194" s="111" t="s">
        <v>509</v>
      </c>
      <c r="B194" s="110">
        <v>11940</v>
      </c>
      <c r="C194" s="110">
        <v>8132</v>
      </c>
      <c r="D194" s="110">
        <v>6939.42703030342</v>
      </c>
      <c r="E194" s="110">
        <v>1659.3456219115201</v>
      </c>
      <c r="F194" s="110"/>
      <c r="G194" s="110">
        <v>-158.37261787440701</v>
      </c>
      <c r="H194" s="110">
        <v>-171.815767416726</v>
      </c>
      <c r="I194" s="110">
        <v>2.0396881470327299</v>
      </c>
      <c r="J194" s="110">
        <v>-13.220851431431001</v>
      </c>
      <c r="K194" s="110">
        <v>-108.192875360088</v>
      </c>
      <c r="L194" s="110">
        <v>-10.1833914615528</v>
      </c>
      <c r="M194" s="110">
        <v>-7.2067878534576497</v>
      </c>
      <c r="O194" s="252">
        <v>5.4438860971524301</v>
      </c>
      <c r="P194" s="252">
        <v>8.2830820770519296</v>
      </c>
      <c r="R194" s="253">
        <v>0.97699999999999998</v>
      </c>
      <c r="S194" s="253">
        <v>0.89580000000000004</v>
      </c>
      <c r="T194" s="253"/>
      <c r="U194" s="255">
        <v>0.50307692307692298</v>
      </c>
      <c r="V194" s="255">
        <v>0.18923076923076901</v>
      </c>
      <c r="W194" s="255">
        <v>4.6153846153846198E-2</v>
      </c>
      <c r="X194" s="253"/>
      <c r="Y194" s="253">
        <v>0.98001800000000006</v>
      </c>
      <c r="Z194" s="253">
        <v>0.99809999999999999</v>
      </c>
      <c r="AA194" s="255">
        <v>-4.6920821114369504</v>
      </c>
    </row>
    <row r="195" spans="1:27" customFormat="1" x14ac:dyDescent="0.25">
      <c r="A195" s="111" t="s">
        <v>510</v>
      </c>
      <c r="B195" s="110">
        <v>59274</v>
      </c>
      <c r="C195" s="110">
        <v>8685</v>
      </c>
      <c r="D195" s="110">
        <v>7135.5381009021503</v>
      </c>
      <c r="E195" s="110">
        <v>1723.3189560305</v>
      </c>
      <c r="F195" s="110"/>
      <c r="G195" s="110">
        <v>-53.709439554375003</v>
      </c>
      <c r="H195" s="110">
        <v>-78.873953173360107</v>
      </c>
      <c r="I195" s="110">
        <v>81.641085799832197</v>
      </c>
      <c r="J195" s="110">
        <v>-9.3121396050269993</v>
      </c>
      <c r="K195" s="110">
        <v>-108.192875360088</v>
      </c>
      <c r="L195" s="110">
        <v>2.1006920071450099</v>
      </c>
      <c r="M195" s="110">
        <v>-7.2067878534576497</v>
      </c>
      <c r="O195" s="252">
        <v>5.5977325640247004</v>
      </c>
      <c r="P195" s="252">
        <v>8.6024226473664704</v>
      </c>
      <c r="R195" s="253">
        <v>0.99229999999999996</v>
      </c>
      <c r="S195" s="253">
        <v>0.9536</v>
      </c>
      <c r="T195" s="253"/>
      <c r="U195" s="255">
        <v>0.37010247136829399</v>
      </c>
      <c r="V195" s="255">
        <v>0.267329716696805</v>
      </c>
      <c r="W195" s="255">
        <v>8.2881253767329702E-2</v>
      </c>
      <c r="X195" s="253"/>
      <c r="Y195" s="253">
        <v>0.98679300000000003</v>
      </c>
      <c r="Z195" s="253">
        <v>0.99870000000000003</v>
      </c>
      <c r="AA195" s="255">
        <v>-6.0322854715378096</v>
      </c>
    </row>
    <row r="196" spans="1:27" customFormat="1" x14ac:dyDescent="0.25">
      <c r="A196" s="111" t="s">
        <v>511</v>
      </c>
      <c r="B196" s="110">
        <v>9186</v>
      </c>
      <c r="C196" s="110">
        <v>7451</v>
      </c>
      <c r="D196" s="110">
        <v>6244.5429388903303</v>
      </c>
      <c r="E196" s="110">
        <v>1541.8348639977601</v>
      </c>
      <c r="F196" s="110"/>
      <c r="G196" s="110">
        <v>-144.26364665357301</v>
      </c>
      <c r="H196" s="110">
        <v>-179.92336664688199</v>
      </c>
      <c r="I196" s="110">
        <v>65.740764618793506</v>
      </c>
      <c r="J196" s="110">
        <v>8.0819657467034904</v>
      </c>
      <c r="K196" s="110">
        <v>-108.192875360088</v>
      </c>
      <c r="L196" s="110">
        <v>30.620808073128899</v>
      </c>
      <c r="M196" s="110">
        <v>-7.2067878534576497</v>
      </c>
      <c r="O196" s="252">
        <v>4.8987589810581298</v>
      </c>
      <c r="P196" s="252">
        <v>7.6964946657957798</v>
      </c>
      <c r="R196" s="253">
        <v>0.97670000000000001</v>
      </c>
      <c r="S196" s="253">
        <v>0.88260000000000005</v>
      </c>
      <c r="T196" s="253"/>
      <c r="U196" s="255">
        <v>0.54444444444444395</v>
      </c>
      <c r="V196" s="255">
        <v>0.31333333333333302</v>
      </c>
      <c r="W196" s="255">
        <v>0.06</v>
      </c>
      <c r="X196" s="253"/>
      <c r="Y196" s="253">
        <v>0.97033100000000005</v>
      </c>
      <c r="Z196" s="253">
        <v>1.0013000000000001</v>
      </c>
      <c r="AA196" s="255">
        <v>-9.6385542168674707</v>
      </c>
    </row>
    <row r="197" spans="1:27" customFormat="1" x14ac:dyDescent="0.25">
      <c r="A197" s="111" t="s">
        <v>512</v>
      </c>
      <c r="B197" s="110">
        <v>57282</v>
      </c>
      <c r="C197" s="110">
        <v>9048</v>
      </c>
      <c r="D197" s="110">
        <v>7457.1149627846098</v>
      </c>
      <c r="E197" s="110">
        <v>1754.2207503043901</v>
      </c>
      <c r="F197" s="110"/>
      <c r="G197" s="110">
        <v>-50.219889420642097</v>
      </c>
      <c r="H197" s="110">
        <v>-20.313446767258402</v>
      </c>
      <c r="I197" s="110">
        <v>34.984523842694699</v>
      </c>
      <c r="J197" s="110">
        <v>-3.5940073854431903E-2</v>
      </c>
      <c r="K197" s="110">
        <v>-108.192875360088</v>
      </c>
      <c r="L197" s="110">
        <v>-12.523930675113601</v>
      </c>
      <c r="M197" s="110">
        <v>-7.2067878534576497</v>
      </c>
      <c r="O197" s="252">
        <v>5.8500052372473004</v>
      </c>
      <c r="P197" s="252">
        <v>8.7566774903110893</v>
      </c>
      <c r="R197" s="253">
        <v>0.99309999999999998</v>
      </c>
      <c r="S197" s="253">
        <v>0.98780000000000001</v>
      </c>
      <c r="T197" s="253"/>
      <c r="U197" s="255">
        <v>0.38018501939719501</v>
      </c>
      <c r="V197" s="255">
        <v>0.24947776783049799</v>
      </c>
      <c r="W197" s="255">
        <v>5.2521635332736502E-2</v>
      </c>
      <c r="X197" s="253"/>
      <c r="Y197" s="253">
        <v>0.98524100000000003</v>
      </c>
      <c r="Z197" s="253">
        <v>1</v>
      </c>
      <c r="AA197" s="255">
        <v>-1.2960235640647999</v>
      </c>
    </row>
    <row r="198" spans="1:27" customFormat="1" x14ac:dyDescent="0.25">
      <c r="A198" s="111" t="s">
        <v>513</v>
      </c>
      <c r="B198" s="110">
        <v>25108</v>
      </c>
      <c r="C198" s="110">
        <v>8190</v>
      </c>
      <c r="D198" s="110">
        <v>6935.1069497512299</v>
      </c>
      <c r="E198" s="110">
        <v>1669.9443446467101</v>
      </c>
      <c r="F198" s="110"/>
      <c r="G198" s="110">
        <v>-119.43665710309899</v>
      </c>
      <c r="H198" s="110">
        <v>-94.933753430730405</v>
      </c>
      <c r="I198" s="110">
        <v>-59.412226873967697</v>
      </c>
      <c r="J198" s="110">
        <v>-13.906153973356901</v>
      </c>
      <c r="K198" s="110">
        <v>-108.192875360088</v>
      </c>
      <c r="L198" s="110">
        <v>-12.523930675113601</v>
      </c>
      <c r="M198" s="110">
        <v>-7.0730721228478597</v>
      </c>
      <c r="O198" s="252">
        <v>5.4404970527321996</v>
      </c>
      <c r="P198" s="252">
        <v>8.3359885295523295</v>
      </c>
      <c r="R198" s="253">
        <v>0.98260000000000003</v>
      </c>
      <c r="S198" s="253">
        <v>0.9425</v>
      </c>
      <c r="T198" s="253"/>
      <c r="U198" s="255">
        <v>0.45607613469985397</v>
      </c>
      <c r="V198" s="255">
        <v>0.16325036603221099</v>
      </c>
      <c r="W198" s="255">
        <v>2.92825768667643E-2</v>
      </c>
      <c r="X198" s="253"/>
      <c r="Y198" s="253">
        <v>0.98668499999999992</v>
      </c>
      <c r="Z198" s="253">
        <v>0.998</v>
      </c>
      <c r="AA198" s="255">
        <v>2.0164301717699802</v>
      </c>
    </row>
    <row r="199" spans="1:27" customFormat="1" x14ac:dyDescent="0.25">
      <c r="A199" s="111" t="s">
        <v>514</v>
      </c>
      <c r="B199" s="110">
        <v>16163</v>
      </c>
      <c r="C199" s="110">
        <v>7864</v>
      </c>
      <c r="D199" s="110">
        <v>6616.9000027973998</v>
      </c>
      <c r="E199" s="110">
        <v>1638.5299015067101</v>
      </c>
      <c r="F199" s="110"/>
      <c r="G199" s="110">
        <v>-155.586326243727</v>
      </c>
      <c r="H199" s="110">
        <v>-162.601090774065</v>
      </c>
      <c r="I199" s="110">
        <v>38.380267631253801</v>
      </c>
      <c r="J199" s="110">
        <v>16.506309933138699</v>
      </c>
      <c r="K199" s="110">
        <v>-108.192875360088</v>
      </c>
      <c r="L199" s="110">
        <v>-12.523930675113601</v>
      </c>
      <c r="M199" s="110">
        <v>-7.2067878534576497</v>
      </c>
      <c r="O199" s="252">
        <v>5.1908680319247704</v>
      </c>
      <c r="P199" s="252">
        <v>8.1791746581698899</v>
      </c>
      <c r="R199" s="253">
        <v>0.97629999999999995</v>
      </c>
      <c r="S199" s="253">
        <v>0.90010000000000001</v>
      </c>
      <c r="T199" s="253"/>
      <c r="U199" s="255">
        <v>0.52800953516090599</v>
      </c>
      <c r="V199" s="255">
        <v>0.225268176400477</v>
      </c>
      <c r="W199" s="255">
        <v>6.0786650774731797E-2</v>
      </c>
      <c r="X199" s="253"/>
      <c r="Y199" s="253">
        <v>0.984545</v>
      </c>
      <c r="Z199" s="253">
        <v>1.0024999999999999</v>
      </c>
      <c r="AA199" s="255">
        <v>-4.1142857142857103</v>
      </c>
    </row>
    <row r="200" spans="1:27" customFormat="1" x14ac:dyDescent="0.25">
      <c r="A200" s="111" t="s">
        <v>515</v>
      </c>
      <c r="B200" s="110">
        <v>12268</v>
      </c>
      <c r="C200" s="110">
        <v>9731</v>
      </c>
      <c r="D200" s="110">
        <v>8073.4997294269397</v>
      </c>
      <c r="E200" s="110">
        <v>1841.9601124682699</v>
      </c>
      <c r="F200" s="110"/>
      <c r="G200" s="110">
        <v>-70.619943769328103</v>
      </c>
      <c r="H200" s="110">
        <v>-51.223620807643798</v>
      </c>
      <c r="I200" s="110">
        <v>38.356465330628197</v>
      </c>
      <c r="J200" s="110">
        <v>-4.8800399115109601</v>
      </c>
      <c r="K200" s="110">
        <v>-108.192875360088</v>
      </c>
      <c r="L200" s="110">
        <v>-12.523930675113601</v>
      </c>
      <c r="M200" s="110">
        <v>24.215045404702899</v>
      </c>
      <c r="O200" s="252">
        <v>6.3335507010107603</v>
      </c>
      <c r="P200" s="252">
        <v>9.1946527551353103</v>
      </c>
      <c r="R200" s="253">
        <v>0.99109999999999998</v>
      </c>
      <c r="S200" s="253">
        <v>0.97160000000000002</v>
      </c>
      <c r="T200" s="253"/>
      <c r="U200" s="255">
        <v>0.44144144144144098</v>
      </c>
      <c r="V200" s="255">
        <v>0.15444015444015399</v>
      </c>
      <c r="W200" s="255">
        <v>5.7915057915057903E-2</v>
      </c>
      <c r="X200" s="253"/>
      <c r="Y200" s="253">
        <v>0.98532799999999998</v>
      </c>
      <c r="Z200" s="253">
        <v>0.99939999999999996</v>
      </c>
      <c r="AA200" s="255">
        <v>5.4274084124830404</v>
      </c>
    </row>
    <row r="201" spans="1:27" customFormat="1" x14ac:dyDescent="0.25">
      <c r="A201" s="111" t="s">
        <v>516</v>
      </c>
      <c r="B201" s="110">
        <v>39904</v>
      </c>
      <c r="C201" s="110">
        <v>8939</v>
      </c>
      <c r="D201" s="110">
        <v>7391.9923095651902</v>
      </c>
      <c r="E201" s="110">
        <v>1666.23291608518</v>
      </c>
      <c r="F201" s="110"/>
      <c r="G201" s="110">
        <v>-16.5065777203843</v>
      </c>
      <c r="H201" s="110">
        <v>-25.571680270907699</v>
      </c>
      <c r="I201" s="110">
        <v>64.226524602694596</v>
      </c>
      <c r="J201" s="110">
        <v>-13.341526231071899</v>
      </c>
      <c r="K201" s="110">
        <v>-108.192875360088</v>
      </c>
      <c r="L201" s="110">
        <v>-12.523930675113601</v>
      </c>
      <c r="M201" s="110">
        <v>-7.2067878534576497</v>
      </c>
      <c r="O201" s="252">
        <v>5.7989174017642302</v>
      </c>
      <c r="P201" s="252">
        <v>8.3174619085805901</v>
      </c>
      <c r="R201" s="253">
        <v>0.99760000000000004</v>
      </c>
      <c r="S201" s="253">
        <v>0.98399999999999999</v>
      </c>
      <c r="T201" s="253"/>
      <c r="U201" s="255">
        <v>0.43301642178046701</v>
      </c>
      <c r="V201" s="255">
        <v>0.27268798617113199</v>
      </c>
      <c r="W201" s="255">
        <v>5.2290406222990499E-2</v>
      </c>
      <c r="X201" s="253"/>
      <c r="Y201" s="253">
        <v>0.97328800000000004</v>
      </c>
      <c r="Z201" s="253">
        <v>0.99819999999999998</v>
      </c>
      <c r="AA201" s="255">
        <v>0.21654395842356</v>
      </c>
    </row>
    <row r="202" spans="1:27" customFormat="1" x14ac:dyDescent="0.25">
      <c r="A202" s="111" t="s">
        <v>517</v>
      </c>
      <c r="B202" s="110">
        <v>12216</v>
      </c>
      <c r="C202" s="110">
        <v>7085</v>
      </c>
      <c r="D202" s="110">
        <v>5853.9420752307897</v>
      </c>
      <c r="E202" s="110">
        <v>1544.78046126394</v>
      </c>
      <c r="F202" s="110"/>
      <c r="G202" s="110">
        <v>-149.212107510859</v>
      </c>
      <c r="H202" s="110">
        <v>-105.810761533009</v>
      </c>
      <c r="I202" s="110">
        <v>-4.3646658271457603</v>
      </c>
      <c r="J202" s="110">
        <v>-12.914612639362099</v>
      </c>
      <c r="K202" s="110">
        <v>-108.192875360088</v>
      </c>
      <c r="L202" s="110">
        <v>73.483999550498396</v>
      </c>
      <c r="M202" s="110">
        <v>-7.2067878534576497</v>
      </c>
      <c r="O202" s="252">
        <v>4.5923379174852696</v>
      </c>
      <c r="P202" s="252">
        <v>7.7111984282907704</v>
      </c>
      <c r="R202" s="253">
        <v>0.97430000000000005</v>
      </c>
      <c r="S202" s="253">
        <v>0.93079999999999996</v>
      </c>
      <c r="T202" s="253"/>
      <c r="U202" s="255">
        <v>0.48128342245989297</v>
      </c>
      <c r="V202" s="255">
        <v>0.29768270944741498</v>
      </c>
      <c r="W202" s="255">
        <v>4.8128342245989303E-2</v>
      </c>
      <c r="X202" s="253"/>
      <c r="Y202" s="253">
        <v>0.968943</v>
      </c>
      <c r="Z202" s="253">
        <v>0.99780000000000002</v>
      </c>
      <c r="AA202" s="255">
        <v>-14.8710166919575</v>
      </c>
    </row>
    <row r="203" spans="1:27" customFormat="1" x14ac:dyDescent="0.25">
      <c r="A203" s="111" t="s">
        <v>518</v>
      </c>
      <c r="B203" s="110">
        <v>12800</v>
      </c>
      <c r="C203" s="110">
        <v>7100</v>
      </c>
      <c r="D203" s="110">
        <v>5666.5259283770602</v>
      </c>
      <c r="E203" s="110">
        <v>1568.2043019365201</v>
      </c>
      <c r="F203" s="110"/>
      <c r="G203" s="110">
        <v>-14.0654161840465</v>
      </c>
      <c r="H203" s="110">
        <v>69.304933520694107</v>
      </c>
      <c r="I203" s="110">
        <v>-226.93538190048201</v>
      </c>
      <c r="J203" s="110">
        <v>2.2306702974961401</v>
      </c>
      <c r="K203" s="110">
        <v>-12.596363311971</v>
      </c>
      <c r="L203" s="110">
        <v>54.3245258317504</v>
      </c>
      <c r="M203" s="110">
        <v>-7.2067878534576497</v>
      </c>
      <c r="O203" s="252">
        <v>4.4453125</v>
      </c>
      <c r="P203" s="252">
        <v>7.828125</v>
      </c>
      <c r="R203" s="253">
        <v>0.99729999999999996</v>
      </c>
      <c r="S203" s="253">
        <v>1.0435000000000001</v>
      </c>
      <c r="T203" s="253"/>
      <c r="U203" s="255">
        <v>0.30228471001757501</v>
      </c>
      <c r="V203" s="255">
        <v>6.6783831282952594E-2</v>
      </c>
      <c r="W203" s="255">
        <v>1.23022847100176E-2</v>
      </c>
      <c r="X203" s="253"/>
      <c r="Y203" s="253">
        <v>1.0183340000000001</v>
      </c>
      <c r="Z203" s="253">
        <v>1.0004</v>
      </c>
      <c r="AA203" s="255">
        <v>-12.9969418960245</v>
      </c>
    </row>
    <row r="204" spans="1:27" customFormat="1" ht="14.25" customHeight="1" x14ac:dyDescent="0.25">
      <c r="A204" s="17" t="s">
        <v>519</v>
      </c>
      <c r="B204" s="18"/>
      <c r="C204" s="18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O204" s="252"/>
      <c r="P204" s="252"/>
      <c r="R204" s="253"/>
      <c r="S204" s="253"/>
      <c r="T204" s="253"/>
      <c r="U204" s="255"/>
      <c r="V204" s="255"/>
      <c r="W204" s="255"/>
      <c r="X204" s="253"/>
      <c r="Y204" s="253"/>
      <c r="Z204" s="253"/>
      <c r="AA204" s="255"/>
    </row>
    <row r="205" spans="1:27" customFormat="1" x14ac:dyDescent="0.25">
      <c r="A205" s="111" t="s">
        <v>520</v>
      </c>
      <c r="B205" s="110">
        <v>25832</v>
      </c>
      <c r="C205" s="110">
        <v>7634</v>
      </c>
      <c r="D205" s="110">
        <v>6385.4399916572602</v>
      </c>
      <c r="E205" s="110">
        <v>1579.7118865</v>
      </c>
      <c r="F205" s="110"/>
      <c r="G205" s="110">
        <v>-97.740116048115496</v>
      </c>
      <c r="H205" s="110">
        <v>-112.809180630195</v>
      </c>
      <c r="I205" s="110">
        <v>-30.2813850976876</v>
      </c>
      <c r="J205" s="110">
        <v>-12.806820057169</v>
      </c>
      <c r="K205" s="110">
        <v>-108.192875360088</v>
      </c>
      <c r="L205" s="110">
        <v>38.3548077908669</v>
      </c>
      <c r="M205" s="110">
        <v>-7.2067878534576497</v>
      </c>
      <c r="O205" s="252">
        <v>5.0092908021059204</v>
      </c>
      <c r="P205" s="252">
        <v>7.88556828739548</v>
      </c>
      <c r="R205" s="253">
        <v>0.98450000000000004</v>
      </c>
      <c r="S205" s="253">
        <v>0.92789999999999995</v>
      </c>
      <c r="T205" s="253"/>
      <c r="U205" s="255">
        <v>0.458268933539413</v>
      </c>
      <c r="V205" s="255">
        <v>0.21251931993817599</v>
      </c>
      <c r="W205" s="255">
        <v>4.4822256568779001E-2</v>
      </c>
      <c r="X205" s="253"/>
      <c r="Y205" s="253">
        <v>0.96387400000000001</v>
      </c>
      <c r="Z205" s="253">
        <v>0.998</v>
      </c>
      <c r="AA205" s="255">
        <v>-10.387811634348999</v>
      </c>
    </row>
    <row r="206" spans="1:27" customFormat="1" x14ac:dyDescent="0.25">
      <c r="A206" s="111" t="s">
        <v>521</v>
      </c>
      <c r="B206" s="110">
        <v>8535</v>
      </c>
      <c r="C206" s="110">
        <v>8091</v>
      </c>
      <c r="D206" s="110">
        <v>6780.5810407440003</v>
      </c>
      <c r="E206" s="110">
        <v>1614.8411278876099</v>
      </c>
      <c r="F206" s="110"/>
      <c r="G206" s="110">
        <v>-268.63292159903898</v>
      </c>
      <c r="H206" s="110">
        <v>-234.19430594676999</v>
      </c>
      <c r="I206" s="110">
        <v>220.96020857919501</v>
      </c>
      <c r="J206" s="110">
        <v>3.3543504465171998</v>
      </c>
      <c r="K206" s="110">
        <v>-108.192875360088</v>
      </c>
      <c r="L206" s="110">
        <v>89.989296379087705</v>
      </c>
      <c r="M206" s="110">
        <v>-7.2067878534576497</v>
      </c>
      <c r="O206" s="252">
        <v>5.31927357937903</v>
      </c>
      <c r="P206" s="252">
        <v>8.0609256004686607</v>
      </c>
      <c r="R206" s="253">
        <v>0.96020000000000005</v>
      </c>
      <c r="S206" s="253">
        <v>0.85429999999999995</v>
      </c>
      <c r="T206" s="253"/>
      <c r="U206" s="255">
        <v>0.62114537444933904</v>
      </c>
      <c r="V206" s="255">
        <v>0.29515418502202601</v>
      </c>
      <c r="W206" s="255">
        <v>0.11894273127753301</v>
      </c>
      <c r="X206" s="253"/>
      <c r="Y206" s="253">
        <v>0.97082499999999994</v>
      </c>
      <c r="Z206" s="253">
        <v>1.0004999999999999</v>
      </c>
      <c r="AA206" s="255">
        <v>-15.140186915887901</v>
      </c>
    </row>
    <row r="207" spans="1:27" customFormat="1" x14ac:dyDescent="0.25">
      <c r="A207" s="111" t="s">
        <v>522</v>
      </c>
      <c r="B207" s="110">
        <v>10315</v>
      </c>
      <c r="C207" s="110">
        <v>7214</v>
      </c>
      <c r="D207" s="110">
        <v>6191.3175181256902</v>
      </c>
      <c r="E207" s="110">
        <v>1522.6206637421601</v>
      </c>
      <c r="F207" s="110"/>
      <c r="G207" s="110">
        <v>-262.51592244958198</v>
      </c>
      <c r="H207" s="110">
        <v>-283.032969467832</v>
      </c>
      <c r="I207" s="110">
        <v>123.55680345640999</v>
      </c>
      <c r="J207" s="110">
        <v>19.157144232335799</v>
      </c>
      <c r="K207" s="110">
        <v>-108.192875360088</v>
      </c>
      <c r="L207" s="110">
        <v>18.318790715658601</v>
      </c>
      <c r="M207" s="110">
        <v>-7.2067878534576497</v>
      </c>
      <c r="O207" s="252">
        <v>4.8570043625787704</v>
      </c>
      <c r="P207" s="252">
        <v>7.6005816771691697</v>
      </c>
      <c r="R207" s="253">
        <v>0.95740000000000003</v>
      </c>
      <c r="S207" s="253">
        <v>0.81340000000000001</v>
      </c>
      <c r="T207" s="253"/>
      <c r="U207" s="255">
        <v>0.69860279441117801</v>
      </c>
      <c r="V207" s="255">
        <v>0.38722554890219602</v>
      </c>
      <c r="W207" s="255">
        <v>4.5908183632734502E-2</v>
      </c>
      <c r="X207" s="253"/>
      <c r="Y207" s="253">
        <v>0.95238900000000004</v>
      </c>
      <c r="Z207" s="253">
        <v>1.0031000000000001</v>
      </c>
      <c r="AA207" s="255">
        <v>-8.2417582417582391</v>
      </c>
    </row>
    <row r="208" spans="1:27" customFormat="1" x14ac:dyDescent="0.25">
      <c r="A208" s="111" t="s">
        <v>523</v>
      </c>
      <c r="B208" s="110">
        <v>11578</v>
      </c>
      <c r="C208" s="110">
        <v>9551</v>
      </c>
      <c r="D208" s="110">
        <v>7850.0164746029805</v>
      </c>
      <c r="E208" s="110">
        <v>1820.23341882106</v>
      </c>
      <c r="F208" s="110"/>
      <c r="G208" s="110">
        <v>38.914282900665398</v>
      </c>
      <c r="H208" s="110">
        <v>20.200497284076199</v>
      </c>
      <c r="I208" s="110">
        <v>-37.488446145149702</v>
      </c>
      <c r="J208" s="110">
        <v>-12.5959664332196</v>
      </c>
      <c r="K208" s="110">
        <v>-108.192875360088</v>
      </c>
      <c r="L208" s="110">
        <v>-12.523930675113601</v>
      </c>
      <c r="M208" s="110">
        <v>-7.2067878534576497</v>
      </c>
      <c r="O208" s="252">
        <v>6.15823112800138</v>
      </c>
      <c r="P208" s="252">
        <v>9.0861979616514095</v>
      </c>
      <c r="R208" s="253">
        <v>1.0047999999999999</v>
      </c>
      <c r="S208" s="253">
        <v>1.0105</v>
      </c>
      <c r="T208" s="253"/>
      <c r="U208" s="255">
        <v>0.39691444600280501</v>
      </c>
      <c r="V208" s="255">
        <v>0.165497896213184</v>
      </c>
      <c r="W208" s="255">
        <v>3.0855539971949501E-2</v>
      </c>
      <c r="X208" s="253"/>
      <c r="Y208" s="253">
        <v>0.95718900000000007</v>
      </c>
      <c r="Z208" s="253">
        <v>0.99839999999999995</v>
      </c>
      <c r="AA208" s="255">
        <v>0.70621468926553699</v>
      </c>
    </row>
    <row r="209" spans="1:27" customFormat="1" x14ac:dyDescent="0.25">
      <c r="A209" s="111" t="s">
        <v>524</v>
      </c>
      <c r="B209" s="110">
        <v>9105</v>
      </c>
      <c r="C209" s="110">
        <v>7910</v>
      </c>
      <c r="D209" s="110">
        <v>6748.1025157028798</v>
      </c>
      <c r="E209" s="110">
        <v>1555.55135207945</v>
      </c>
      <c r="F209" s="110"/>
      <c r="G209" s="110">
        <v>-140.475949007189</v>
      </c>
      <c r="H209" s="110">
        <v>-201.289184519081</v>
      </c>
      <c r="I209" s="110">
        <v>89.657246359559096</v>
      </c>
      <c r="J209" s="110">
        <v>-13.5321451052602</v>
      </c>
      <c r="K209" s="110">
        <v>-108.192875360088</v>
      </c>
      <c r="L209" s="110">
        <v>-12.523930675113601</v>
      </c>
      <c r="M209" s="110">
        <v>-7.2067878534576497</v>
      </c>
      <c r="O209" s="252">
        <v>5.2937946183415701</v>
      </c>
      <c r="P209" s="252">
        <v>7.7649643053267399</v>
      </c>
      <c r="R209" s="253">
        <v>0.97899999999999998</v>
      </c>
      <c r="S209" s="253">
        <v>0.86990000000000001</v>
      </c>
      <c r="T209" s="253"/>
      <c r="U209" s="255">
        <v>0.52904564315352698</v>
      </c>
      <c r="V209" s="255">
        <v>0.29045643153527001</v>
      </c>
      <c r="W209" s="255">
        <v>6.4315352697095401E-2</v>
      </c>
      <c r="X209" s="253"/>
      <c r="Y209" s="253">
        <v>0.96862099999999995</v>
      </c>
      <c r="Z209" s="253">
        <v>0.998</v>
      </c>
      <c r="AA209" s="255">
        <v>-4.3650793650793602</v>
      </c>
    </row>
    <row r="210" spans="1:27" customFormat="1" x14ac:dyDescent="0.25">
      <c r="A210" s="111" t="s">
        <v>525</v>
      </c>
      <c r="B210" s="110">
        <v>11589</v>
      </c>
      <c r="C210" s="110">
        <v>5979</v>
      </c>
      <c r="D210" s="110">
        <v>5103.7171928560601</v>
      </c>
      <c r="E210" s="110">
        <v>1375.97959586659</v>
      </c>
      <c r="F210" s="110"/>
      <c r="G210" s="110">
        <v>-191.17593434810101</v>
      </c>
      <c r="H210" s="110">
        <v>-187.97155008561401</v>
      </c>
      <c r="I210" s="110">
        <v>-9.2688170796406002</v>
      </c>
      <c r="J210" s="110">
        <v>15.2752115047132</v>
      </c>
      <c r="K210" s="110">
        <v>-108.192875360088</v>
      </c>
      <c r="L210" s="110">
        <v>-12.523930675113601</v>
      </c>
      <c r="M210" s="110">
        <v>-7.2067878534576497</v>
      </c>
      <c r="O210" s="252">
        <v>4.0037967037708198</v>
      </c>
      <c r="P210" s="252">
        <v>6.8685822762964897</v>
      </c>
      <c r="R210" s="253">
        <v>0.96230000000000004</v>
      </c>
      <c r="S210" s="253">
        <v>0.86260000000000003</v>
      </c>
      <c r="T210" s="253"/>
      <c r="U210" s="255">
        <v>0.55387931034482796</v>
      </c>
      <c r="V210" s="255">
        <v>0.239224137931034</v>
      </c>
      <c r="W210" s="255">
        <v>8.4051724137930994E-2</v>
      </c>
      <c r="X210" s="253"/>
      <c r="Y210" s="253">
        <v>0.95625899999999997</v>
      </c>
      <c r="Z210" s="253">
        <v>1.0029999999999999</v>
      </c>
      <c r="AA210" s="255">
        <v>-4.3298969072164901</v>
      </c>
    </row>
    <row r="211" spans="1:27" customFormat="1" x14ac:dyDescent="0.25">
      <c r="A211" s="111" t="s">
        <v>526</v>
      </c>
      <c r="B211" s="110">
        <v>16820</v>
      </c>
      <c r="C211" s="110">
        <v>11365</v>
      </c>
      <c r="D211" s="110">
        <v>8677.4891392469708</v>
      </c>
      <c r="E211" s="110">
        <v>2217.6784392353402</v>
      </c>
      <c r="F211" s="110"/>
      <c r="G211" s="110">
        <v>429.90216730137303</v>
      </c>
      <c r="H211" s="110">
        <v>366.11791748459302</v>
      </c>
      <c r="I211" s="110">
        <v>-188.65429372101801</v>
      </c>
      <c r="J211" s="110">
        <v>-9.5811781270260106</v>
      </c>
      <c r="K211" s="110">
        <v>-108.192875360088</v>
      </c>
      <c r="L211" s="110">
        <v>-12.523930675113601</v>
      </c>
      <c r="M211" s="110">
        <v>-7.2067878534576497</v>
      </c>
      <c r="O211" s="252">
        <v>6.8073721759809702</v>
      </c>
      <c r="P211" s="252">
        <v>11.0701545778835</v>
      </c>
      <c r="R211" s="253">
        <v>1.0494000000000001</v>
      </c>
      <c r="S211" s="253">
        <v>1.1646000000000001</v>
      </c>
      <c r="T211" s="253"/>
      <c r="U211" s="255">
        <v>0.185152838427948</v>
      </c>
      <c r="V211" s="255">
        <v>8.2096069868995605E-2</v>
      </c>
      <c r="W211" s="255">
        <v>1.48471615720524E-2</v>
      </c>
      <c r="X211" s="253"/>
      <c r="Y211" s="253">
        <v>0.97760199999999997</v>
      </c>
      <c r="Z211" s="253">
        <v>0.99890000000000001</v>
      </c>
      <c r="AA211" s="255">
        <v>-1.8010291595197301</v>
      </c>
    </row>
    <row r="212" spans="1:27" customFormat="1" x14ac:dyDescent="0.25">
      <c r="A212" s="111" t="s">
        <v>527</v>
      </c>
      <c r="B212" s="110">
        <v>96466</v>
      </c>
      <c r="C212" s="110">
        <v>8022</v>
      </c>
      <c r="D212" s="110">
        <v>6653.3410777663803</v>
      </c>
      <c r="E212" s="110">
        <v>1519.92572460018</v>
      </c>
      <c r="F212" s="110"/>
      <c r="G212" s="110">
        <v>-2.75780082408833</v>
      </c>
      <c r="H212" s="110">
        <v>48.0537512766007</v>
      </c>
      <c r="I212" s="110">
        <v>-60.869059963706903</v>
      </c>
      <c r="J212" s="110">
        <v>-7.3546152593973897</v>
      </c>
      <c r="K212" s="110">
        <v>-108.192875360088</v>
      </c>
      <c r="L212" s="110">
        <v>-12.523930675113601</v>
      </c>
      <c r="M212" s="110">
        <v>-7.2067878534576497</v>
      </c>
      <c r="O212" s="252">
        <v>5.2194555594717302</v>
      </c>
      <c r="P212" s="252">
        <v>7.5871291439470898</v>
      </c>
      <c r="R212" s="253">
        <v>0.99939999999999996</v>
      </c>
      <c r="S212" s="253">
        <v>1.0308999999999999</v>
      </c>
      <c r="T212" s="253"/>
      <c r="U212" s="255">
        <v>0.27785501489573</v>
      </c>
      <c r="V212" s="255">
        <v>0.20893743793445901</v>
      </c>
      <c r="W212" s="255">
        <v>5.3624627606752698E-2</v>
      </c>
      <c r="X212" s="253"/>
      <c r="Y212" s="253">
        <v>0.98159200000000002</v>
      </c>
      <c r="Z212" s="253">
        <v>0.99890000000000001</v>
      </c>
      <c r="AA212" s="255">
        <v>0.84117764870819101</v>
      </c>
    </row>
    <row r="213" spans="1:27" customFormat="1" x14ac:dyDescent="0.25">
      <c r="A213" s="111" t="s">
        <v>528</v>
      </c>
      <c r="B213" s="110">
        <v>12115</v>
      </c>
      <c r="C213" s="110">
        <v>9082</v>
      </c>
      <c r="D213" s="110">
        <v>7438.9318302763504</v>
      </c>
      <c r="E213" s="110">
        <v>1822.22946606958</v>
      </c>
      <c r="F213" s="110"/>
      <c r="G213" s="110">
        <v>62.233444830837797</v>
      </c>
      <c r="H213" s="110">
        <v>4.91472826520127</v>
      </c>
      <c r="I213" s="110">
        <v>-105.707186421442</v>
      </c>
      <c r="J213" s="110">
        <v>-12.682124185324501</v>
      </c>
      <c r="K213" s="110">
        <v>-108.192875360088</v>
      </c>
      <c r="L213" s="110">
        <v>-12.189391055159501</v>
      </c>
      <c r="M213" s="110">
        <v>-7.2067878534576497</v>
      </c>
      <c r="O213" s="252">
        <v>5.8357408171687997</v>
      </c>
      <c r="P213" s="252">
        <v>9.0961617829137396</v>
      </c>
      <c r="R213" s="253">
        <v>1.0082</v>
      </c>
      <c r="S213" s="253">
        <v>1.0021</v>
      </c>
      <c r="T213" s="253"/>
      <c r="U213" s="255">
        <v>0.38189533239038198</v>
      </c>
      <c r="V213" s="255">
        <v>0.121640735502122</v>
      </c>
      <c r="W213" s="255">
        <v>2.12164073550212E-2</v>
      </c>
      <c r="X213" s="253"/>
      <c r="Y213" s="253">
        <v>0.965889</v>
      </c>
      <c r="Z213" s="253">
        <v>0.99829999999999997</v>
      </c>
      <c r="AA213" s="255">
        <v>-4.4594594594594597</v>
      </c>
    </row>
    <row r="214" spans="1:27" customFormat="1" x14ac:dyDescent="0.25">
      <c r="A214" s="111" t="s">
        <v>529</v>
      </c>
      <c r="B214" s="110">
        <v>24053</v>
      </c>
      <c r="C214" s="110">
        <v>7204</v>
      </c>
      <c r="D214" s="110">
        <v>5909.0844895172204</v>
      </c>
      <c r="E214" s="110">
        <v>1515.8178806364001</v>
      </c>
      <c r="F214" s="110"/>
      <c r="G214" s="110">
        <v>-81.492979030669304</v>
      </c>
      <c r="H214" s="110">
        <v>-81.675609896292301</v>
      </c>
      <c r="I214" s="110">
        <v>-39.419017439049703</v>
      </c>
      <c r="J214" s="110">
        <v>28.918573924779398</v>
      </c>
      <c r="K214" s="110">
        <v>-108.192875360088</v>
      </c>
      <c r="L214" s="110">
        <v>67.758970595186895</v>
      </c>
      <c r="M214" s="110">
        <v>-7.2067878534576497</v>
      </c>
      <c r="O214" s="252">
        <v>4.6355963913025402</v>
      </c>
      <c r="P214" s="252">
        <v>7.5666237059826198</v>
      </c>
      <c r="R214" s="253">
        <v>0.98599999999999999</v>
      </c>
      <c r="S214" s="253">
        <v>0.94540000000000002</v>
      </c>
      <c r="T214" s="253"/>
      <c r="U214" s="255">
        <v>0.43408071748878901</v>
      </c>
      <c r="V214" s="255">
        <v>0.25739910313901299</v>
      </c>
      <c r="W214" s="255">
        <v>4.4843049327354299E-2</v>
      </c>
      <c r="X214" s="253"/>
      <c r="Y214" s="253">
        <v>0.96021800000000002</v>
      </c>
      <c r="Z214" s="253">
        <v>1.0048999999999999</v>
      </c>
      <c r="AA214" s="255">
        <v>-14.164742109314901</v>
      </c>
    </row>
    <row r="215" spans="1:27" customFormat="1" x14ac:dyDescent="0.25">
      <c r="A215" s="111" t="s">
        <v>530</v>
      </c>
      <c r="B215" s="110">
        <v>3701</v>
      </c>
      <c r="C215" s="110">
        <v>6941</v>
      </c>
      <c r="D215" s="110">
        <v>5889.6787749056202</v>
      </c>
      <c r="E215" s="110">
        <v>1428.9917805847101</v>
      </c>
      <c r="F215" s="110"/>
      <c r="G215" s="110">
        <v>-118.326275308012</v>
      </c>
      <c r="H215" s="110">
        <v>-198.25630700511201</v>
      </c>
      <c r="I215" s="110">
        <v>81.223332358761098</v>
      </c>
      <c r="J215" s="110">
        <v>-14.7601370111182</v>
      </c>
      <c r="K215" s="110">
        <v>-108.192875360088</v>
      </c>
      <c r="L215" s="110">
        <v>-12.523930675113601</v>
      </c>
      <c r="M215" s="110">
        <v>-7.2067878534576497</v>
      </c>
      <c r="O215" s="252">
        <v>4.6203728721967003</v>
      </c>
      <c r="P215" s="252">
        <v>7.13320724128614</v>
      </c>
      <c r="R215" s="253">
        <v>0.97970000000000002</v>
      </c>
      <c r="S215" s="253">
        <v>0.86050000000000004</v>
      </c>
      <c r="T215" s="253"/>
      <c r="U215" s="255">
        <v>0.60818713450292405</v>
      </c>
      <c r="V215" s="255">
        <v>0.216374269005848</v>
      </c>
      <c r="W215" s="255">
        <v>0.105263157894737</v>
      </c>
      <c r="X215" s="253"/>
      <c r="Y215" s="253">
        <v>0.95930099999999996</v>
      </c>
      <c r="Z215" s="253">
        <v>0.99750000000000005</v>
      </c>
      <c r="AA215" s="255">
        <v>1.1834319526627199</v>
      </c>
    </row>
    <row r="216" spans="1:27" customFormat="1" x14ac:dyDescent="0.25">
      <c r="A216" s="111" t="s">
        <v>531</v>
      </c>
      <c r="B216" s="110">
        <v>3882</v>
      </c>
      <c r="C216" s="110">
        <v>6511</v>
      </c>
      <c r="D216" s="110">
        <v>5582.2331811952099</v>
      </c>
      <c r="E216" s="110">
        <v>1326.24109628512</v>
      </c>
      <c r="F216" s="110"/>
      <c r="G216" s="110">
        <v>-112.64335307381</v>
      </c>
      <c r="H216" s="110">
        <v>-197.71549394668401</v>
      </c>
      <c r="I216" s="110">
        <v>-27.994600931439301</v>
      </c>
      <c r="J216" s="110">
        <v>1.0805065623844901</v>
      </c>
      <c r="K216" s="110">
        <v>-108.192875360088</v>
      </c>
      <c r="L216" s="110">
        <v>55.601620994325899</v>
      </c>
      <c r="M216" s="110">
        <v>-7.2067878534576497</v>
      </c>
      <c r="O216" s="252">
        <v>4.3791859866048402</v>
      </c>
      <c r="P216" s="252">
        <v>6.6202988150437898</v>
      </c>
      <c r="R216" s="253">
        <v>0.97960000000000003</v>
      </c>
      <c r="S216" s="253">
        <v>0.85009999999999997</v>
      </c>
      <c r="T216" s="253"/>
      <c r="U216" s="255">
        <v>0.6</v>
      </c>
      <c r="V216" s="255">
        <v>0.217647058823529</v>
      </c>
      <c r="W216" s="255">
        <v>4.7058823529411799E-2</v>
      </c>
      <c r="X216" s="253"/>
      <c r="Y216" s="253">
        <v>0.95975399999999988</v>
      </c>
      <c r="Z216" s="253">
        <v>1.0002</v>
      </c>
      <c r="AA216" s="255">
        <v>-13.265306122448999</v>
      </c>
    </row>
    <row r="217" spans="1:27" customFormat="1" x14ac:dyDescent="0.25">
      <c r="A217" s="111" t="s">
        <v>532</v>
      </c>
      <c r="B217" s="110">
        <v>13418</v>
      </c>
      <c r="C217" s="110">
        <v>7739</v>
      </c>
      <c r="D217" s="110">
        <v>6621.5486479758001</v>
      </c>
      <c r="E217" s="110">
        <v>1481.0467709884499</v>
      </c>
      <c r="F217" s="110"/>
      <c r="G217" s="110">
        <v>-166.953131836013</v>
      </c>
      <c r="H217" s="110">
        <v>-83.924038268281606</v>
      </c>
      <c r="I217" s="110">
        <v>-32.580306840041899</v>
      </c>
      <c r="J217" s="110">
        <v>35.720422625215299</v>
      </c>
      <c r="K217" s="110">
        <v>-108.192875360088</v>
      </c>
      <c r="L217" s="110">
        <v>-12.523930675113601</v>
      </c>
      <c r="M217" s="110">
        <v>4.7806057108683104</v>
      </c>
      <c r="O217" s="252">
        <v>5.1945148308242697</v>
      </c>
      <c r="P217" s="252">
        <v>7.3930541064242101</v>
      </c>
      <c r="R217" s="253">
        <v>0.97460000000000002</v>
      </c>
      <c r="S217" s="253">
        <v>0.94259999999999999</v>
      </c>
      <c r="T217" s="253"/>
      <c r="U217" s="255">
        <v>0.48063127690100399</v>
      </c>
      <c r="V217" s="255">
        <v>0.18364418938307001</v>
      </c>
      <c r="W217" s="255">
        <v>4.1606886657101903E-2</v>
      </c>
      <c r="X217" s="253"/>
      <c r="Y217" s="253">
        <v>0.96366799999999997</v>
      </c>
      <c r="Z217" s="253">
        <v>1.0054000000000001</v>
      </c>
      <c r="AA217" s="255">
        <v>3.5661218424962899</v>
      </c>
    </row>
    <row r="218" spans="1:27" customFormat="1" x14ac:dyDescent="0.25">
      <c r="A218" s="111" t="s">
        <v>533</v>
      </c>
      <c r="B218" s="110">
        <v>15242</v>
      </c>
      <c r="C218" s="110">
        <v>7346</v>
      </c>
      <c r="D218" s="110">
        <v>6314.2180866710596</v>
      </c>
      <c r="E218" s="110">
        <v>1433.9291130167901</v>
      </c>
      <c r="F218" s="110"/>
      <c r="G218" s="110">
        <v>-200.82077495090201</v>
      </c>
      <c r="H218" s="110">
        <v>-179.443628942359</v>
      </c>
      <c r="I218" s="110">
        <v>82.132092666328305</v>
      </c>
      <c r="J218" s="110">
        <v>12.5924960994877</v>
      </c>
      <c r="K218" s="110">
        <v>-108.192875360088</v>
      </c>
      <c r="L218" s="110">
        <v>-0.98689137818777395</v>
      </c>
      <c r="M218" s="110">
        <v>-7.2067878534576497</v>
      </c>
      <c r="O218" s="252">
        <v>4.9534181865896896</v>
      </c>
      <c r="P218" s="252">
        <v>7.1578533000918503</v>
      </c>
      <c r="R218" s="253">
        <v>0.96799999999999997</v>
      </c>
      <c r="S218" s="253">
        <v>0.87409999999999999</v>
      </c>
      <c r="T218" s="253"/>
      <c r="U218" s="255">
        <v>0.58940397350993401</v>
      </c>
      <c r="V218" s="255">
        <v>0.32317880794701997</v>
      </c>
      <c r="W218" s="255">
        <v>5.5629139072847701E-2</v>
      </c>
      <c r="X218" s="253"/>
      <c r="Y218" s="253">
        <v>0.96362499999999995</v>
      </c>
      <c r="Z218" s="253">
        <v>1.002</v>
      </c>
      <c r="AA218" s="255">
        <v>-5.8603491271820403</v>
      </c>
    </row>
    <row r="219" spans="1:27" customFormat="1" x14ac:dyDescent="0.25">
      <c r="A219" s="111" t="s">
        <v>534</v>
      </c>
      <c r="B219" s="110">
        <v>11411</v>
      </c>
      <c r="C219" s="110">
        <v>6681</v>
      </c>
      <c r="D219" s="110">
        <v>5686.0236343592596</v>
      </c>
      <c r="E219" s="110">
        <v>1436.0662885075701</v>
      </c>
      <c r="F219" s="110"/>
      <c r="G219" s="110">
        <v>-179.581347750053</v>
      </c>
      <c r="H219" s="110">
        <v>-221.50222833221801</v>
      </c>
      <c r="I219" s="110">
        <v>50.289140301125698</v>
      </c>
      <c r="J219" s="110">
        <v>3.3756741067607501</v>
      </c>
      <c r="K219" s="110">
        <v>-108.192875360088</v>
      </c>
      <c r="L219" s="110">
        <v>21.274150087356698</v>
      </c>
      <c r="M219" s="110">
        <v>-7.2067878534576497</v>
      </c>
      <c r="O219" s="252">
        <v>4.4606081850845696</v>
      </c>
      <c r="P219" s="252">
        <v>7.16852160196302</v>
      </c>
      <c r="R219" s="253">
        <v>0.96819999999999995</v>
      </c>
      <c r="S219" s="253">
        <v>0.84499999999999997</v>
      </c>
      <c r="T219" s="253"/>
      <c r="U219" s="255">
        <v>0.607072691552063</v>
      </c>
      <c r="V219" s="255">
        <v>0.27308447937131602</v>
      </c>
      <c r="W219" s="255">
        <v>7.6620825147347693E-2</v>
      </c>
      <c r="X219" s="253"/>
      <c r="Y219" s="253">
        <v>0.95404300000000009</v>
      </c>
      <c r="Z219" s="253">
        <v>1.0005999999999999</v>
      </c>
      <c r="AA219" s="255">
        <v>-8.9445438282647594</v>
      </c>
    </row>
    <row r="220" spans="1:27" customFormat="1" x14ac:dyDescent="0.25">
      <c r="A220" s="111" t="s">
        <v>535</v>
      </c>
      <c r="B220" s="110">
        <v>9914</v>
      </c>
      <c r="C220" s="110">
        <v>7403</v>
      </c>
      <c r="D220" s="110">
        <v>6313.16530504415</v>
      </c>
      <c r="E220" s="110">
        <v>1499.3391447961801</v>
      </c>
      <c r="F220" s="110"/>
      <c r="G220" s="110">
        <v>-188.160755328753</v>
      </c>
      <c r="H220" s="110">
        <v>-206.12062342437699</v>
      </c>
      <c r="I220" s="110">
        <v>124.897405225455</v>
      </c>
      <c r="J220" s="110">
        <v>-12.030954153438399</v>
      </c>
      <c r="K220" s="110">
        <v>-108.192875360088</v>
      </c>
      <c r="L220" s="110">
        <v>-12.523930675113601</v>
      </c>
      <c r="M220" s="110">
        <v>-7.2067878534576497</v>
      </c>
      <c r="O220" s="252">
        <v>4.95259229372604</v>
      </c>
      <c r="P220" s="252">
        <v>7.4843655436756098</v>
      </c>
      <c r="R220" s="253">
        <v>0.97</v>
      </c>
      <c r="S220" s="253">
        <v>0.86180000000000001</v>
      </c>
      <c r="T220" s="253"/>
      <c r="U220" s="255">
        <v>0.58044806517311598</v>
      </c>
      <c r="V220" s="255">
        <v>0.24032586558044799</v>
      </c>
      <c r="W220" s="255">
        <v>0.10997963340122199</v>
      </c>
      <c r="X220" s="253"/>
      <c r="Y220" s="253">
        <v>0.98039900000000002</v>
      </c>
      <c r="Z220" s="253">
        <v>0.99809999999999999</v>
      </c>
      <c r="AA220" s="255">
        <v>-1.00806451612903</v>
      </c>
    </row>
    <row r="221" spans="1:27" customFormat="1" ht="14.25" customHeight="1" x14ac:dyDescent="0.25">
      <c r="A221" s="17" t="s">
        <v>536</v>
      </c>
      <c r="B221" s="18"/>
      <c r="C221" s="18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O221" s="252"/>
      <c r="P221" s="252"/>
      <c r="R221" s="253"/>
      <c r="S221" s="253"/>
      <c r="T221" s="253"/>
      <c r="U221" s="255"/>
      <c r="V221" s="255"/>
      <c r="W221" s="255"/>
      <c r="X221" s="253"/>
      <c r="Y221" s="253"/>
      <c r="Z221" s="253"/>
      <c r="AA221" s="255"/>
    </row>
    <row r="222" spans="1:27" customFormat="1" x14ac:dyDescent="0.25">
      <c r="A222" s="111" t="s">
        <v>537</v>
      </c>
      <c r="B222" s="110">
        <v>11497</v>
      </c>
      <c r="C222" s="110">
        <v>7166</v>
      </c>
      <c r="D222" s="110">
        <v>6208.9488087756399</v>
      </c>
      <c r="E222" s="110">
        <v>1444.49115934512</v>
      </c>
      <c r="F222" s="110"/>
      <c r="G222" s="110">
        <v>-206.14468639053399</v>
      </c>
      <c r="H222" s="110">
        <v>-176.87326444486399</v>
      </c>
      <c r="I222" s="110">
        <v>-28.990003925996501</v>
      </c>
      <c r="J222" s="110">
        <v>31.008803970023099</v>
      </c>
      <c r="K222" s="110">
        <v>-108.192875360088</v>
      </c>
      <c r="L222" s="110">
        <v>-12.523930675113601</v>
      </c>
      <c r="M222" s="110">
        <v>14.482208793185899</v>
      </c>
      <c r="O222" s="252">
        <v>4.8708358702270198</v>
      </c>
      <c r="P222" s="252">
        <v>7.2105766721753497</v>
      </c>
      <c r="R222" s="253">
        <v>0.96660000000000001</v>
      </c>
      <c r="S222" s="253">
        <v>0.87680000000000002</v>
      </c>
      <c r="T222" s="253"/>
      <c r="U222" s="255">
        <v>0.58750000000000002</v>
      </c>
      <c r="V222" s="255">
        <v>0.20892857142857099</v>
      </c>
      <c r="W222" s="255">
        <v>2.8571428571428598E-2</v>
      </c>
      <c r="X222" s="253"/>
      <c r="Y222" s="253">
        <v>0.97345100000000007</v>
      </c>
      <c r="Z222" s="253">
        <v>1.0049999999999999</v>
      </c>
      <c r="AA222" s="255">
        <v>5.0656660412757999</v>
      </c>
    </row>
    <row r="223" spans="1:27" customFormat="1" x14ac:dyDescent="0.25">
      <c r="A223" s="111" t="s">
        <v>538</v>
      </c>
      <c r="B223" s="110">
        <v>9530</v>
      </c>
      <c r="C223" s="110">
        <v>7270</v>
      </c>
      <c r="D223" s="110">
        <v>6019.13656208253</v>
      </c>
      <c r="E223" s="110">
        <v>1467.2611246784199</v>
      </c>
      <c r="F223" s="110"/>
      <c r="G223" s="110">
        <v>-58.957161798253601</v>
      </c>
      <c r="H223" s="110">
        <v>-149.30621889308301</v>
      </c>
      <c r="I223" s="110">
        <v>71.130124691102907</v>
      </c>
      <c r="J223" s="110">
        <v>15.613814987559801</v>
      </c>
      <c r="K223" s="110">
        <v>-108.192875360088</v>
      </c>
      <c r="L223" s="110">
        <v>-12.523930675113601</v>
      </c>
      <c r="M223" s="110">
        <v>25.748446969694101</v>
      </c>
      <c r="O223" s="252">
        <v>4.7219307450157402</v>
      </c>
      <c r="P223" s="252">
        <v>7.3242392444910802</v>
      </c>
      <c r="R223" s="253">
        <v>0.99</v>
      </c>
      <c r="S223" s="253">
        <v>0.89749999999999996</v>
      </c>
      <c r="T223" s="253"/>
      <c r="U223" s="255">
        <v>0.59111111111111103</v>
      </c>
      <c r="V223" s="255">
        <v>0.362222222222222</v>
      </c>
      <c r="W223" s="255">
        <v>4.8888888888888898E-2</v>
      </c>
      <c r="X223" s="253"/>
      <c r="Y223" s="253">
        <v>0.962032</v>
      </c>
      <c r="Z223" s="253">
        <v>1.0025999999999999</v>
      </c>
      <c r="AA223" s="255">
        <v>6.8883610451306403</v>
      </c>
    </row>
    <row r="224" spans="1:27" customFormat="1" x14ac:dyDescent="0.25">
      <c r="A224" s="111" t="s">
        <v>539</v>
      </c>
      <c r="B224" s="110">
        <v>16290</v>
      </c>
      <c r="C224" s="110">
        <v>9402</v>
      </c>
      <c r="D224" s="110">
        <v>7879.9410731468597</v>
      </c>
      <c r="E224" s="110">
        <v>1757.34096739494</v>
      </c>
      <c r="F224" s="110"/>
      <c r="G224" s="110">
        <v>-137.45275906481299</v>
      </c>
      <c r="H224" s="110">
        <v>-169.901229741073</v>
      </c>
      <c r="I224" s="110">
        <v>119.321576969747</v>
      </c>
      <c r="J224" s="110">
        <v>23.6038831455853</v>
      </c>
      <c r="K224" s="110">
        <v>-108.192875360088</v>
      </c>
      <c r="L224" s="110">
        <v>-12.523930675113601</v>
      </c>
      <c r="M224" s="110">
        <v>49.4139223025958</v>
      </c>
      <c r="O224" s="252">
        <v>6.1817065684469004</v>
      </c>
      <c r="P224" s="252">
        <v>8.7722529158993208</v>
      </c>
      <c r="R224" s="253">
        <v>0.98240000000000005</v>
      </c>
      <c r="S224" s="253">
        <v>0.90269999999999995</v>
      </c>
      <c r="T224" s="253"/>
      <c r="U224" s="255">
        <v>0.50049652432969205</v>
      </c>
      <c r="V224" s="255">
        <v>0.27408142999007001</v>
      </c>
      <c r="W224" s="255">
        <v>5.2631578947368397E-2</v>
      </c>
      <c r="X224" s="253"/>
      <c r="Y224" s="253">
        <v>0.976468</v>
      </c>
      <c r="Z224" s="253">
        <v>1.0029999999999999</v>
      </c>
      <c r="AA224" s="255">
        <v>8.5129310344827598</v>
      </c>
    </row>
    <row r="225" spans="1:27" customFormat="1" x14ac:dyDescent="0.25">
      <c r="A225" s="111" t="s">
        <v>540</v>
      </c>
      <c r="B225" s="110">
        <v>6656</v>
      </c>
      <c r="C225" s="110">
        <v>7423</v>
      </c>
      <c r="D225" s="110">
        <v>6377.4271128483297</v>
      </c>
      <c r="E225" s="110">
        <v>1474.78141399681</v>
      </c>
      <c r="F225" s="110"/>
      <c r="G225" s="110">
        <v>-266.61773491705799</v>
      </c>
      <c r="H225" s="110">
        <v>-229.71524490404499</v>
      </c>
      <c r="I225" s="110">
        <v>165.88113676147299</v>
      </c>
      <c r="J225" s="110">
        <v>-14.0662797221206</v>
      </c>
      <c r="K225" s="110">
        <v>-108.192875360088</v>
      </c>
      <c r="L225" s="110">
        <v>30.399434264420702</v>
      </c>
      <c r="M225" s="110">
        <v>-7.2067878534576497</v>
      </c>
      <c r="O225" s="252">
        <v>5.0030048076923102</v>
      </c>
      <c r="P225" s="252">
        <v>7.3617788461538503</v>
      </c>
      <c r="R225" s="253">
        <v>0.95799999999999996</v>
      </c>
      <c r="S225" s="253">
        <v>0.84350000000000003</v>
      </c>
      <c r="T225" s="253"/>
      <c r="U225" s="255">
        <v>0.71171171171171199</v>
      </c>
      <c r="V225" s="255">
        <v>0.46246246246246198</v>
      </c>
      <c r="W225" s="255">
        <v>3.6036036036036001E-2</v>
      </c>
      <c r="X225" s="253"/>
      <c r="Y225" s="253">
        <v>0.96369699999999991</v>
      </c>
      <c r="Z225" s="253">
        <v>0.99780000000000002</v>
      </c>
      <c r="AA225" s="255">
        <v>-9.5108695652173907</v>
      </c>
    </row>
    <row r="226" spans="1:27" customFormat="1" x14ac:dyDescent="0.25">
      <c r="A226" s="111" t="s">
        <v>541</v>
      </c>
      <c r="B226" s="110">
        <v>30278</v>
      </c>
      <c r="C226" s="110">
        <v>7559</v>
      </c>
      <c r="D226" s="110">
        <v>6437.1686025521003</v>
      </c>
      <c r="E226" s="110">
        <v>1511.1716723754</v>
      </c>
      <c r="F226" s="110"/>
      <c r="G226" s="110">
        <v>-146.176957175871</v>
      </c>
      <c r="H226" s="110">
        <v>-131.441709280867</v>
      </c>
      <c r="I226" s="110">
        <v>28.5225669531162</v>
      </c>
      <c r="J226" s="110">
        <v>-12.2665604187035</v>
      </c>
      <c r="K226" s="110">
        <v>-108.192875360088</v>
      </c>
      <c r="L226" s="110">
        <v>-12.523930675113601</v>
      </c>
      <c r="M226" s="110">
        <v>-7.2067878534576497</v>
      </c>
      <c r="O226" s="252">
        <v>5.0498711936059202</v>
      </c>
      <c r="P226" s="252">
        <v>7.5434308739018396</v>
      </c>
      <c r="R226" s="253">
        <v>0.97709999999999997</v>
      </c>
      <c r="S226" s="253">
        <v>0.9123</v>
      </c>
      <c r="T226" s="253"/>
      <c r="U226" s="255">
        <v>0.48070634401569701</v>
      </c>
      <c r="V226" s="255">
        <v>0.28449967298888201</v>
      </c>
      <c r="W226" s="255">
        <v>5.1013734466971897E-2</v>
      </c>
      <c r="X226" s="253"/>
      <c r="Y226" s="253">
        <v>0.96862399999999993</v>
      </c>
      <c r="Z226" s="253">
        <v>0.99809999999999999</v>
      </c>
      <c r="AA226" s="255">
        <v>-2.6114649681528701</v>
      </c>
    </row>
    <row r="227" spans="1:27" customFormat="1" x14ac:dyDescent="0.25">
      <c r="A227" s="111" t="s">
        <v>542</v>
      </c>
      <c r="B227" s="110">
        <v>22479</v>
      </c>
      <c r="C227" s="110">
        <v>9663</v>
      </c>
      <c r="D227" s="110">
        <v>7882.28977138551</v>
      </c>
      <c r="E227" s="110">
        <v>1964.17189211557</v>
      </c>
      <c r="F227" s="110"/>
      <c r="G227" s="110">
        <v>39.857423702360101</v>
      </c>
      <c r="H227" s="110">
        <v>-60.783368215185298</v>
      </c>
      <c r="I227" s="110">
        <v>-20.764952139077799</v>
      </c>
      <c r="J227" s="110">
        <v>-13.4358326852101</v>
      </c>
      <c r="K227" s="110">
        <v>-108.192875360088</v>
      </c>
      <c r="L227" s="110">
        <v>-12.523930675113601</v>
      </c>
      <c r="M227" s="110">
        <v>-7.2067878534576497</v>
      </c>
      <c r="O227" s="252">
        <v>6.1835490902620203</v>
      </c>
      <c r="P227" s="252">
        <v>9.8047066150629494</v>
      </c>
      <c r="R227" s="253">
        <v>1.0048999999999999</v>
      </c>
      <c r="S227" s="253">
        <v>0.96850000000000003</v>
      </c>
      <c r="T227" s="253"/>
      <c r="U227" s="255">
        <v>0.417985611510791</v>
      </c>
      <c r="V227" s="255">
        <v>0.16978417266187101</v>
      </c>
      <c r="W227" s="255">
        <v>3.3093525179856101E-2</v>
      </c>
      <c r="X227" s="253"/>
      <c r="Y227" s="253">
        <v>0.97774100000000008</v>
      </c>
      <c r="Z227" s="253">
        <v>0.99829999999999997</v>
      </c>
      <c r="AA227" s="255">
        <v>7.1994240460763095E-2</v>
      </c>
    </row>
    <row r="228" spans="1:27" customFormat="1" x14ac:dyDescent="0.25">
      <c r="A228" s="111" t="s">
        <v>543</v>
      </c>
      <c r="B228" s="110">
        <v>5576</v>
      </c>
      <c r="C228" s="110">
        <v>7189</v>
      </c>
      <c r="D228" s="110">
        <v>5943.81339611354</v>
      </c>
      <c r="E228" s="110">
        <v>1537.6797423318801</v>
      </c>
      <c r="F228" s="110"/>
      <c r="G228" s="110">
        <v>-169.94762198549901</v>
      </c>
      <c r="H228" s="110">
        <v>-204.192199214851</v>
      </c>
      <c r="I228" s="110">
        <v>149.26873158174101</v>
      </c>
      <c r="J228" s="110">
        <v>46.325804415831399</v>
      </c>
      <c r="K228" s="110">
        <v>-108.192875360088</v>
      </c>
      <c r="L228" s="110">
        <v>-12.523930675113601</v>
      </c>
      <c r="M228" s="110">
        <v>6.4774048072580603</v>
      </c>
      <c r="O228" s="252">
        <v>4.6628407460545196</v>
      </c>
      <c r="P228" s="252">
        <v>7.6757532281205201</v>
      </c>
      <c r="R228" s="253">
        <v>0.97119999999999995</v>
      </c>
      <c r="S228" s="253">
        <v>0.86650000000000005</v>
      </c>
      <c r="T228" s="253"/>
      <c r="U228" s="255">
        <v>0.58461538461538498</v>
      </c>
      <c r="V228" s="255">
        <v>0.32692307692307698</v>
      </c>
      <c r="W228" s="255">
        <v>0.115384615384615</v>
      </c>
      <c r="X228" s="253"/>
      <c r="Y228" s="253">
        <v>0.96890600000000004</v>
      </c>
      <c r="Z228" s="253">
        <v>1.0078</v>
      </c>
      <c r="AA228" s="255">
        <v>4</v>
      </c>
    </row>
    <row r="229" spans="1:27" customFormat="1" x14ac:dyDescent="0.25">
      <c r="A229" s="111" t="s">
        <v>544</v>
      </c>
      <c r="B229" s="110">
        <v>8756</v>
      </c>
      <c r="C229" s="110">
        <v>11280</v>
      </c>
      <c r="D229" s="110">
        <v>9302.7144175466092</v>
      </c>
      <c r="E229" s="110">
        <v>2072.8474126094002</v>
      </c>
      <c r="F229" s="110"/>
      <c r="G229" s="110">
        <v>-12.719867803747601</v>
      </c>
      <c r="H229" s="110">
        <v>-12.592746536766899</v>
      </c>
      <c r="I229" s="110">
        <v>-62.445711362690503</v>
      </c>
      <c r="J229" s="110">
        <v>-10.2689259331556</v>
      </c>
      <c r="K229" s="110">
        <v>-108.192875360088</v>
      </c>
      <c r="L229" s="110">
        <v>-12.523930675113601</v>
      </c>
      <c r="M229" s="110">
        <v>123.40424885770599</v>
      </c>
      <c r="O229" s="252">
        <v>7.29785290086798</v>
      </c>
      <c r="P229" s="252">
        <v>10.3471904979443</v>
      </c>
      <c r="R229" s="253">
        <v>0.99850000000000005</v>
      </c>
      <c r="S229" s="253">
        <v>0.99339999999999995</v>
      </c>
      <c r="T229" s="253"/>
      <c r="U229" s="255">
        <v>0.37245696400625999</v>
      </c>
      <c r="V229" s="255">
        <v>0.13302034428795001</v>
      </c>
      <c r="W229" s="255">
        <v>1.09546165884194E-2</v>
      </c>
      <c r="X229" s="253"/>
      <c r="Y229" s="253">
        <v>0.97503399999999996</v>
      </c>
      <c r="Z229" s="253">
        <v>0.99890000000000001</v>
      </c>
      <c r="AA229" s="255">
        <v>15.5515370705244</v>
      </c>
    </row>
    <row r="230" spans="1:27" customFormat="1" x14ac:dyDescent="0.25">
      <c r="A230" s="111" t="s">
        <v>545</v>
      </c>
      <c r="B230" s="110">
        <v>23435</v>
      </c>
      <c r="C230" s="110">
        <v>7901</v>
      </c>
      <c r="D230" s="110">
        <v>6723.0771728606396</v>
      </c>
      <c r="E230" s="110">
        <v>1610.50037250269</v>
      </c>
      <c r="F230" s="110"/>
      <c r="G230" s="110">
        <v>-192.39041875581501</v>
      </c>
      <c r="H230" s="110">
        <v>-180.73744566909801</v>
      </c>
      <c r="I230" s="110">
        <v>35.797460079000402</v>
      </c>
      <c r="J230" s="110">
        <v>18.116368292868799</v>
      </c>
      <c r="K230" s="110">
        <v>-108.192875360088</v>
      </c>
      <c r="L230" s="110">
        <v>2.2851358815170202</v>
      </c>
      <c r="M230" s="110">
        <v>-7.2067878534576497</v>
      </c>
      <c r="O230" s="252">
        <v>5.2741625773415803</v>
      </c>
      <c r="P230" s="252">
        <v>8.0392575208022201</v>
      </c>
      <c r="R230" s="253">
        <v>0.97119999999999995</v>
      </c>
      <c r="S230" s="253">
        <v>0.8871</v>
      </c>
      <c r="T230" s="253"/>
      <c r="U230" s="255">
        <v>0.538834951456311</v>
      </c>
      <c r="V230" s="255">
        <v>0.283980582524272</v>
      </c>
      <c r="W230" s="255">
        <v>3.4789644012945001E-2</v>
      </c>
      <c r="X230" s="253"/>
      <c r="Y230" s="253">
        <v>0.96690299999999996</v>
      </c>
      <c r="Z230" s="253">
        <v>1.0026999999999999</v>
      </c>
      <c r="AA230" s="255">
        <v>-6.1503416856491997</v>
      </c>
    </row>
    <row r="231" spans="1:27" customFormat="1" x14ac:dyDescent="0.25">
      <c r="A231" s="111" t="s">
        <v>546</v>
      </c>
      <c r="B231" s="110">
        <v>4517</v>
      </c>
      <c r="C231" s="110">
        <v>6342</v>
      </c>
      <c r="D231" s="110">
        <v>5418.3333657226503</v>
      </c>
      <c r="E231" s="110">
        <v>1197.45323775575</v>
      </c>
      <c r="F231" s="110"/>
      <c r="G231" s="110">
        <v>-110.38346351131401</v>
      </c>
      <c r="H231" s="110">
        <v>-175.53630618251901</v>
      </c>
      <c r="I231" s="110">
        <v>80.333275290192205</v>
      </c>
      <c r="J231" s="110">
        <v>23.804726735325001</v>
      </c>
      <c r="K231" s="110">
        <v>-108.192875360088</v>
      </c>
      <c r="L231" s="110">
        <v>23.362432022716799</v>
      </c>
      <c r="M231" s="110">
        <v>-7.2067878534576497</v>
      </c>
      <c r="O231" s="252">
        <v>4.2506088111578499</v>
      </c>
      <c r="P231" s="252">
        <v>5.9774186406907202</v>
      </c>
      <c r="R231" s="253">
        <v>0.97940000000000005</v>
      </c>
      <c r="S231" s="253">
        <v>0.85250000000000004</v>
      </c>
      <c r="T231" s="253"/>
      <c r="U231" s="255">
        <v>0.61458333333333304</v>
      </c>
      <c r="V231" s="255">
        <v>0.4375</v>
      </c>
      <c r="W231" s="255">
        <v>5.7291666666666699E-2</v>
      </c>
      <c r="X231" s="253"/>
      <c r="Y231" s="253">
        <v>0.96878699999999995</v>
      </c>
      <c r="Z231" s="253">
        <v>1.0044</v>
      </c>
      <c r="AA231" s="255">
        <v>-9.4339622641509404</v>
      </c>
    </row>
    <row r="232" spans="1:27" customFormat="1" x14ac:dyDescent="0.25">
      <c r="A232" s="111" t="s">
        <v>547</v>
      </c>
      <c r="B232" s="110">
        <v>10701</v>
      </c>
      <c r="C232" s="110">
        <v>8096</v>
      </c>
      <c r="D232" s="110">
        <v>6801.8386838873203</v>
      </c>
      <c r="E232" s="110">
        <v>1615.5906112186101</v>
      </c>
      <c r="F232" s="110"/>
      <c r="G232" s="110">
        <v>-68.8247346214674</v>
      </c>
      <c r="H232" s="110">
        <v>-87.284760047202596</v>
      </c>
      <c r="I232" s="110">
        <v>-50.709186233440199</v>
      </c>
      <c r="J232" s="110">
        <v>12.8875534255316</v>
      </c>
      <c r="K232" s="110">
        <v>-108.192875360088</v>
      </c>
      <c r="L232" s="110">
        <v>-12.523930675113601</v>
      </c>
      <c r="M232" s="110">
        <v>-7.2067878534576497</v>
      </c>
      <c r="O232" s="252">
        <v>5.33594991122325</v>
      </c>
      <c r="P232" s="252">
        <v>8.0646668535650896</v>
      </c>
      <c r="R232" s="253">
        <v>0.98970000000000002</v>
      </c>
      <c r="S232" s="253">
        <v>0.94530000000000003</v>
      </c>
      <c r="T232" s="253"/>
      <c r="U232" s="255">
        <v>0.38528896672504398</v>
      </c>
      <c r="V232" s="255">
        <v>0.227670753064799</v>
      </c>
      <c r="W232" s="255">
        <v>2.9772329246935202E-2</v>
      </c>
      <c r="X232" s="253"/>
      <c r="Y232" s="253">
        <v>0.9685720000000001</v>
      </c>
      <c r="Z232" s="253">
        <v>1.0019</v>
      </c>
      <c r="AA232" s="255">
        <v>0.175438596491228</v>
      </c>
    </row>
    <row r="233" spans="1:27" customFormat="1" x14ac:dyDescent="0.25">
      <c r="A233" s="111" t="s">
        <v>536</v>
      </c>
      <c r="B233" s="110">
        <v>158057</v>
      </c>
      <c r="C233" s="110">
        <v>8748</v>
      </c>
      <c r="D233" s="110">
        <v>7223.7619052766904</v>
      </c>
      <c r="E233" s="110">
        <v>1706.4959323354501</v>
      </c>
      <c r="F233" s="110"/>
      <c r="G233" s="110">
        <v>-31.272724751172898</v>
      </c>
      <c r="H233" s="110">
        <v>-34.2364194128888</v>
      </c>
      <c r="I233" s="110">
        <v>8.7307521254388707</v>
      </c>
      <c r="J233" s="110">
        <v>-4.3701972170207704</v>
      </c>
      <c r="K233" s="110">
        <v>-108.192875360088</v>
      </c>
      <c r="L233" s="110">
        <v>-5.4697842626849402</v>
      </c>
      <c r="M233" s="110">
        <v>-7.2067878534576497</v>
      </c>
      <c r="O233" s="252">
        <v>5.66694293830707</v>
      </c>
      <c r="P233" s="252">
        <v>8.5184458771202802</v>
      </c>
      <c r="R233" s="253">
        <v>0.99550000000000005</v>
      </c>
      <c r="S233" s="253">
        <v>0.97929999999999995</v>
      </c>
      <c r="T233" s="253"/>
      <c r="U233" s="255">
        <v>0.34386513341520603</v>
      </c>
      <c r="V233" s="255">
        <v>0.24639946410628599</v>
      </c>
      <c r="W233" s="255">
        <v>5.2807859774478098E-2</v>
      </c>
      <c r="X233" s="253"/>
      <c r="Y233" s="253">
        <v>0.98588200000000004</v>
      </c>
      <c r="Z233" s="253">
        <v>0.99939999999999996</v>
      </c>
      <c r="AA233" s="255">
        <v>-5.1968670618120196</v>
      </c>
    </row>
    <row r="234" spans="1:27" customFormat="1" ht="14.25" customHeight="1" x14ac:dyDescent="0.25">
      <c r="A234" s="17" t="s">
        <v>548</v>
      </c>
      <c r="B234" s="18"/>
      <c r="C234" s="18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O234" s="252"/>
      <c r="P234" s="252"/>
      <c r="R234" s="253"/>
      <c r="S234" s="253"/>
      <c r="T234" s="253"/>
      <c r="U234" s="255"/>
      <c r="V234" s="255"/>
      <c r="W234" s="255"/>
      <c r="X234" s="253"/>
      <c r="Y234" s="253"/>
      <c r="Z234" s="253"/>
      <c r="AA234" s="255"/>
    </row>
    <row r="235" spans="1:27" customFormat="1" x14ac:dyDescent="0.25">
      <c r="A235" s="111" t="s">
        <v>549</v>
      </c>
      <c r="B235" s="110">
        <v>14083</v>
      </c>
      <c r="C235" s="110">
        <v>7965</v>
      </c>
      <c r="D235" s="110">
        <v>6707.14371694085</v>
      </c>
      <c r="E235" s="110">
        <v>1547.6708579920901</v>
      </c>
      <c r="F235" s="110"/>
      <c r="G235" s="110">
        <v>-96.019380073070195</v>
      </c>
      <c r="H235" s="110">
        <v>-83.569549545712107</v>
      </c>
      <c r="I235" s="110">
        <v>29.9283765925911</v>
      </c>
      <c r="J235" s="110">
        <v>-14.1209418794302</v>
      </c>
      <c r="K235" s="110">
        <v>-108.192875360088</v>
      </c>
      <c r="L235" s="110">
        <v>-12.523930675113601</v>
      </c>
      <c r="M235" s="110">
        <v>-5.5813587912659903</v>
      </c>
      <c r="O235" s="252">
        <v>5.2616629979407801</v>
      </c>
      <c r="P235" s="252">
        <v>7.7256266420506998</v>
      </c>
      <c r="R235" s="253">
        <v>0.98550000000000004</v>
      </c>
      <c r="S235" s="253">
        <v>0.94530000000000003</v>
      </c>
      <c r="T235" s="253"/>
      <c r="U235" s="255">
        <v>0.46828609986504699</v>
      </c>
      <c r="V235" s="255">
        <v>0.26855600539811098</v>
      </c>
      <c r="W235" s="255">
        <v>4.9932523616734101E-2</v>
      </c>
      <c r="X235" s="253"/>
      <c r="Y235" s="253">
        <v>0.97095699999999996</v>
      </c>
      <c r="Z235" s="253">
        <v>0.99790000000000001</v>
      </c>
      <c r="AA235" s="255">
        <v>2.2068965517241401</v>
      </c>
    </row>
    <row r="236" spans="1:27" customFormat="1" x14ac:dyDescent="0.25">
      <c r="A236" s="111" t="s">
        <v>550</v>
      </c>
      <c r="B236" s="110">
        <v>13341</v>
      </c>
      <c r="C236" s="110">
        <v>8798</v>
      </c>
      <c r="D236" s="110">
        <v>7175.7307796219802</v>
      </c>
      <c r="E236" s="110">
        <v>1824.4534320697401</v>
      </c>
      <c r="F236" s="110"/>
      <c r="G236" s="110">
        <v>-202.55655031869199</v>
      </c>
      <c r="H236" s="110">
        <v>-223.86706178774301</v>
      </c>
      <c r="I236" s="110">
        <v>275.22908668054203</v>
      </c>
      <c r="J236" s="110">
        <v>37.995433058142602</v>
      </c>
      <c r="K236" s="110">
        <v>-108.192875360088</v>
      </c>
      <c r="L236" s="110">
        <v>26.005070763226001</v>
      </c>
      <c r="M236" s="110">
        <v>-7.2067878534576497</v>
      </c>
      <c r="O236" s="252">
        <v>5.62926317367514</v>
      </c>
      <c r="P236" s="252">
        <v>9.1072633235889402</v>
      </c>
      <c r="R236" s="253">
        <v>0.97160000000000002</v>
      </c>
      <c r="S236" s="253">
        <v>0.87670000000000003</v>
      </c>
      <c r="T236" s="253"/>
      <c r="U236" s="255">
        <v>0.608521970705726</v>
      </c>
      <c r="V236" s="255">
        <v>0.350199733688415</v>
      </c>
      <c r="W236" s="255">
        <v>0.11451398135818899</v>
      </c>
      <c r="X236" s="253"/>
      <c r="Y236" s="253">
        <v>0.97200500000000001</v>
      </c>
      <c r="Z236" s="253">
        <v>1.0053000000000001</v>
      </c>
      <c r="AA236" s="255">
        <v>-8.5261875761266701</v>
      </c>
    </row>
    <row r="237" spans="1:27" customFormat="1" x14ac:dyDescent="0.25">
      <c r="A237" s="111" t="s">
        <v>551</v>
      </c>
      <c r="B237" s="110">
        <v>16711</v>
      </c>
      <c r="C237" s="110">
        <v>9002</v>
      </c>
      <c r="D237" s="110">
        <v>7567.0014381948504</v>
      </c>
      <c r="E237" s="110">
        <v>1751.4295214044701</v>
      </c>
      <c r="F237" s="110"/>
      <c r="G237" s="110">
        <v>-149.34912479750599</v>
      </c>
      <c r="H237" s="110">
        <v>-128.167452293195</v>
      </c>
      <c r="I237" s="110">
        <v>77.085650613574202</v>
      </c>
      <c r="J237" s="110">
        <v>-3.8194407929514398</v>
      </c>
      <c r="K237" s="110">
        <v>-108.192875360088</v>
      </c>
      <c r="L237" s="110">
        <v>-12.523930675113601</v>
      </c>
      <c r="M237" s="110">
        <v>8.2081558806267907</v>
      </c>
      <c r="O237" s="252">
        <v>5.9362096822452299</v>
      </c>
      <c r="P237" s="252">
        <v>8.7427443001615703</v>
      </c>
      <c r="R237" s="253">
        <v>0.98009999999999997</v>
      </c>
      <c r="S237" s="253">
        <v>0.92620000000000002</v>
      </c>
      <c r="T237" s="253"/>
      <c r="U237" s="255">
        <v>0.50705645161290303</v>
      </c>
      <c r="V237" s="255">
        <v>0.25</v>
      </c>
      <c r="W237" s="255">
        <v>4.7379032258064502E-2</v>
      </c>
      <c r="X237" s="253"/>
      <c r="Y237" s="253">
        <v>0.97496399999999994</v>
      </c>
      <c r="Z237" s="253">
        <v>0.99950000000000006</v>
      </c>
      <c r="AA237" s="255">
        <v>3.7656903765690402</v>
      </c>
    </row>
    <row r="238" spans="1:27" customFormat="1" x14ac:dyDescent="0.25">
      <c r="A238" s="111" t="s">
        <v>552</v>
      </c>
      <c r="B238" s="110">
        <v>8762</v>
      </c>
      <c r="C238" s="110">
        <v>9124</v>
      </c>
      <c r="D238" s="110">
        <v>7666.9379763911702</v>
      </c>
      <c r="E238" s="110">
        <v>1689.6084722677399</v>
      </c>
      <c r="F238" s="110"/>
      <c r="G238" s="110">
        <v>-80.802032524813995</v>
      </c>
      <c r="H238" s="110">
        <v>-116.677664130606</v>
      </c>
      <c r="I238" s="110">
        <v>52.413547085646101</v>
      </c>
      <c r="J238" s="110">
        <v>-16.136509824275802</v>
      </c>
      <c r="K238" s="110">
        <v>-108.192875360088</v>
      </c>
      <c r="L238" s="110">
        <v>-12.523930675113601</v>
      </c>
      <c r="M238" s="110">
        <v>49.0495185222481</v>
      </c>
      <c r="O238" s="252">
        <v>6.0146085368637303</v>
      </c>
      <c r="P238" s="252">
        <v>8.4341474549189694</v>
      </c>
      <c r="R238" s="253">
        <v>0.98929999999999996</v>
      </c>
      <c r="S238" s="253">
        <v>0.93030000000000002</v>
      </c>
      <c r="T238" s="253"/>
      <c r="U238" s="255">
        <v>0.47248576850094898</v>
      </c>
      <c r="V238" s="255">
        <v>0.26944971537001899</v>
      </c>
      <c r="W238" s="255">
        <v>3.2258064516128997E-2</v>
      </c>
      <c r="X238" s="253"/>
      <c r="Y238" s="253">
        <v>0.97017300000000006</v>
      </c>
      <c r="Z238" s="253">
        <v>0.99790000000000001</v>
      </c>
      <c r="AA238" s="255">
        <v>8.6597938144329891</v>
      </c>
    </row>
    <row r="239" spans="1:27" customFormat="1" x14ac:dyDescent="0.25">
      <c r="A239" s="111" t="s">
        <v>553</v>
      </c>
      <c r="B239" s="110">
        <v>26120</v>
      </c>
      <c r="C239" s="110">
        <v>8184</v>
      </c>
      <c r="D239" s="110">
        <v>6890.9025411387602</v>
      </c>
      <c r="E239" s="110">
        <v>1666.6002503333</v>
      </c>
      <c r="F239" s="110"/>
      <c r="G239" s="110">
        <v>-155.87837411539201</v>
      </c>
      <c r="H239" s="110">
        <v>-185.07120157577501</v>
      </c>
      <c r="I239" s="110">
        <v>87.321072300803607</v>
      </c>
      <c r="J239" s="110">
        <v>6.1658722131697603</v>
      </c>
      <c r="K239" s="110">
        <v>-108.192875360088</v>
      </c>
      <c r="L239" s="110">
        <v>-10.4866923089871</v>
      </c>
      <c r="M239" s="110">
        <v>-7.2067878534576497</v>
      </c>
      <c r="O239" s="252">
        <v>5.4058192955589597</v>
      </c>
      <c r="P239" s="252">
        <v>8.3192955589586504</v>
      </c>
      <c r="R239" s="253">
        <v>0.97719999999999996</v>
      </c>
      <c r="S239" s="253">
        <v>0.88829999999999998</v>
      </c>
      <c r="T239" s="253"/>
      <c r="U239" s="255">
        <v>0.55169971671388096</v>
      </c>
      <c r="V239" s="255">
        <v>0.31161473087818697</v>
      </c>
      <c r="W239" s="255">
        <v>4.6742209631728003E-2</v>
      </c>
      <c r="X239" s="253"/>
      <c r="Y239" s="253">
        <v>0.97373799999999999</v>
      </c>
      <c r="Z239" s="253">
        <v>1.0008999999999999</v>
      </c>
      <c r="AA239" s="255">
        <v>-4.6590141796083699</v>
      </c>
    </row>
    <row r="240" spans="1:27" customFormat="1" x14ac:dyDescent="0.25">
      <c r="A240" s="111" t="s">
        <v>554</v>
      </c>
      <c r="B240" s="110">
        <v>5627</v>
      </c>
      <c r="C240" s="110">
        <v>7743</v>
      </c>
      <c r="D240" s="110">
        <v>6592.2042880809404</v>
      </c>
      <c r="E240" s="110">
        <v>1491.7017417352899</v>
      </c>
      <c r="F240" s="110"/>
      <c r="G240" s="110">
        <v>-205.10179039436201</v>
      </c>
      <c r="H240" s="110">
        <v>-150.61802074802401</v>
      </c>
      <c r="I240" s="110">
        <v>124.588877648096</v>
      </c>
      <c r="J240" s="110">
        <v>17.7630115039636</v>
      </c>
      <c r="K240" s="110">
        <v>-108.192875360088</v>
      </c>
      <c r="L240" s="110">
        <v>-12.523930675113601</v>
      </c>
      <c r="M240" s="110">
        <v>-7.2067878534576497</v>
      </c>
      <c r="O240" s="252">
        <v>5.1714945797049898</v>
      </c>
      <c r="P240" s="252">
        <v>7.4462413364137197</v>
      </c>
      <c r="R240" s="253">
        <v>0.96870000000000001</v>
      </c>
      <c r="S240" s="253">
        <v>0.89829999999999999</v>
      </c>
      <c r="T240" s="253"/>
      <c r="U240" s="255">
        <v>0.64261168384879697</v>
      </c>
      <c r="V240" s="255">
        <v>0.347079037800687</v>
      </c>
      <c r="W240" s="255">
        <v>5.1546391752577303E-2</v>
      </c>
      <c r="X240" s="253"/>
      <c r="Y240" s="253">
        <v>0.96422399999999997</v>
      </c>
      <c r="Z240" s="253">
        <v>1.0026999999999999</v>
      </c>
      <c r="AA240" s="255">
        <v>-0.68259385665529004</v>
      </c>
    </row>
    <row r="241" spans="1:27" customFormat="1" x14ac:dyDescent="0.25">
      <c r="A241" s="111" t="s">
        <v>555</v>
      </c>
      <c r="B241" s="110">
        <v>22981</v>
      </c>
      <c r="C241" s="110">
        <v>7976</v>
      </c>
      <c r="D241" s="110">
        <v>6584.0994150046099</v>
      </c>
      <c r="E241" s="110">
        <v>1757.3832957474599</v>
      </c>
      <c r="F241" s="110"/>
      <c r="G241" s="110">
        <v>-123.863685062516</v>
      </c>
      <c r="H241" s="110">
        <v>-136.33932734099699</v>
      </c>
      <c r="I241" s="110">
        <v>10.251419828308</v>
      </c>
      <c r="J241" s="110">
        <v>6.5481593411494599</v>
      </c>
      <c r="K241" s="110">
        <v>-108.192875360088</v>
      </c>
      <c r="L241" s="110">
        <v>-6.7724712235331896</v>
      </c>
      <c r="M241" s="110">
        <v>-7.2067878534576497</v>
      </c>
      <c r="O241" s="252">
        <v>5.1651364170401601</v>
      </c>
      <c r="P241" s="252">
        <v>8.7724642095644203</v>
      </c>
      <c r="R241" s="253">
        <v>0.98099999999999998</v>
      </c>
      <c r="S241" s="253">
        <v>0.92179999999999995</v>
      </c>
      <c r="T241" s="253"/>
      <c r="U241" s="255">
        <v>0.50884582982308302</v>
      </c>
      <c r="V241" s="255">
        <v>0.270429654591407</v>
      </c>
      <c r="W241" s="255">
        <v>3.4540859309182798E-2</v>
      </c>
      <c r="X241" s="253"/>
      <c r="Y241" s="253">
        <v>0.97604500000000005</v>
      </c>
      <c r="Z241" s="253">
        <v>1.0009999999999999</v>
      </c>
      <c r="AA241" s="255">
        <v>-5.1159072741806604</v>
      </c>
    </row>
    <row r="242" spans="1:27" customFormat="1" x14ac:dyDescent="0.25">
      <c r="A242" s="111" t="s">
        <v>556</v>
      </c>
      <c r="B242" s="110">
        <v>4402</v>
      </c>
      <c r="C242" s="110">
        <v>6684</v>
      </c>
      <c r="D242" s="110">
        <v>5588.8422874818398</v>
      </c>
      <c r="E242" s="110">
        <v>1479.0341842566399</v>
      </c>
      <c r="F242" s="110"/>
      <c r="G242" s="110">
        <v>-145.193464109453</v>
      </c>
      <c r="H242" s="110">
        <v>-239.84662222895199</v>
      </c>
      <c r="I242" s="110">
        <v>-10.649653855040899</v>
      </c>
      <c r="J242" s="110">
        <v>16.7305867885905</v>
      </c>
      <c r="K242" s="110">
        <v>-108.192875360088</v>
      </c>
      <c r="L242" s="110">
        <v>110.29476078906001</v>
      </c>
      <c r="M242" s="110">
        <v>-7.2067878534576497</v>
      </c>
      <c r="O242" s="252">
        <v>4.3843707405724697</v>
      </c>
      <c r="P242" s="252">
        <v>7.3830077237619296</v>
      </c>
      <c r="R242" s="253">
        <v>0.9738</v>
      </c>
      <c r="S242" s="253">
        <v>0.83709999999999996</v>
      </c>
      <c r="T242" s="253"/>
      <c r="U242" s="255">
        <v>0.57512953367875697</v>
      </c>
      <c r="V242" s="255">
        <v>0.26943005181347202</v>
      </c>
      <c r="W242" s="255">
        <v>4.6632124352331598E-2</v>
      </c>
      <c r="X242" s="253"/>
      <c r="Y242" s="253">
        <v>0.967615</v>
      </c>
      <c r="Z242" s="253">
        <v>1.0029999999999999</v>
      </c>
      <c r="AA242" s="255">
        <v>-19.2468619246862</v>
      </c>
    </row>
    <row r="243" spans="1:27" customFormat="1" x14ac:dyDescent="0.25">
      <c r="A243" s="111" t="s">
        <v>557</v>
      </c>
      <c r="B243" s="110">
        <v>10033</v>
      </c>
      <c r="C243" s="110">
        <v>8297</v>
      </c>
      <c r="D243" s="110">
        <v>6886.2543204452904</v>
      </c>
      <c r="E243" s="110">
        <v>1818.99897245491</v>
      </c>
      <c r="F243" s="110"/>
      <c r="G243" s="110">
        <v>-119.96387221726501</v>
      </c>
      <c r="H243" s="110">
        <v>-154.98206545017601</v>
      </c>
      <c r="I243" s="110">
        <v>8.0163982949578703</v>
      </c>
      <c r="J243" s="110">
        <v>-13.808448714744999</v>
      </c>
      <c r="K243" s="110">
        <v>-108.192875360088</v>
      </c>
      <c r="L243" s="110">
        <v>-12.523930675113601</v>
      </c>
      <c r="M243" s="110">
        <v>-7.2067878534576497</v>
      </c>
      <c r="O243" s="252">
        <v>5.4021728296621196</v>
      </c>
      <c r="P243" s="252">
        <v>9.0800358815907494</v>
      </c>
      <c r="R243" s="253">
        <v>0.98240000000000005</v>
      </c>
      <c r="S243" s="253">
        <v>0.91420000000000001</v>
      </c>
      <c r="T243" s="253"/>
      <c r="U243" s="255">
        <v>0.53505535055350595</v>
      </c>
      <c r="V243" s="255">
        <v>0.19188191881918801</v>
      </c>
      <c r="W243" s="255">
        <v>4.4280442804428E-2</v>
      </c>
      <c r="X243" s="253"/>
      <c r="Y243" s="253">
        <v>0.97377199999999997</v>
      </c>
      <c r="Z243" s="253">
        <v>0.998</v>
      </c>
      <c r="AA243" s="255">
        <v>-3.7300177619893402</v>
      </c>
    </row>
    <row r="244" spans="1:27" customFormat="1" x14ac:dyDescent="0.25">
      <c r="A244" s="111" t="s">
        <v>558</v>
      </c>
      <c r="B244" s="110">
        <v>158653</v>
      </c>
      <c r="C244" s="110">
        <v>9090</v>
      </c>
      <c r="D244" s="110">
        <v>7531.6693223173297</v>
      </c>
      <c r="E244" s="110">
        <v>1680.8923834017901</v>
      </c>
      <c r="F244" s="110"/>
      <c r="G244" s="110">
        <v>-28.139306534465899</v>
      </c>
      <c r="H244" s="110">
        <v>-24.293428602911799</v>
      </c>
      <c r="I244" s="110">
        <v>45.609653895252698</v>
      </c>
      <c r="J244" s="110">
        <v>-9.0739432606350601</v>
      </c>
      <c r="K244" s="110">
        <v>-104.03235943829399</v>
      </c>
      <c r="L244" s="110">
        <v>-12.523930675113601</v>
      </c>
      <c r="M244" s="110">
        <v>10.374566412411699</v>
      </c>
      <c r="O244" s="252">
        <v>5.9084921180185699</v>
      </c>
      <c r="P244" s="252">
        <v>8.3906386894669502</v>
      </c>
      <c r="R244" s="253">
        <v>0.99609999999999999</v>
      </c>
      <c r="S244" s="253">
        <v>0.9849</v>
      </c>
      <c r="T244" s="253"/>
      <c r="U244" s="255">
        <v>0.35374439940260299</v>
      </c>
      <c r="V244" s="255">
        <v>0.226584168978024</v>
      </c>
      <c r="W244" s="255">
        <v>6.8167271175592098E-2</v>
      </c>
      <c r="X244" s="253"/>
      <c r="Y244" s="253">
        <v>1.000613</v>
      </c>
      <c r="Z244" s="253">
        <v>0.99880000000000002</v>
      </c>
      <c r="AA244" s="255">
        <v>4.0284097214515597</v>
      </c>
    </row>
    <row r="245" spans="1:27" customFormat="1" ht="14.25" customHeight="1" x14ac:dyDescent="0.25">
      <c r="A245" s="17" t="s">
        <v>559</v>
      </c>
      <c r="B245" s="18"/>
      <c r="C245" s="18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O245" s="252"/>
      <c r="P245" s="252"/>
      <c r="R245" s="253"/>
      <c r="S245" s="253"/>
      <c r="T245" s="253"/>
      <c r="U245" s="255"/>
      <c r="V245" s="255"/>
      <c r="W245" s="255"/>
      <c r="X245" s="253"/>
      <c r="Y245" s="253"/>
      <c r="Z245" s="253"/>
      <c r="AA245" s="255"/>
    </row>
    <row r="246" spans="1:27" customFormat="1" x14ac:dyDescent="0.25">
      <c r="A246" s="111" t="s">
        <v>560</v>
      </c>
      <c r="B246" s="110">
        <v>22932</v>
      </c>
      <c r="C246" s="110">
        <v>8533</v>
      </c>
      <c r="D246" s="110">
        <v>7254.0937190944996</v>
      </c>
      <c r="E246" s="110">
        <v>1625.73340305128</v>
      </c>
      <c r="F246" s="110"/>
      <c r="G246" s="110">
        <v>-186.646823501976</v>
      </c>
      <c r="H246" s="110">
        <v>-168.47594755179301</v>
      </c>
      <c r="I246" s="110">
        <v>134.588355334922</v>
      </c>
      <c r="J246" s="110">
        <v>1.4148786699643101</v>
      </c>
      <c r="K246" s="110">
        <v>-108.192875360088</v>
      </c>
      <c r="L246" s="110">
        <v>-12.523930675113601</v>
      </c>
      <c r="M246" s="110">
        <v>-7.2067878534576497</v>
      </c>
      <c r="O246" s="252">
        <v>5.6907378335949801</v>
      </c>
      <c r="P246" s="252">
        <v>8.1152974010116896</v>
      </c>
      <c r="R246" s="253">
        <v>0.97409999999999997</v>
      </c>
      <c r="S246" s="253">
        <v>0.89570000000000005</v>
      </c>
      <c r="T246" s="253"/>
      <c r="U246" s="255">
        <v>0.53639846743295005</v>
      </c>
      <c r="V246" s="255">
        <v>0.31417624521072801</v>
      </c>
      <c r="W246" s="255">
        <v>6.1302681992337203E-2</v>
      </c>
      <c r="X246" s="253"/>
      <c r="Y246" s="253">
        <v>0.96598099999999998</v>
      </c>
      <c r="Z246" s="253">
        <v>1.0002</v>
      </c>
      <c r="AA246" s="255">
        <v>-0.45766590389015999</v>
      </c>
    </row>
    <row r="247" spans="1:27" customFormat="1" x14ac:dyDescent="0.25">
      <c r="A247" s="111" t="s">
        <v>561</v>
      </c>
      <c r="B247" s="110">
        <v>52178</v>
      </c>
      <c r="C247" s="110">
        <v>8910</v>
      </c>
      <c r="D247" s="110">
        <v>7473.2004644231401</v>
      </c>
      <c r="E247" s="110">
        <v>1743.0639199605901</v>
      </c>
      <c r="F247" s="110"/>
      <c r="G247" s="110">
        <v>-160.186926208968</v>
      </c>
      <c r="H247" s="110">
        <v>-167.81484745772599</v>
      </c>
      <c r="I247" s="110">
        <v>140.49704480809601</v>
      </c>
      <c r="J247" s="110">
        <v>-4.5198603525086503</v>
      </c>
      <c r="K247" s="110">
        <v>-108.192875360088</v>
      </c>
      <c r="L247" s="110">
        <v>1.0111572541529601</v>
      </c>
      <c r="M247" s="110">
        <v>-7.2067878534576497</v>
      </c>
      <c r="O247" s="252">
        <v>5.8626240944459402</v>
      </c>
      <c r="P247" s="252">
        <v>8.7009850895013194</v>
      </c>
      <c r="R247" s="253">
        <v>0.97840000000000005</v>
      </c>
      <c r="S247" s="253">
        <v>0.90310000000000001</v>
      </c>
      <c r="T247" s="253"/>
      <c r="U247" s="255">
        <v>0.51160509970578605</v>
      </c>
      <c r="V247" s="255">
        <v>0.35011441647597302</v>
      </c>
      <c r="W247" s="255">
        <v>4.9689440993788803E-2</v>
      </c>
      <c r="X247" s="253"/>
      <c r="Y247" s="253">
        <v>0.97910399999999997</v>
      </c>
      <c r="Z247" s="253">
        <v>0.99939999999999996</v>
      </c>
      <c r="AA247" s="255">
        <v>-5.84795321637427</v>
      </c>
    </row>
    <row r="248" spans="1:27" customFormat="1" x14ac:dyDescent="0.25">
      <c r="A248" s="111" t="s">
        <v>562</v>
      </c>
      <c r="B248" s="110">
        <v>59818</v>
      </c>
      <c r="C248" s="110">
        <v>8760</v>
      </c>
      <c r="D248" s="110">
        <v>7228.3394412348998</v>
      </c>
      <c r="E248" s="110">
        <v>1720.3727952803099</v>
      </c>
      <c r="F248" s="110"/>
      <c r="G248" s="110">
        <v>3.40270565494203</v>
      </c>
      <c r="H248" s="110">
        <v>8.4856494061604302</v>
      </c>
      <c r="I248" s="110">
        <v>-79.740407759583505</v>
      </c>
      <c r="J248" s="110">
        <v>7.1923993673796698</v>
      </c>
      <c r="K248" s="110">
        <v>-108.192875360088</v>
      </c>
      <c r="L248" s="110">
        <v>-12.523930675113601</v>
      </c>
      <c r="M248" s="110">
        <v>-7.2067878534576497</v>
      </c>
      <c r="O248" s="252">
        <v>5.6705339529907404</v>
      </c>
      <c r="P248" s="252">
        <v>8.5877160720853301</v>
      </c>
      <c r="R248" s="253">
        <v>1.0003</v>
      </c>
      <c r="S248" s="253">
        <v>1.0043</v>
      </c>
      <c r="T248" s="253"/>
      <c r="U248" s="255">
        <v>0.31220518867924502</v>
      </c>
      <c r="V248" s="255">
        <v>0.17777122641509399</v>
      </c>
      <c r="W248" s="255">
        <v>3.3608490566037701E-2</v>
      </c>
      <c r="X248" s="253"/>
      <c r="Y248" s="253">
        <v>0.97348100000000004</v>
      </c>
      <c r="Z248" s="253">
        <v>1.0009999999999999</v>
      </c>
      <c r="AA248" s="255">
        <v>-1.6241299303944301</v>
      </c>
    </row>
    <row r="249" spans="1:27" customFormat="1" x14ac:dyDescent="0.25">
      <c r="A249" s="111" t="s">
        <v>563</v>
      </c>
      <c r="B249" s="110">
        <v>10499</v>
      </c>
      <c r="C249" s="110">
        <v>9580</v>
      </c>
      <c r="D249" s="110">
        <v>8001.1435537247098</v>
      </c>
      <c r="E249" s="110">
        <v>1782.1482542593201</v>
      </c>
      <c r="F249" s="110"/>
      <c r="G249" s="110">
        <v>-83.577917846910594</v>
      </c>
      <c r="H249" s="110">
        <v>-41.505296890342599</v>
      </c>
      <c r="I249" s="110">
        <v>-18.617833836431199</v>
      </c>
      <c r="J249" s="110">
        <v>45.5705781823767</v>
      </c>
      <c r="K249" s="110">
        <v>-108.192875360088</v>
      </c>
      <c r="L249" s="110">
        <v>-12.523930675113601</v>
      </c>
      <c r="M249" s="110">
        <v>15.148503817886301</v>
      </c>
      <c r="O249" s="252">
        <v>6.2767882655490999</v>
      </c>
      <c r="P249" s="252">
        <v>8.8960853414610899</v>
      </c>
      <c r="R249" s="253">
        <v>0.98939999999999995</v>
      </c>
      <c r="S249" s="253">
        <v>0.97609999999999997</v>
      </c>
      <c r="T249" s="253"/>
      <c r="U249" s="255">
        <v>0.46282245827010599</v>
      </c>
      <c r="V249" s="255">
        <v>0.16236722306525</v>
      </c>
      <c r="W249" s="255">
        <v>2.5796661608497699E-2</v>
      </c>
      <c r="X249" s="253"/>
      <c r="Y249" s="253">
        <v>0.96693399999999996</v>
      </c>
      <c r="Z249" s="253">
        <v>1.0057</v>
      </c>
      <c r="AA249" s="255">
        <v>4.4374009508716297</v>
      </c>
    </row>
    <row r="250" spans="1:27" customFormat="1" x14ac:dyDescent="0.25">
      <c r="A250" s="111" t="s">
        <v>564</v>
      </c>
      <c r="B250" s="110">
        <v>15443</v>
      </c>
      <c r="C250" s="110">
        <v>7838</v>
      </c>
      <c r="D250" s="110">
        <v>6752.0588019277902</v>
      </c>
      <c r="E250" s="110">
        <v>1520.34037577445</v>
      </c>
      <c r="F250" s="110"/>
      <c r="G250" s="110">
        <v>-178.37056030870701</v>
      </c>
      <c r="H250" s="110">
        <v>-186.36992194653399</v>
      </c>
      <c r="I250" s="110">
        <v>18.950139153289701</v>
      </c>
      <c r="J250" s="110">
        <v>28.997912774434901</v>
      </c>
      <c r="K250" s="110">
        <v>-108.192875360088</v>
      </c>
      <c r="L250" s="110">
        <v>-12.523930675113601</v>
      </c>
      <c r="M250" s="110">
        <v>2.8332182604540499</v>
      </c>
      <c r="O250" s="252">
        <v>5.2968982710613197</v>
      </c>
      <c r="P250" s="252">
        <v>7.5891989898335801</v>
      </c>
      <c r="R250" s="253">
        <v>0.97340000000000004</v>
      </c>
      <c r="S250" s="253">
        <v>0.87670000000000003</v>
      </c>
      <c r="T250" s="253"/>
      <c r="U250" s="255">
        <v>0.46210268948655298</v>
      </c>
      <c r="V250" s="255">
        <v>0.26650366748166299</v>
      </c>
      <c r="W250" s="255">
        <v>4.4009779951100197E-2</v>
      </c>
      <c r="X250" s="253"/>
      <c r="Y250" s="253">
        <v>0.96694199999999997</v>
      </c>
      <c r="Z250" s="253">
        <v>1.0043</v>
      </c>
      <c r="AA250" s="255">
        <v>3.2828282828282802</v>
      </c>
    </row>
    <row r="251" spans="1:27" customFormat="1" x14ac:dyDescent="0.25">
      <c r="A251" s="111" t="s">
        <v>565</v>
      </c>
      <c r="B251" s="110">
        <v>16113</v>
      </c>
      <c r="C251" s="110">
        <v>7266</v>
      </c>
      <c r="D251" s="110">
        <v>6083.6541418980096</v>
      </c>
      <c r="E251" s="110">
        <v>1540.4222688038999</v>
      </c>
      <c r="F251" s="110"/>
      <c r="G251" s="110">
        <v>-88.803877477518995</v>
      </c>
      <c r="H251" s="110">
        <v>-44.200368316379503</v>
      </c>
      <c r="I251" s="110">
        <v>-124.492910412613</v>
      </c>
      <c r="J251" s="110">
        <v>27.340503564686301</v>
      </c>
      <c r="K251" s="110">
        <v>-108.192875360088</v>
      </c>
      <c r="L251" s="110">
        <v>-12.523930675113601</v>
      </c>
      <c r="M251" s="110">
        <v>-7.2067878534576497</v>
      </c>
      <c r="O251" s="252">
        <v>4.77254390864519</v>
      </c>
      <c r="P251" s="252">
        <v>7.68944330664681</v>
      </c>
      <c r="R251" s="253">
        <v>0.98519999999999996</v>
      </c>
      <c r="S251" s="253">
        <v>0.97060000000000002</v>
      </c>
      <c r="T251" s="253"/>
      <c r="U251" s="255">
        <v>0.36410923276983098</v>
      </c>
      <c r="V251" s="255">
        <v>0.162548764629389</v>
      </c>
      <c r="W251" s="255">
        <v>2.86085825747724E-2</v>
      </c>
      <c r="X251" s="253"/>
      <c r="Y251" s="253">
        <v>0.97670199999999996</v>
      </c>
      <c r="Z251" s="253">
        <v>1.0044999999999999</v>
      </c>
      <c r="AA251" s="255">
        <v>-2.1628498727735401</v>
      </c>
    </row>
    <row r="252" spans="1:27" customFormat="1" x14ac:dyDescent="0.25">
      <c r="A252" s="111" t="s">
        <v>566</v>
      </c>
      <c r="B252" s="110">
        <v>26353</v>
      </c>
      <c r="C252" s="110">
        <v>8756</v>
      </c>
      <c r="D252" s="110">
        <v>7294.3376572317702</v>
      </c>
      <c r="E252" s="110">
        <v>1719.5207761742599</v>
      </c>
      <c r="F252" s="110"/>
      <c r="G252" s="110">
        <v>-195.712912922686</v>
      </c>
      <c r="H252" s="110">
        <v>-185.479957828452</v>
      </c>
      <c r="I252" s="110">
        <v>188.06979575014199</v>
      </c>
      <c r="J252" s="110">
        <v>0.69349369186866505</v>
      </c>
      <c r="K252" s="110">
        <v>-108.192875360088</v>
      </c>
      <c r="L252" s="110">
        <v>50.131516131279199</v>
      </c>
      <c r="M252" s="110">
        <v>-7.2067878534576497</v>
      </c>
      <c r="O252" s="252">
        <v>5.7223086555610401</v>
      </c>
      <c r="P252" s="252">
        <v>8.5834629833415494</v>
      </c>
      <c r="R252" s="253">
        <v>0.97299999999999998</v>
      </c>
      <c r="S252" s="253">
        <v>0.89149999999999996</v>
      </c>
      <c r="T252" s="253"/>
      <c r="U252" s="255">
        <v>0.49668435013262602</v>
      </c>
      <c r="V252" s="255">
        <v>0.33222811671087499</v>
      </c>
      <c r="W252" s="255">
        <v>8.9522546419098098E-2</v>
      </c>
      <c r="X252" s="253"/>
      <c r="Y252" s="253">
        <v>0.97249700000000006</v>
      </c>
      <c r="Z252" s="253">
        <v>1.0001</v>
      </c>
      <c r="AA252" s="255">
        <v>-10.8219988172679</v>
      </c>
    </row>
    <row r="253" spans="1:27" customFormat="1" x14ac:dyDescent="0.25">
      <c r="A253" s="111" t="s">
        <v>567</v>
      </c>
      <c r="B253" s="110">
        <v>10258</v>
      </c>
      <c r="C253" s="110">
        <v>6462</v>
      </c>
      <c r="D253" s="110">
        <v>5604.3910482718302</v>
      </c>
      <c r="E253" s="110">
        <v>1365.08398004989</v>
      </c>
      <c r="F253" s="110"/>
      <c r="G253" s="110">
        <v>-174.743675093164</v>
      </c>
      <c r="H253" s="110">
        <v>-207.76980256117801</v>
      </c>
      <c r="I253" s="110">
        <v>4.1729059495206098</v>
      </c>
      <c r="J253" s="110">
        <v>-1.15681828350867</v>
      </c>
      <c r="K253" s="110">
        <v>-108.192875360088</v>
      </c>
      <c r="L253" s="110">
        <v>-12.523930675113601</v>
      </c>
      <c r="M253" s="110">
        <v>-7.2067878534576497</v>
      </c>
      <c r="O253" s="252">
        <v>4.39656853187756</v>
      </c>
      <c r="P253" s="252">
        <v>6.8141937999610098</v>
      </c>
      <c r="R253" s="253">
        <v>0.96860000000000002</v>
      </c>
      <c r="S253" s="253">
        <v>0.84699999999999998</v>
      </c>
      <c r="T253" s="253"/>
      <c r="U253" s="255">
        <v>0.52549889135255001</v>
      </c>
      <c r="V253" s="255">
        <v>0.21729490022172901</v>
      </c>
      <c r="W253" s="255">
        <v>8.2039911308203997E-2</v>
      </c>
      <c r="X253" s="253"/>
      <c r="Y253" s="253">
        <v>0.96394499999999994</v>
      </c>
      <c r="Z253" s="253">
        <v>0.99980000000000002</v>
      </c>
      <c r="AA253" s="255">
        <v>-2.38095238095238</v>
      </c>
    </row>
    <row r="254" spans="1:27" customFormat="1" x14ac:dyDescent="0.25">
      <c r="A254" s="111" t="s">
        <v>568</v>
      </c>
      <c r="B254" s="110">
        <v>20679</v>
      </c>
      <c r="C254" s="110">
        <v>6995</v>
      </c>
      <c r="D254" s="110">
        <v>5862.2666297264404</v>
      </c>
      <c r="E254" s="110">
        <v>1475.4186169790801</v>
      </c>
      <c r="F254" s="110"/>
      <c r="G254" s="110">
        <v>-83.768662308461302</v>
      </c>
      <c r="H254" s="110">
        <v>-49.371270314229299</v>
      </c>
      <c r="I254" s="110">
        <v>-92.680773037118001</v>
      </c>
      <c r="J254" s="110">
        <v>11.1023665226259</v>
      </c>
      <c r="K254" s="110">
        <v>-108.192875360088</v>
      </c>
      <c r="L254" s="110">
        <v>-12.523930675113601</v>
      </c>
      <c r="M254" s="110">
        <v>-7.2067878534576497</v>
      </c>
      <c r="O254" s="252">
        <v>4.5988684172348799</v>
      </c>
      <c r="P254" s="252">
        <v>7.3649596208714199</v>
      </c>
      <c r="R254" s="253">
        <v>0.98550000000000004</v>
      </c>
      <c r="S254" s="253">
        <v>0.96579999999999999</v>
      </c>
      <c r="T254" s="253"/>
      <c r="U254" s="255">
        <v>0.44164037854889598</v>
      </c>
      <c r="V254" s="255">
        <v>0.16824395373291301</v>
      </c>
      <c r="W254" s="255">
        <v>3.8906414300736103E-2</v>
      </c>
      <c r="X254" s="253"/>
      <c r="Y254" s="253">
        <v>0.96672799999999992</v>
      </c>
      <c r="Z254" s="253">
        <v>1.0019</v>
      </c>
      <c r="AA254" s="255">
        <v>-3.5496957403651099</v>
      </c>
    </row>
    <row r="255" spans="1:27" customFormat="1" x14ac:dyDescent="0.25">
      <c r="A255" s="111" t="s">
        <v>569</v>
      </c>
      <c r="B255" s="110">
        <v>6934</v>
      </c>
      <c r="C255" s="110">
        <v>7219</v>
      </c>
      <c r="D255" s="110">
        <v>6029.8233603243498</v>
      </c>
      <c r="E255" s="110">
        <v>1320.31407110899</v>
      </c>
      <c r="F255" s="110"/>
      <c r="G255" s="110">
        <v>-50.019294740184897</v>
      </c>
      <c r="H255" s="110">
        <v>-144.41056424975599</v>
      </c>
      <c r="I255" s="110">
        <v>67.958569578528497</v>
      </c>
      <c r="J255" s="110">
        <v>25.892300375540099</v>
      </c>
      <c r="K255" s="110">
        <v>-108.192875360088</v>
      </c>
      <c r="L255" s="110">
        <v>-12.523930675113601</v>
      </c>
      <c r="M255" s="110">
        <v>90.598459039883593</v>
      </c>
      <c r="O255" s="252">
        <v>4.7303143928468403</v>
      </c>
      <c r="P255" s="252">
        <v>6.5907124314969696</v>
      </c>
      <c r="R255" s="253">
        <v>0.99150000000000005</v>
      </c>
      <c r="S255" s="253">
        <v>0.88980000000000004</v>
      </c>
      <c r="T255" s="253"/>
      <c r="U255" s="255">
        <v>0.58841463414634099</v>
      </c>
      <c r="V255" s="255">
        <v>0.28048780487804897</v>
      </c>
      <c r="W255" s="255">
        <v>7.3170731707317097E-2</v>
      </c>
      <c r="X255" s="253"/>
      <c r="Y255" s="253">
        <v>0.96405399999999997</v>
      </c>
      <c r="Z255" s="253">
        <v>1.0043</v>
      </c>
      <c r="AA255" s="255">
        <v>17.985611510791401</v>
      </c>
    </row>
    <row r="256" spans="1:27" customFormat="1" x14ac:dyDescent="0.25">
      <c r="A256" s="111" t="s">
        <v>570</v>
      </c>
      <c r="B256" s="110">
        <v>11092</v>
      </c>
      <c r="C256" s="110">
        <v>6401</v>
      </c>
      <c r="D256" s="110">
        <v>5470.3066882725798</v>
      </c>
      <c r="E256" s="110">
        <v>1222.71065503875</v>
      </c>
      <c r="F256" s="110"/>
      <c r="G256" s="110">
        <v>-54.562924397808501</v>
      </c>
      <c r="H256" s="110">
        <v>-77.532248732536203</v>
      </c>
      <c r="I256" s="110">
        <v>-107.387090380694</v>
      </c>
      <c r="J256" s="110">
        <v>-15.3527988010178</v>
      </c>
      <c r="K256" s="110">
        <v>-108.192875360088</v>
      </c>
      <c r="L256" s="110">
        <v>-12.523930675113601</v>
      </c>
      <c r="M256" s="110">
        <v>83.542395772487296</v>
      </c>
      <c r="O256" s="252">
        <v>4.2913811756220701</v>
      </c>
      <c r="P256" s="252">
        <v>6.1034980165885298</v>
      </c>
      <c r="R256" s="253">
        <v>0.98980000000000001</v>
      </c>
      <c r="S256" s="253">
        <v>0.93569999999999998</v>
      </c>
      <c r="T256" s="253"/>
      <c r="U256" s="255">
        <v>0.46008403361344502</v>
      </c>
      <c r="V256" s="255">
        <v>0.17436974789915999</v>
      </c>
      <c r="W256" s="255">
        <v>3.5714285714285698E-2</v>
      </c>
      <c r="X256" s="253"/>
      <c r="Y256" s="253">
        <v>0.967754</v>
      </c>
      <c r="Z256" s="253">
        <v>0.99719999999999998</v>
      </c>
      <c r="AA256" s="255">
        <v>18.407960199005</v>
      </c>
    </row>
    <row r="257" spans="1:27" customFormat="1" x14ac:dyDescent="0.25">
      <c r="A257" s="111" t="s">
        <v>571</v>
      </c>
      <c r="B257" s="110">
        <v>10922</v>
      </c>
      <c r="C257" s="110">
        <v>7287</v>
      </c>
      <c r="D257" s="110">
        <v>6033.9673305146098</v>
      </c>
      <c r="E257" s="110">
        <v>1579.2317553852199</v>
      </c>
      <c r="F257" s="110"/>
      <c r="G257" s="110">
        <v>-126.08250685128699</v>
      </c>
      <c r="H257" s="110">
        <v>-134.09419187451999</v>
      </c>
      <c r="I257" s="110">
        <v>-18.429706100521098</v>
      </c>
      <c r="J257" s="110">
        <v>26.513516180409599</v>
      </c>
      <c r="K257" s="110">
        <v>-108.192875360088</v>
      </c>
      <c r="L257" s="110">
        <v>40.9888928376823</v>
      </c>
      <c r="M257" s="110">
        <v>-7.2067878534576497</v>
      </c>
      <c r="O257" s="252">
        <v>4.7335652810840498</v>
      </c>
      <c r="P257" s="252">
        <v>7.8831715802966498</v>
      </c>
      <c r="R257" s="253">
        <v>0.97889999999999999</v>
      </c>
      <c r="S257" s="253">
        <v>0.91439999999999999</v>
      </c>
      <c r="T257" s="253"/>
      <c r="U257" s="255">
        <v>0.55319148936170204</v>
      </c>
      <c r="V257" s="255">
        <v>0.27852998065764001</v>
      </c>
      <c r="W257" s="255">
        <v>2.5145067698259201E-2</v>
      </c>
      <c r="X257" s="253"/>
      <c r="Y257" s="253">
        <v>0.96629299999999996</v>
      </c>
      <c r="Z257" s="253">
        <v>1.0044</v>
      </c>
      <c r="AA257" s="255">
        <v>-11.015490533562801</v>
      </c>
    </row>
    <row r="258" spans="1:27" customFormat="1" x14ac:dyDescent="0.25">
      <c r="A258" s="111" t="s">
        <v>572</v>
      </c>
      <c r="B258" s="110">
        <v>11271</v>
      </c>
      <c r="C258" s="110">
        <v>8509</v>
      </c>
      <c r="D258" s="110">
        <v>7091.1990241972799</v>
      </c>
      <c r="E258" s="110">
        <v>1647.6394177360901</v>
      </c>
      <c r="F258" s="110"/>
      <c r="G258" s="110">
        <v>-33.512671395995</v>
      </c>
      <c r="H258" s="110">
        <v>-53.2840543988357</v>
      </c>
      <c r="I258" s="110">
        <v>-37.844080496702801</v>
      </c>
      <c r="J258" s="110">
        <v>22.655896803577502</v>
      </c>
      <c r="K258" s="110">
        <v>-108.192875360088</v>
      </c>
      <c r="L258" s="110">
        <v>-12.523930675113601</v>
      </c>
      <c r="M258" s="110">
        <v>-7.2067878534576497</v>
      </c>
      <c r="O258" s="252">
        <v>5.5629491615650801</v>
      </c>
      <c r="P258" s="252">
        <v>8.2246473249933505</v>
      </c>
      <c r="R258" s="253">
        <v>0.99509999999999998</v>
      </c>
      <c r="S258" s="253">
        <v>0.96699999999999997</v>
      </c>
      <c r="T258" s="253"/>
      <c r="U258" s="255">
        <v>0.48484848484848497</v>
      </c>
      <c r="V258" s="255">
        <v>0.18341307814992</v>
      </c>
      <c r="W258" s="255">
        <v>2.5518341307814999E-2</v>
      </c>
      <c r="X258" s="253"/>
      <c r="Y258" s="253">
        <v>0.96164000000000005</v>
      </c>
      <c r="Z258" s="253">
        <v>1.0032000000000001</v>
      </c>
      <c r="AA258" s="255">
        <v>-2.1840873634945401</v>
      </c>
    </row>
    <row r="259" spans="1:27" customFormat="1" x14ac:dyDescent="0.25">
      <c r="A259" s="111" t="s">
        <v>573</v>
      </c>
      <c r="B259" s="110">
        <v>6800</v>
      </c>
      <c r="C259" s="110">
        <v>6596</v>
      </c>
      <c r="D259" s="110">
        <v>5698.7453976276302</v>
      </c>
      <c r="E259" s="110">
        <v>1464.1729023129301</v>
      </c>
      <c r="F259" s="110"/>
      <c r="G259" s="110">
        <v>-232.41435748016099</v>
      </c>
      <c r="H259" s="110">
        <v>-230.98335863014401</v>
      </c>
      <c r="I259" s="110">
        <v>4.3412975845739696</v>
      </c>
      <c r="J259" s="110">
        <v>-12.0033054088724</v>
      </c>
      <c r="K259" s="110">
        <v>-108.192875360088</v>
      </c>
      <c r="L259" s="110">
        <v>19.499816574091</v>
      </c>
      <c r="M259" s="110">
        <v>-7.2067878534576497</v>
      </c>
      <c r="O259" s="252">
        <v>4.4705882352941204</v>
      </c>
      <c r="P259" s="252">
        <v>7.3088235294117601</v>
      </c>
      <c r="R259" s="253">
        <v>0.95899999999999996</v>
      </c>
      <c r="S259" s="253">
        <v>0.84150000000000003</v>
      </c>
      <c r="T259" s="253"/>
      <c r="U259" s="255">
        <v>0.57565789473684204</v>
      </c>
      <c r="V259" s="255">
        <v>0.23684210526315799</v>
      </c>
      <c r="W259" s="255">
        <v>6.25E-2</v>
      </c>
      <c r="X259" s="253"/>
      <c r="Y259" s="253">
        <v>0.96166600000000002</v>
      </c>
      <c r="Z259" s="253">
        <v>0.99790000000000001</v>
      </c>
      <c r="AA259" s="255">
        <v>-8.7087087087087092</v>
      </c>
    </row>
    <row r="260" spans="1:27" customFormat="1" x14ac:dyDescent="0.25">
      <c r="A260" s="111" t="s">
        <v>574</v>
      </c>
      <c r="B260" s="110">
        <v>7018</v>
      </c>
      <c r="C260" s="110">
        <v>6686</v>
      </c>
      <c r="D260" s="110">
        <v>5685.1975110574003</v>
      </c>
      <c r="E260" s="110">
        <v>1438.6728953965701</v>
      </c>
      <c r="F260" s="110"/>
      <c r="G260" s="110">
        <v>-190.92547205116901</v>
      </c>
      <c r="H260" s="110">
        <v>-198.16814962596999</v>
      </c>
      <c r="I260" s="110">
        <v>40.908034495820502</v>
      </c>
      <c r="J260" s="110">
        <v>-1.17297957606579</v>
      </c>
      <c r="K260" s="110">
        <v>-108.192875360088</v>
      </c>
      <c r="L260" s="110">
        <v>-12.523930675113601</v>
      </c>
      <c r="M260" s="110">
        <v>32.412525962201101</v>
      </c>
      <c r="O260" s="252">
        <v>4.45996010259333</v>
      </c>
      <c r="P260" s="252">
        <v>7.1815332003419803</v>
      </c>
      <c r="R260" s="253">
        <v>0.96619999999999995</v>
      </c>
      <c r="S260" s="253">
        <v>0.86150000000000004</v>
      </c>
      <c r="T260" s="253"/>
      <c r="U260" s="255">
        <v>0.56230031948881798</v>
      </c>
      <c r="V260" s="255">
        <v>0.249201277955272</v>
      </c>
      <c r="W260" s="255">
        <v>8.6261980830670895E-2</v>
      </c>
      <c r="X260" s="253"/>
      <c r="Y260" s="253">
        <v>0.96904499999999993</v>
      </c>
      <c r="Z260" s="253">
        <v>0.99980000000000002</v>
      </c>
      <c r="AA260" s="255">
        <v>8.3044982698961896</v>
      </c>
    </row>
    <row r="261" spans="1:27" customFormat="1" ht="14.25" customHeight="1" x14ac:dyDescent="0.25">
      <c r="A261" s="17" t="s">
        <v>575</v>
      </c>
      <c r="B261" s="18"/>
      <c r="C261" s="18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O261" s="252"/>
      <c r="P261" s="252"/>
      <c r="R261" s="253"/>
      <c r="S261" s="253"/>
      <c r="T261" s="253"/>
      <c r="U261" s="255"/>
      <c r="V261" s="255"/>
      <c r="W261" s="255"/>
      <c r="X261" s="253"/>
      <c r="Y261" s="253"/>
      <c r="Z261" s="253"/>
      <c r="AA261" s="255"/>
    </row>
    <row r="262" spans="1:27" customFormat="1" x14ac:dyDescent="0.25">
      <c r="A262" s="111" t="s">
        <v>576</v>
      </c>
      <c r="B262" s="110">
        <v>26624</v>
      </c>
      <c r="C262" s="110">
        <v>8160</v>
      </c>
      <c r="D262" s="110">
        <v>6923.2429468308401</v>
      </c>
      <c r="E262" s="110">
        <v>1584.63758054963</v>
      </c>
      <c r="F262" s="110"/>
      <c r="G262" s="110">
        <v>-138.615303703411</v>
      </c>
      <c r="H262" s="110">
        <v>-126.47527884778999</v>
      </c>
      <c r="I262" s="110">
        <v>40.181935234705897</v>
      </c>
      <c r="J262" s="110">
        <v>4.81032998892662</v>
      </c>
      <c r="K262" s="110">
        <v>-108.192875360088</v>
      </c>
      <c r="L262" s="110">
        <v>-12.523930675113601</v>
      </c>
      <c r="M262" s="110">
        <v>-7.2067878534576497</v>
      </c>
      <c r="O262" s="252">
        <v>5.4311899038461497</v>
      </c>
      <c r="P262" s="252">
        <v>7.91015625</v>
      </c>
      <c r="R262" s="253">
        <v>0.9798</v>
      </c>
      <c r="S262" s="253">
        <v>0.91949999999999998</v>
      </c>
      <c r="T262" s="253"/>
      <c r="U262" s="255">
        <v>0.48893499308437099</v>
      </c>
      <c r="V262" s="255">
        <v>0.30912863070539398</v>
      </c>
      <c r="W262" s="255">
        <v>3.18118948824343E-2</v>
      </c>
      <c r="X262" s="253"/>
      <c r="Y262" s="253">
        <v>0.97155600000000009</v>
      </c>
      <c r="Z262" s="253">
        <v>1.0006999999999999</v>
      </c>
      <c r="AA262" s="255">
        <v>-1.3642564802182799</v>
      </c>
    </row>
    <row r="263" spans="1:27" customFormat="1" x14ac:dyDescent="0.25">
      <c r="A263" s="111" t="s">
        <v>577</v>
      </c>
      <c r="B263" s="110">
        <v>103493</v>
      </c>
      <c r="C263" s="110">
        <v>8458</v>
      </c>
      <c r="D263" s="110">
        <v>7050.229142784</v>
      </c>
      <c r="E263" s="110">
        <v>1612.4227392825301</v>
      </c>
      <c r="F263" s="110"/>
      <c r="G263" s="110">
        <v>-52.347537662586902</v>
      </c>
      <c r="H263" s="110">
        <v>-36.965130260612497</v>
      </c>
      <c r="I263" s="110">
        <v>19.752924195901901</v>
      </c>
      <c r="J263" s="110">
        <v>-7.0861692166384298</v>
      </c>
      <c r="K263" s="110">
        <v>-108.192875360088</v>
      </c>
      <c r="L263" s="110">
        <v>-12.523930675113601</v>
      </c>
      <c r="M263" s="110">
        <v>-7.2067878534576497</v>
      </c>
      <c r="O263" s="252">
        <v>5.5308088469751597</v>
      </c>
      <c r="P263" s="252">
        <v>8.0488535456504309</v>
      </c>
      <c r="R263" s="253">
        <v>0.99239999999999995</v>
      </c>
      <c r="S263" s="253">
        <v>0.97640000000000005</v>
      </c>
      <c r="T263" s="253"/>
      <c r="U263" s="255">
        <v>0.39168413696715598</v>
      </c>
      <c r="V263" s="255">
        <v>0.25384346610761699</v>
      </c>
      <c r="W263" s="255">
        <v>5.2410901467505197E-2</v>
      </c>
      <c r="X263" s="253"/>
      <c r="Y263" s="253">
        <v>0.98585099999999992</v>
      </c>
      <c r="Z263" s="253">
        <v>0.999</v>
      </c>
      <c r="AA263" s="255">
        <v>-1.1740331491712701</v>
      </c>
    </row>
    <row r="264" spans="1:27" customFormat="1" x14ac:dyDescent="0.25">
      <c r="A264" s="111" t="s">
        <v>578</v>
      </c>
      <c r="B264" s="110">
        <v>9472</v>
      </c>
      <c r="C264" s="110">
        <v>7356</v>
      </c>
      <c r="D264" s="110">
        <v>6325.1488774455402</v>
      </c>
      <c r="E264" s="110">
        <v>1543.9245029045501</v>
      </c>
      <c r="F264" s="110"/>
      <c r="G264" s="110">
        <v>-253.03678105073899</v>
      </c>
      <c r="H264" s="110">
        <v>-220.92829713121901</v>
      </c>
      <c r="I264" s="110">
        <v>28.4545883729675</v>
      </c>
      <c r="J264" s="110">
        <v>44.872616956009601</v>
      </c>
      <c r="K264" s="110">
        <v>-108.192875360088</v>
      </c>
      <c r="L264" s="110">
        <v>3.2549468926495302</v>
      </c>
      <c r="M264" s="110">
        <v>-7.2067878534576497</v>
      </c>
      <c r="O264" s="252">
        <v>4.9619932432432403</v>
      </c>
      <c r="P264" s="252">
        <v>7.7069256756756799</v>
      </c>
      <c r="R264" s="253">
        <v>0.95979999999999999</v>
      </c>
      <c r="S264" s="253">
        <v>0.85619999999999996</v>
      </c>
      <c r="T264" s="253"/>
      <c r="U264" s="255">
        <v>0.61063829787234003</v>
      </c>
      <c r="V264" s="255">
        <v>0.24893617021276601</v>
      </c>
      <c r="W264" s="255">
        <v>4.2553191489361701E-2</v>
      </c>
      <c r="X264" s="253"/>
      <c r="Y264" s="253">
        <v>0.96242000000000005</v>
      </c>
      <c r="Z264" s="253">
        <v>1.0071000000000001</v>
      </c>
      <c r="AA264" s="255">
        <v>-6.3745019920318704</v>
      </c>
    </row>
    <row r="265" spans="1:27" customFormat="1" x14ac:dyDescent="0.25">
      <c r="A265" s="111" t="s">
        <v>579</v>
      </c>
      <c r="B265" s="110">
        <v>37688</v>
      </c>
      <c r="C265" s="110">
        <v>7307</v>
      </c>
      <c r="D265" s="110">
        <v>6132.1009584329904</v>
      </c>
      <c r="E265" s="110">
        <v>1551.0545974239701</v>
      </c>
      <c r="F265" s="110"/>
      <c r="G265" s="110">
        <v>-109.143613429222</v>
      </c>
      <c r="H265" s="110">
        <v>-76.154472565258402</v>
      </c>
      <c r="I265" s="110">
        <v>-69.387257536235296</v>
      </c>
      <c r="J265" s="110">
        <v>3.6433205012049599</v>
      </c>
      <c r="K265" s="110">
        <v>-108.192875360088</v>
      </c>
      <c r="L265" s="110">
        <v>-9.3935000713004495</v>
      </c>
      <c r="M265" s="110">
        <v>-7.2067878534576497</v>
      </c>
      <c r="O265" s="252">
        <v>4.81054977711739</v>
      </c>
      <c r="P265" s="252">
        <v>7.7425175122054801</v>
      </c>
      <c r="R265" s="253">
        <v>0.98199999999999998</v>
      </c>
      <c r="S265" s="253">
        <v>0.95020000000000004</v>
      </c>
      <c r="T265" s="253"/>
      <c r="U265" s="255">
        <v>0.42471042471042503</v>
      </c>
      <c r="V265" s="255">
        <v>0.19691119691119699</v>
      </c>
      <c r="W265" s="255">
        <v>3.9713182570325398E-2</v>
      </c>
      <c r="X265" s="253"/>
      <c r="Y265" s="253">
        <v>0.96235699999999991</v>
      </c>
      <c r="Z265" s="253">
        <v>1.0005999999999999</v>
      </c>
      <c r="AA265" s="255">
        <v>-4.82939632545932</v>
      </c>
    </row>
    <row r="266" spans="1:27" customFormat="1" x14ac:dyDescent="0.25">
      <c r="A266" s="111" t="s">
        <v>580</v>
      </c>
      <c r="B266" s="110">
        <v>18771</v>
      </c>
      <c r="C266" s="110">
        <v>6917</v>
      </c>
      <c r="D266" s="110">
        <v>5982.7806765383502</v>
      </c>
      <c r="E266" s="110">
        <v>1489.8512085861501</v>
      </c>
      <c r="F266" s="110"/>
      <c r="G266" s="110">
        <v>-223.71834961527</v>
      </c>
      <c r="H266" s="110">
        <v>-203.46852455242299</v>
      </c>
      <c r="I266" s="110">
        <v>-22.354687544191702</v>
      </c>
      <c r="J266" s="110">
        <v>22.1003484293377</v>
      </c>
      <c r="K266" s="110">
        <v>-108.192875360088</v>
      </c>
      <c r="L266" s="110">
        <v>-12.523930675113601</v>
      </c>
      <c r="M266" s="110">
        <v>-7.2067878534576497</v>
      </c>
      <c r="O266" s="252">
        <v>4.6934100474135603</v>
      </c>
      <c r="P266" s="252">
        <v>7.4370038889776797</v>
      </c>
      <c r="R266" s="253">
        <v>0.96240000000000003</v>
      </c>
      <c r="S266" s="253">
        <v>0.86270000000000002</v>
      </c>
      <c r="T266" s="253"/>
      <c r="U266" s="255">
        <v>0.48467650397275802</v>
      </c>
      <c r="V266" s="255">
        <v>0.26333711691259898</v>
      </c>
      <c r="W266" s="255">
        <v>4.1997729852440401E-2</v>
      </c>
      <c r="X266" s="253"/>
      <c r="Y266" s="253">
        <v>0.96814400000000012</v>
      </c>
      <c r="Z266" s="253">
        <v>1.0037</v>
      </c>
      <c r="AA266" s="255">
        <v>-1.56424581005587</v>
      </c>
    </row>
    <row r="267" spans="1:27" customFormat="1" x14ac:dyDescent="0.25">
      <c r="A267" s="111" t="s">
        <v>581</v>
      </c>
      <c r="B267" s="110">
        <v>9487</v>
      </c>
      <c r="C267" s="110">
        <v>7713</v>
      </c>
      <c r="D267" s="110">
        <v>6530.1318806343697</v>
      </c>
      <c r="E267" s="110">
        <v>1644.9528197183699</v>
      </c>
      <c r="F267" s="110"/>
      <c r="G267" s="110">
        <v>-171.81429101423899</v>
      </c>
      <c r="H267" s="110">
        <v>-165.54567425101499</v>
      </c>
      <c r="I267" s="110">
        <v>17.050150159297502</v>
      </c>
      <c r="J267" s="110">
        <v>-13.7492170231865</v>
      </c>
      <c r="K267" s="110">
        <v>-108.192875360088</v>
      </c>
      <c r="L267" s="110">
        <v>-12.523930675113601</v>
      </c>
      <c r="M267" s="110">
        <v>-7.2067878534576497</v>
      </c>
      <c r="O267" s="252">
        <v>5.1227996205333604</v>
      </c>
      <c r="P267" s="252">
        <v>8.2112364287972994</v>
      </c>
      <c r="R267" s="253">
        <v>0.97350000000000003</v>
      </c>
      <c r="S267" s="253">
        <v>0.89870000000000005</v>
      </c>
      <c r="T267" s="253"/>
      <c r="U267" s="255">
        <v>0.52263374485596703</v>
      </c>
      <c r="V267" s="255">
        <v>0.240740740740741</v>
      </c>
      <c r="W267" s="255">
        <v>4.7325102880658401E-2</v>
      </c>
      <c r="X267" s="253"/>
      <c r="Y267" s="253">
        <v>0.96451400000000009</v>
      </c>
      <c r="Z267" s="253">
        <v>0.99790000000000001</v>
      </c>
      <c r="AA267" s="255">
        <v>-3.7623762376237599</v>
      </c>
    </row>
    <row r="268" spans="1:27" customFormat="1" x14ac:dyDescent="0.25">
      <c r="A268" s="111" t="s">
        <v>582</v>
      </c>
      <c r="B268" s="110">
        <v>5821</v>
      </c>
      <c r="C268" s="110">
        <v>6723</v>
      </c>
      <c r="D268" s="110">
        <v>5606.0497767781499</v>
      </c>
      <c r="E268" s="110">
        <v>1497.0508310269299</v>
      </c>
      <c r="F268" s="110"/>
      <c r="G268" s="110">
        <v>-182.644228855752</v>
      </c>
      <c r="H268" s="110">
        <v>-155.05435528965299</v>
      </c>
      <c r="I268" s="110">
        <v>-6.6865377787776197</v>
      </c>
      <c r="J268" s="110">
        <v>41.448828274304297</v>
      </c>
      <c r="K268" s="110">
        <v>-108.192875360088</v>
      </c>
      <c r="L268" s="110">
        <v>37.969315981520303</v>
      </c>
      <c r="M268" s="110">
        <v>-7.2067878534576497</v>
      </c>
      <c r="O268" s="252">
        <v>4.3978697818244301</v>
      </c>
      <c r="P268" s="252">
        <v>7.4729427933344796</v>
      </c>
      <c r="R268" s="253">
        <v>0.96719999999999995</v>
      </c>
      <c r="S268" s="253">
        <v>0.89570000000000005</v>
      </c>
      <c r="T268" s="253"/>
      <c r="U268" s="255">
        <v>0.55859375</v>
      </c>
      <c r="V268" s="255">
        <v>0.30859375</v>
      </c>
      <c r="W268" s="255">
        <v>3.90625E-2</v>
      </c>
      <c r="X268" s="253"/>
      <c r="Y268" s="253">
        <v>0.96944799999999998</v>
      </c>
      <c r="Z268" s="253">
        <v>1.0074000000000001</v>
      </c>
      <c r="AA268" s="255">
        <v>-11.1111111111111</v>
      </c>
    </row>
    <row r="269" spans="1:27" customFormat="1" x14ac:dyDescent="0.25">
      <c r="A269" s="111" t="s">
        <v>583</v>
      </c>
      <c r="B269" s="110">
        <v>11622</v>
      </c>
      <c r="C269" s="110">
        <v>8170</v>
      </c>
      <c r="D269" s="110">
        <v>7085.4303042264</v>
      </c>
      <c r="E269" s="110">
        <v>1565.1280195440399</v>
      </c>
      <c r="F269" s="110"/>
      <c r="G269" s="110">
        <v>-230.45936712563099</v>
      </c>
      <c r="H269" s="110">
        <v>-211.92587707348801</v>
      </c>
      <c r="I269" s="110">
        <v>54.285751145999903</v>
      </c>
      <c r="J269" s="110">
        <v>-15.623886743152401</v>
      </c>
      <c r="K269" s="110">
        <v>-108.192875360088</v>
      </c>
      <c r="L269" s="110">
        <v>-12.523930675113601</v>
      </c>
      <c r="M269" s="110">
        <v>44.1346263368279</v>
      </c>
      <c r="O269" s="252">
        <v>5.5584236792290502</v>
      </c>
      <c r="P269" s="252">
        <v>7.8127688865943901</v>
      </c>
      <c r="R269" s="253">
        <v>0.96730000000000005</v>
      </c>
      <c r="S269" s="253">
        <v>0.8639</v>
      </c>
      <c r="T269" s="253"/>
      <c r="U269" s="255">
        <v>0.50464396284829705</v>
      </c>
      <c r="V269" s="255">
        <v>0.277089783281734</v>
      </c>
      <c r="W269" s="255">
        <v>4.1795665634674899E-2</v>
      </c>
      <c r="X269" s="253"/>
      <c r="Y269" s="253">
        <v>0.96906400000000004</v>
      </c>
      <c r="Z269" s="253">
        <v>0.99780000000000002</v>
      </c>
      <c r="AA269" s="255">
        <v>8.5714285714285694</v>
      </c>
    </row>
    <row r="270" spans="1:27" customFormat="1" x14ac:dyDescent="0.25">
      <c r="A270" s="111" t="s">
        <v>584</v>
      </c>
      <c r="B270" s="110">
        <v>39098</v>
      </c>
      <c r="C270" s="110">
        <v>8129</v>
      </c>
      <c r="D270" s="110">
        <v>6755.3801340637901</v>
      </c>
      <c r="E270" s="110">
        <v>1639.0967410989899</v>
      </c>
      <c r="F270" s="110"/>
      <c r="G270" s="110">
        <v>-132.52232283189099</v>
      </c>
      <c r="H270" s="110">
        <v>-124.466763981727</v>
      </c>
      <c r="I270" s="110">
        <v>119.239967549441</v>
      </c>
      <c r="J270" s="110">
        <v>-6.1157821945119197</v>
      </c>
      <c r="K270" s="110">
        <v>-108.192875360088</v>
      </c>
      <c r="L270" s="110">
        <v>-6.1442017925905503</v>
      </c>
      <c r="M270" s="110">
        <v>-7.2067878534576497</v>
      </c>
      <c r="O270" s="252">
        <v>5.2995038109366197</v>
      </c>
      <c r="P270" s="252">
        <v>8.1820041945879591</v>
      </c>
      <c r="R270" s="253">
        <v>0.98019999999999996</v>
      </c>
      <c r="S270" s="253">
        <v>0.9234</v>
      </c>
      <c r="T270" s="253"/>
      <c r="U270" s="255">
        <v>0.52220077220077199</v>
      </c>
      <c r="V270" s="255">
        <v>0.31467181467181499</v>
      </c>
      <c r="W270" s="255">
        <v>7.4324324324324301E-2</v>
      </c>
      <c r="X270" s="253"/>
      <c r="Y270" s="253">
        <v>0.9732599999999999</v>
      </c>
      <c r="Z270" s="253">
        <v>0.99909999999999999</v>
      </c>
      <c r="AA270" s="255">
        <v>-5.1716247139588098</v>
      </c>
    </row>
    <row r="271" spans="1:27" customFormat="1" x14ac:dyDescent="0.25">
      <c r="A271" s="111" t="s">
        <v>585</v>
      </c>
      <c r="B271" s="110">
        <v>25258</v>
      </c>
      <c r="C271" s="110">
        <v>7537</v>
      </c>
      <c r="D271" s="110">
        <v>6353.91432758273</v>
      </c>
      <c r="E271" s="110">
        <v>1573.57554621292</v>
      </c>
      <c r="F271" s="110"/>
      <c r="G271" s="110">
        <v>-166.50913442561199</v>
      </c>
      <c r="H271" s="110">
        <v>-185.22329828515399</v>
      </c>
      <c r="I271" s="110">
        <v>62.583017104188599</v>
      </c>
      <c r="J271" s="110">
        <v>-8.2960286997117691</v>
      </c>
      <c r="K271" s="110">
        <v>-108.192875360088</v>
      </c>
      <c r="L271" s="110">
        <v>22.545149370104401</v>
      </c>
      <c r="M271" s="110">
        <v>-7.2067878534576497</v>
      </c>
      <c r="O271" s="252">
        <v>4.9845593475334597</v>
      </c>
      <c r="P271" s="252">
        <v>7.8549370496476403</v>
      </c>
      <c r="R271" s="253">
        <v>0.97360000000000002</v>
      </c>
      <c r="S271" s="253">
        <v>0.88160000000000005</v>
      </c>
      <c r="T271" s="253"/>
      <c r="U271" s="255">
        <v>0.55917394757744199</v>
      </c>
      <c r="V271" s="255">
        <v>0.32088959491660002</v>
      </c>
      <c r="W271" s="255">
        <v>4.8451151707704497E-2</v>
      </c>
      <c r="X271" s="253"/>
      <c r="Y271" s="253">
        <v>0.96474100000000007</v>
      </c>
      <c r="Z271" s="253">
        <v>0.99870000000000003</v>
      </c>
      <c r="AA271" s="255">
        <v>-8.6357039187227898</v>
      </c>
    </row>
    <row r="272" spans="1:27" customFormat="1" ht="14.25" customHeight="1" x14ac:dyDescent="0.25">
      <c r="A272" s="17" t="s">
        <v>586</v>
      </c>
      <c r="B272" s="18"/>
      <c r="C272" s="18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O272" s="252"/>
      <c r="P272" s="252"/>
      <c r="R272" s="253"/>
      <c r="S272" s="253"/>
      <c r="T272" s="253"/>
      <c r="U272" s="255"/>
      <c r="V272" s="255"/>
      <c r="W272" s="255"/>
      <c r="X272" s="253"/>
      <c r="Y272" s="253"/>
      <c r="Z272" s="253"/>
      <c r="AA272" s="255"/>
    </row>
    <row r="273" spans="1:27" customFormat="1" x14ac:dyDescent="0.25">
      <c r="A273" s="111" t="s">
        <v>587</v>
      </c>
      <c r="B273" s="110">
        <v>24879</v>
      </c>
      <c r="C273" s="110">
        <v>7947</v>
      </c>
      <c r="D273" s="110">
        <v>6609.5421085408097</v>
      </c>
      <c r="E273" s="110">
        <v>1554.8705671620201</v>
      </c>
      <c r="F273" s="110"/>
      <c r="G273" s="110">
        <v>-86.011752010166802</v>
      </c>
      <c r="H273" s="110">
        <v>-62.506159810471402</v>
      </c>
      <c r="I273" s="110">
        <v>49.0777859971897</v>
      </c>
      <c r="J273" s="110">
        <v>9.8783730889571597</v>
      </c>
      <c r="K273" s="110">
        <v>-108.192875360088</v>
      </c>
      <c r="L273" s="110">
        <v>-12.523930675113601</v>
      </c>
      <c r="M273" s="110">
        <v>-7.2067878534576497</v>
      </c>
      <c r="O273" s="252">
        <v>5.1850958639816698</v>
      </c>
      <c r="P273" s="252">
        <v>7.76156597934001</v>
      </c>
      <c r="R273" s="253">
        <v>0.98680000000000001</v>
      </c>
      <c r="S273" s="253">
        <v>0.95909999999999995</v>
      </c>
      <c r="T273" s="253"/>
      <c r="U273" s="255">
        <v>0.43565891472868201</v>
      </c>
      <c r="V273" s="255">
        <v>0.29689922480620201</v>
      </c>
      <c r="W273" s="255">
        <v>6.12403100775194E-2</v>
      </c>
      <c r="X273" s="253"/>
      <c r="Y273" s="253">
        <v>0.96532499999999999</v>
      </c>
      <c r="Z273" s="253">
        <v>1.0015000000000001</v>
      </c>
      <c r="AA273" s="255">
        <v>1.25588697017268</v>
      </c>
    </row>
    <row r="274" spans="1:27" customFormat="1" x14ac:dyDescent="0.25">
      <c r="A274" s="111" t="s">
        <v>588</v>
      </c>
      <c r="B274" s="110">
        <v>17904</v>
      </c>
      <c r="C274" s="110">
        <v>6675</v>
      </c>
      <c r="D274" s="110">
        <v>5681.5574926079798</v>
      </c>
      <c r="E274" s="110">
        <v>1365.0691456140901</v>
      </c>
      <c r="F274" s="110"/>
      <c r="G274" s="110">
        <v>-162.39465196453801</v>
      </c>
      <c r="H274" s="110">
        <v>-159.03456439407699</v>
      </c>
      <c r="I274" s="110">
        <v>41.995687056313201</v>
      </c>
      <c r="J274" s="110">
        <v>23.826601395099001</v>
      </c>
      <c r="K274" s="110">
        <v>-108.192875360088</v>
      </c>
      <c r="L274" s="110">
        <v>-1.06492713463273</v>
      </c>
      <c r="M274" s="110">
        <v>-7.2067878534576497</v>
      </c>
      <c r="O274" s="252">
        <v>4.4571045576407498</v>
      </c>
      <c r="P274" s="252">
        <v>6.81411974977659</v>
      </c>
      <c r="R274" s="253">
        <v>0.97119999999999995</v>
      </c>
      <c r="S274" s="253">
        <v>0.88270000000000004</v>
      </c>
      <c r="T274" s="253"/>
      <c r="U274" s="255">
        <v>0.55137844611528797</v>
      </c>
      <c r="V274" s="255">
        <v>0.34335839598997497</v>
      </c>
      <c r="W274" s="255">
        <v>5.8897243107769399E-2</v>
      </c>
      <c r="X274" s="253"/>
      <c r="Y274" s="253">
        <v>0.95897599999999994</v>
      </c>
      <c r="Z274" s="253">
        <v>1.0042</v>
      </c>
      <c r="AA274" s="255">
        <v>-6.00706713780919</v>
      </c>
    </row>
    <row r="275" spans="1:27" customFormat="1" x14ac:dyDescent="0.25">
      <c r="A275" s="111" t="s">
        <v>589</v>
      </c>
      <c r="B275" s="110">
        <v>18667</v>
      </c>
      <c r="C275" s="110">
        <v>7527</v>
      </c>
      <c r="D275" s="110">
        <v>6296.0907203547704</v>
      </c>
      <c r="E275" s="110">
        <v>1553.9567361132599</v>
      </c>
      <c r="F275" s="110"/>
      <c r="G275" s="110">
        <v>-151.76080068204899</v>
      </c>
      <c r="H275" s="110">
        <v>-171.71194266933901</v>
      </c>
      <c r="I275" s="110">
        <v>50.557517064131702</v>
      </c>
      <c r="J275" s="110">
        <v>11.926632294819701</v>
      </c>
      <c r="K275" s="110">
        <v>-108.192875360088</v>
      </c>
      <c r="L275" s="110">
        <v>53.365377644124599</v>
      </c>
      <c r="M275" s="110">
        <v>-7.2067878534576497</v>
      </c>
      <c r="O275" s="252">
        <v>4.9391975143301003</v>
      </c>
      <c r="P275" s="252">
        <v>7.7570043392082297</v>
      </c>
      <c r="R275" s="253">
        <v>0.97570000000000001</v>
      </c>
      <c r="S275" s="253">
        <v>0.88880000000000003</v>
      </c>
      <c r="T275" s="253"/>
      <c r="U275" s="255">
        <v>0.495661605206074</v>
      </c>
      <c r="V275" s="255">
        <v>0.30694143167028198</v>
      </c>
      <c r="W275" s="255">
        <v>5.9652928416485902E-2</v>
      </c>
      <c r="X275" s="253"/>
      <c r="Y275" s="253">
        <v>0.94676500000000008</v>
      </c>
      <c r="Z275" s="253">
        <v>1.0019</v>
      </c>
      <c r="AA275" s="255">
        <v>-12.106768350810301</v>
      </c>
    </row>
    <row r="276" spans="1:27" customFormat="1" x14ac:dyDescent="0.25">
      <c r="A276" s="111" t="s">
        <v>590</v>
      </c>
      <c r="B276" s="110">
        <v>99361</v>
      </c>
      <c r="C276" s="110">
        <v>7966</v>
      </c>
      <c r="D276" s="110">
        <v>6709.6569884598503</v>
      </c>
      <c r="E276" s="110">
        <v>1574.6352491421201</v>
      </c>
      <c r="F276" s="110"/>
      <c r="G276" s="110">
        <v>-91.359062618174306</v>
      </c>
      <c r="H276" s="110">
        <v>-24.578508174561399</v>
      </c>
      <c r="I276" s="110">
        <v>-69.2244636210539</v>
      </c>
      <c r="J276" s="110">
        <v>-4.7326999657765496</v>
      </c>
      <c r="K276" s="110">
        <v>-108.192875360088</v>
      </c>
      <c r="L276" s="110">
        <v>-12.523930675113601</v>
      </c>
      <c r="M276" s="110">
        <v>-7.2067878534576497</v>
      </c>
      <c r="O276" s="252">
        <v>5.2636346252553796</v>
      </c>
      <c r="P276" s="252">
        <v>7.8602268495687397</v>
      </c>
      <c r="R276" s="253">
        <v>0.98619999999999997</v>
      </c>
      <c r="S276" s="253">
        <v>0.98370000000000002</v>
      </c>
      <c r="T276" s="253"/>
      <c r="U276" s="255">
        <v>0.37667304015296399</v>
      </c>
      <c r="V276" s="255">
        <v>0.18910133843212201</v>
      </c>
      <c r="W276" s="255">
        <v>3.5564053537284902E-2</v>
      </c>
      <c r="X276" s="253"/>
      <c r="Y276" s="253">
        <v>0.97856100000000001</v>
      </c>
      <c r="Z276" s="253">
        <v>0.99929999999999997</v>
      </c>
      <c r="AA276" s="255">
        <v>-3.6122373755989701</v>
      </c>
    </row>
    <row r="277" spans="1:27" customFormat="1" x14ac:dyDescent="0.25">
      <c r="A277" s="111" t="s">
        <v>591</v>
      </c>
      <c r="B277" s="110">
        <v>17754</v>
      </c>
      <c r="C277" s="110">
        <v>7840</v>
      </c>
      <c r="D277" s="110">
        <v>6454.7296911550802</v>
      </c>
      <c r="E277" s="110">
        <v>1601.1464947166301</v>
      </c>
      <c r="F277" s="110"/>
      <c r="G277" s="110">
        <v>-18.129985250893402</v>
      </c>
      <c r="H277" s="110">
        <v>-51.429558640250399</v>
      </c>
      <c r="I277" s="110">
        <v>-30.264171195240699</v>
      </c>
      <c r="J277" s="110">
        <v>4.4823707099536199</v>
      </c>
      <c r="K277" s="110">
        <v>-108.192875360088</v>
      </c>
      <c r="L277" s="110">
        <v>-5.6299910368338297</v>
      </c>
      <c r="M277" s="110">
        <v>-7.2067878534576497</v>
      </c>
      <c r="O277" s="252">
        <v>5.0636476287033902</v>
      </c>
      <c r="P277" s="252">
        <v>7.9925650557620802</v>
      </c>
      <c r="R277" s="253">
        <v>0.997</v>
      </c>
      <c r="S277" s="253">
        <v>0.96719999999999995</v>
      </c>
      <c r="T277" s="253"/>
      <c r="U277" s="255">
        <v>0.50389321468298098</v>
      </c>
      <c r="V277" s="255">
        <v>0.19466073414905399</v>
      </c>
      <c r="W277" s="255">
        <v>4.0044493882091199E-2</v>
      </c>
      <c r="X277" s="253"/>
      <c r="Y277" s="253">
        <v>0.97125899999999998</v>
      </c>
      <c r="Z277" s="253">
        <v>1.0006999999999999</v>
      </c>
      <c r="AA277" s="255">
        <v>-5.2687038988408901</v>
      </c>
    </row>
    <row r="278" spans="1:27" customFormat="1" x14ac:dyDescent="0.25">
      <c r="A278" s="111" t="s">
        <v>592</v>
      </c>
      <c r="B278" s="110">
        <v>9143</v>
      </c>
      <c r="C278" s="110">
        <v>7053</v>
      </c>
      <c r="D278" s="110">
        <v>6190.2591947381898</v>
      </c>
      <c r="E278" s="110">
        <v>1332.1703044082201</v>
      </c>
      <c r="F278" s="110"/>
      <c r="G278" s="110">
        <v>-208.61558287905299</v>
      </c>
      <c r="H278" s="110">
        <v>-170.362271790883</v>
      </c>
      <c r="I278" s="110">
        <v>-6.0303555480060096</v>
      </c>
      <c r="J278" s="110">
        <v>24.725096705098402</v>
      </c>
      <c r="K278" s="110">
        <v>-108.192875360088</v>
      </c>
      <c r="L278" s="110">
        <v>-12.523930675113601</v>
      </c>
      <c r="M278" s="110">
        <v>12.021282393534699</v>
      </c>
      <c r="O278" s="252">
        <v>4.8561741222793398</v>
      </c>
      <c r="P278" s="252">
        <v>6.64989609537351</v>
      </c>
      <c r="R278" s="253">
        <v>0.96609999999999996</v>
      </c>
      <c r="S278" s="253">
        <v>0.87129999999999996</v>
      </c>
      <c r="T278" s="253"/>
      <c r="U278" s="255">
        <v>0.572072072072072</v>
      </c>
      <c r="V278" s="255">
        <v>0.24774774774774799</v>
      </c>
      <c r="W278" s="255">
        <v>3.37837837837838E-2</v>
      </c>
      <c r="X278" s="253"/>
      <c r="Y278" s="253">
        <v>0.96319500000000002</v>
      </c>
      <c r="Z278" s="253">
        <v>1.004</v>
      </c>
      <c r="AA278" s="255">
        <v>4.7169811320754702</v>
      </c>
    </row>
    <row r="279" spans="1:27" customFormat="1" x14ac:dyDescent="0.25">
      <c r="A279" s="111" t="s">
        <v>593</v>
      </c>
      <c r="B279" s="110">
        <v>55557</v>
      </c>
      <c r="C279" s="110">
        <v>8245</v>
      </c>
      <c r="D279" s="110">
        <v>6869.5389952389196</v>
      </c>
      <c r="E279" s="110">
        <v>1678.5171692108299</v>
      </c>
      <c r="F279" s="110"/>
      <c r="G279" s="110">
        <v>-102.49583500553599</v>
      </c>
      <c r="H279" s="110">
        <v>-31.3073349793139</v>
      </c>
      <c r="I279" s="110">
        <v>-67.844757365938904</v>
      </c>
      <c r="J279" s="110">
        <v>-3.4707095714735101</v>
      </c>
      <c r="K279" s="110">
        <v>-108.192875360088</v>
      </c>
      <c r="L279" s="110">
        <v>16.992266820757902</v>
      </c>
      <c r="M279" s="110">
        <v>-7.2067878534576497</v>
      </c>
      <c r="O279" s="252">
        <v>5.3890598844430002</v>
      </c>
      <c r="P279" s="252">
        <v>8.3787821516640602</v>
      </c>
      <c r="R279" s="253">
        <v>0.9849</v>
      </c>
      <c r="S279" s="253">
        <v>0.98070000000000002</v>
      </c>
      <c r="T279" s="253"/>
      <c r="U279" s="255">
        <v>0.37374749498998</v>
      </c>
      <c r="V279" s="255">
        <v>0.20140280561122201</v>
      </c>
      <c r="W279" s="255">
        <v>2.90581162324649E-2</v>
      </c>
      <c r="X279" s="253"/>
      <c r="Y279" s="253">
        <v>0.96527299999999994</v>
      </c>
      <c r="Z279" s="253">
        <v>0.99950000000000006</v>
      </c>
      <c r="AA279" s="255">
        <v>-7.7349768875192604</v>
      </c>
    </row>
    <row r="280" spans="1:27" customFormat="1" ht="14.25" customHeight="1" x14ac:dyDescent="0.25">
      <c r="A280" s="17" t="s">
        <v>594</v>
      </c>
      <c r="B280" s="18"/>
      <c r="C280" s="18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O280" s="252"/>
      <c r="P280" s="252"/>
      <c r="R280" s="253"/>
      <c r="S280" s="253"/>
      <c r="T280" s="253"/>
      <c r="U280" s="255"/>
      <c r="V280" s="255"/>
      <c r="W280" s="255"/>
      <c r="X280" s="253"/>
      <c r="Y280" s="253"/>
      <c r="Z280" s="253"/>
      <c r="AA280" s="255"/>
    </row>
    <row r="281" spans="1:27" customFormat="1" x14ac:dyDescent="0.25">
      <c r="A281" s="111" t="s">
        <v>595</v>
      </c>
      <c r="B281" s="110">
        <v>7176</v>
      </c>
      <c r="C281" s="110">
        <v>8911</v>
      </c>
      <c r="D281" s="110">
        <v>7656.1321965795396</v>
      </c>
      <c r="E281" s="110">
        <v>1457.2463022421</v>
      </c>
      <c r="F281" s="110"/>
      <c r="G281" s="110">
        <v>-212.37188446199801</v>
      </c>
      <c r="H281" s="110">
        <v>-132.68716415936899</v>
      </c>
      <c r="I281" s="110">
        <v>130.00543318471099</v>
      </c>
      <c r="J281" s="110">
        <v>9.1514185620417106</v>
      </c>
      <c r="K281" s="110">
        <v>-108.192875360088</v>
      </c>
      <c r="L281" s="110">
        <v>-12.523930675113601</v>
      </c>
      <c r="M281" s="110">
        <v>124.13314746245899</v>
      </c>
      <c r="O281" s="252">
        <v>6.00613154960981</v>
      </c>
      <c r="P281" s="252">
        <v>7.2742474916387998</v>
      </c>
      <c r="R281" s="253">
        <v>0.97209999999999996</v>
      </c>
      <c r="S281" s="253">
        <v>0.90820000000000001</v>
      </c>
      <c r="T281" s="253"/>
      <c r="U281" s="255">
        <v>0.55452436194895605</v>
      </c>
      <c r="V281" s="255">
        <v>0.27146171693735499</v>
      </c>
      <c r="W281" s="255">
        <v>5.5684454756380501E-2</v>
      </c>
      <c r="X281" s="253"/>
      <c r="Y281" s="253">
        <v>0.96416499999999994</v>
      </c>
      <c r="Z281" s="253">
        <v>1.0012000000000001</v>
      </c>
      <c r="AA281" s="255">
        <v>19.060773480662998</v>
      </c>
    </row>
    <row r="282" spans="1:27" customFormat="1" x14ac:dyDescent="0.25">
      <c r="A282" s="111" t="s">
        <v>596</v>
      </c>
      <c r="B282" s="110">
        <v>6162</v>
      </c>
      <c r="C282" s="110">
        <v>6920</v>
      </c>
      <c r="D282" s="110">
        <v>5792.2983166580198</v>
      </c>
      <c r="E282" s="110">
        <v>1469.4730644656699</v>
      </c>
      <c r="F282" s="110"/>
      <c r="G282" s="110">
        <v>-132.56788729222899</v>
      </c>
      <c r="H282" s="110">
        <v>-158.202833801624</v>
      </c>
      <c r="I282" s="110">
        <v>-24.010775263113999</v>
      </c>
      <c r="J282" s="110">
        <v>46.302446459409801</v>
      </c>
      <c r="K282" s="110">
        <v>-108.192875360088</v>
      </c>
      <c r="L282" s="110">
        <v>42.013857065626603</v>
      </c>
      <c r="M282" s="110">
        <v>-7.2067878534576497</v>
      </c>
      <c r="O282" s="252">
        <v>4.54397922752353</v>
      </c>
      <c r="P282" s="252">
        <v>7.3352807530022703</v>
      </c>
      <c r="R282" s="253">
        <v>0.97689999999999999</v>
      </c>
      <c r="S282" s="253">
        <v>0.89159999999999995</v>
      </c>
      <c r="T282" s="253"/>
      <c r="U282" s="255">
        <v>0.51785714285714302</v>
      </c>
      <c r="V282" s="255">
        <v>0.27142857142857102</v>
      </c>
      <c r="W282" s="255">
        <v>3.9285714285714299E-2</v>
      </c>
      <c r="X282" s="253"/>
      <c r="Y282" s="253">
        <v>0.95267599999999997</v>
      </c>
      <c r="Z282" s="253">
        <v>1.008</v>
      </c>
      <c r="AA282" s="255">
        <v>-11.3924050632911</v>
      </c>
    </row>
    <row r="283" spans="1:27" customFormat="1" x14ac:dyDescent="0.25">
      <c r="A283" s="111" t="s">
        <v>597</v>
      </c>
      <c r="B283" s="110">
        <v>10185</v>
      </c>
      <c r="C283" s="110">
        <v>6174</v>
      </c>
      <c r="D283" s="110">
        <v>5369.2155885717302</v>
      </c>
      <c r="E283" s="110">
        <v>1309.9601516798</v>
      </c>
      <c r="F283" s="110"/>
      <c r="G283" s="110">
        <v>-186.68834177743901</v>
      </c>
      <c r="H283" s="110">
        <v>-170.25474145326299</v>
      </c>
      <c r="I283" s="110">
        <v>-30.8898124891188</v>
      </c>
      <c r="J283" s="110">
        <v>10.1655695444319</v>
      </c>
      <c r="K283" s="110">
        <v>-108.192875360088</v>
      </c>
      <c r="L283" s="110">
        <v>-12.523930675113601</v>
      </c>
      <c r="M283" s="110">
        <v>-7.2067878534576497</v>
      </c>
      <c r="O283" s="252">
        <v>4.2120765832106004</v>
      </c>
      <c r="P283" s="252">
        <v>6.5390279823269504</v>
      </c>
      <c r="R283" s="253">
        <v>0.96499999999999997</v>
      </c>
      <c r="S283" s="253">
        <v>0.86919999999999997</v>
      </c>
      <c r="T283" s="253"/>
      <c r="U283" s="255">
        <v>0.487179487179487</v>
      </c>
      <c r="V283" s="255">
        <v>0.24009324009324001</v>
      </c>
      <c r="W283" s="255">
        <v>6.75990675990676E-2</v>
      </c>
      <c r="X283" s="253"/>
      <c r="Y283" s="253">
        <v>0.96367400000000003</v>
      </c>
      <c r="Z283" s="253">
        <v>1.0019</v>
      </c>
      <c r="AA283" s="255">
        <v>1.90023752969121</v>
      </c>
    </row>
    <row r="284" spans="1:27" customFormat="1" x14ac:dyDescent="0.25">
      <c r="A284" s="111" t="s">
        <v>598</v>
      </c>
      <c r="B284" s="110">
        <v>15532</v>
      </c>
      <c r="C284" s="110">
        <v>10064</v>
      </c>
      <c r="D284" s="110">
        <v>8075.7394760151401</v>
      </c>
      <c r="E284" s="110">
        <v>1987.5595329324301</v>
      </c>
      <c r="F284" s="110"/>
      <c r="G284" s="110">
        <v>46.458344888257002</v>
      </c>
      <c r="H284" s="110">
        <v>66.279999066638794</v>
      </c>
      <c r="I284" s="110">
        <v>-33.6888889631593</v>
      </c>
      <c r="J284" s="110">
        <v>37.112461515814701</v>
      </c>
      <c r="K284" s="110">
        <v>-108.192875360088</v>
      </c>
      <c r="L284" s="110">
        <v>-12.523930675113601</v>
      </c>
      <c r="M284" s="110">
        <v>5.52676397835942</v>
      </c>
      <c r="O284" s="252">
        <v>6.33530775173835</v>
      </c>
      <c r="P284" s="252">
        <v>9.9214524851918604</v>
      </c>
      <c r="R284" s="253">
        <v>1.0056</v>
      </c>
      <c r="S284" s="253">
        <v>1.0327999999999999</v>
      </c>
      <c r="T284" s="253"/>
      <c r="U284" s="255">
        <v>0.36077235772357702</v>
      </c>
      <c r="V284" s="255">
        <v>0.16666666666666699</v>
      </c>
      <c r="W284" s="255">
        <v>3.4552845528455299E-2</v>
      </c>
      <c r="X284" s="253"/>
      <c r="Y284" s="253">
        <v>0.97132000000000007</v>
      </c>
      <c r="Z284" s="253">
        <v>1.0045999999999999</v>
      </c>
      <c r="AA284" s="255">
        <v>3.3613445378151301</v>
      </c>
    </row>
    <row r="285" spans="1:27" customFormat="1" x14ac:dyDescent="0.25">
      <c r="A285" s="111" t="s">
        <v>599</v>
      </c>
      <c r="B285" s="110">
        <v>5174</v>
      </c>
      <c r="C285" s="110">
        <v>7629</v>
      </c>
      <c r="D285" s="110">
        <v>6553.4470653042899</v>
      </c>
      <c r="E285" s="110">
        <v>1533.25239078392</v>
      </c>
      <c r="F285" s="110"/>
      <c r="G285" s="110">
        <v>-293.67091411612199</v>
      </c>
      <c r="H285" s="110">
        <v>-225.066681254174</v>
      </c>
      <c r="I285" s="110">
        <v>103.89714416943799</v>
      </c>
      <c r="J285" s="110">
        <v>85.158871775100707</v>
      </c>
      <c r="K285" s="110">
        <v>-108.192875360088</v>
      </c>
      <c r="L285" s="110">
        <v>-12.523930675113601</v>
      </c>
      <c r="M285" s="110">
        <v>-7.2067878534576497</v>
      </c>
      <c r="O285" s="252">
        <v>5.1410900657131799</v>
      </c>
      <c r="P285" s="252">
        <v>7.6536528797835297</v>
      </c>
      <c r="R285" s="253">
        <v>0.95499999999999996</v>
      </c>
      <c r="S285" s="253">
        <v>0.85250000000000004</v>
      </c>
      <c r="T285" s="253"/>
      <c r="U285" s="255">
        <v>0.61278195488721798</v>
      </c>
      <c r="V285" s="255">
        <v>0.29323308270676701</v>
      </c>
      <c r="W285" s="255">
        <v>6.3909774436090194E-2</v>
      </c>
      <c r="X285" s="253"/>
      <c r="Y285" s="253">
        <v>0.96032399999999996</v>
      </c>
      <c r="Z285" s="253">
        <v>1.0129999999999999</v>
      </c>
      <c r="AA285" s="255">
        <v>-0.37453183520599298</v>
      </c>
    </row>
    <row r="286" spans="1:27" customFormat="1" x14ac:dyDescent="0.25">
      <c r="A286" s="111" t="s">
        <v>600</v>
      </c>
      <c r="B286" s="110">
        <v>11397</v>
      </c>
      <c r="C286" s="110">
        <v>7749</v>
      </c>
      <c r="D286" s="110">
        <v>6576.5989889636003</v>
      </c>
      <c r="E286" s="110">
        <v>1538.0214548256399</v>
      </c>
      <c r="F286" s="110"/>
      <c r="G286" s="110">
        <v>-263.802735432661</v>
      </c>
      <c r="H286" s="110">
        <v>-175.01541019108001</v>
      </c>
      <c r="I286" s="110">
        <v>94.819941267172894</v>
      </c>
      <c r="J286" s="110">
        <v>105.84730364846</v>
      </c>
      <c r="K286" s="110">
        <v>-108.192875360088</v>
      </c>
      <c r="L286" s="110">
        <v>-12.523930675113601</v>
      </c>
      <c r="M286" s="110">
        <v>-7.2067878534576497</v>
      </c>
      <c r="O286" s="252">
        <v>5.1592524348512798</v>
      </c>
      <c r="P286" s="252">
        <v>7.6774589804334497</v>
      </c>
      <c r="R286" s="253">
        <v>0.9597</v>
      </c>
      <c r="S286" s="253">
        <v>0.88549999999999995</v>
      </c>
      <c r="T286" s="253"/>
      <c r="U286" s="255">
        <v>0.56802721088435404</v>
      </c>
      <c r="V286" s="255">
        <v>0.26020408163265302</v>
      </c>
      <c r="W286" s="255">
        <v>7.6530612244898003E-2</v>
      </c>
      <c r="X286" s="253"/>
      <c r="Y286" s="253">
        <v>0.95585300000000006</v>
      </c>
      <c r="Z286" s="253">
        <v>1.0161</v>
      </c>
      <c r="AA286" s="255">
        <v>-3.4482758620689702</v>
      </c>
    </row>
    <row r="287" spans="1:27" customFormat="1" x14ac:dyDescent="0.25">
      <c r="A287" s="111" t="s">
        <v>601</v>
      </c>
      <c r="B287" s="110">
        <v>12330</v>
      </c>
      <c r="C287" s="110">
        <v>9160</v>
      </c>
      <c r="D287" s="110">
        <v>7598.6920800099497</v>
      </c>
      <c r="E287" s="110">
        <v>1675.0989935616101</v>
      </c>
      <c r="F287" s="110"/>
      <c r="G287" s="110">
        <v>-53.4763791534997</v>
      </c>
      <c r="H287" s="110">
        <v>-40.119388855160501</v>
      </c>
      <c r="I287" s="110">
        <v>-31.9238148352485</v>
      </c>
      <c r="J287" s="110">
        <v>-15.2333242338744</v>
      </c>
      <c r="K287" s="110">
        <v>-108.192875360088</v>
      </c>
      <c r="L287" s="110">
        <v>-12.523930675113601</v>
      </c>
      <c r="M287" s="110">
        <v>147.55289433388899</v>
      </c>
      <c r="O287" s="252">
        <v>5.9610705596107101</v>
      </c>
      <c r="P287" s="252">
        <v>8.3617193836171904</v>
      </c>
      <c r="R287" s="253">
        <v>0.99280000000000002</v>
      </c>
      <c r="S287" s="253">
        <v>0.97540000000000004</v>
      </c>
      <c r="T287" s="253"/>
      <c r="U287" s="255">
        <v>0.33197278911564598</v>
      </c>
      <c r="V287" s="255">
        <v>0.17551020408163301</v>
      </c>
      <c r="W287" s="255">
        <v>4.7619047619047603E-2</v>
      </c>
      <c r="X287" s="253"/>
      <c r="Y287" s="253">
        <v>0.98085599999999995</v>
      </c>
      <c r="Z287" s="253">
        <v>0.998</v>
      </c>
      <c r="AA287" s="255">
        <v>22.9096989966555</v>
      </c>
    </row>
    <row r="288" spans="1:27" customFormat="1" x14ac:dyDescent="0.25">
      <c r="A288" s="111" t="s">
        <v>602</v>
      </c>
      <c r="B288" s="110">
        <v>64714</v>
      </c>
      <c r="C288" s="110">
        <v>8250</v>
      </c>
      <c r="D288" s="110">
        <v>6831.1752614852403</v>
      </c>
      <c r="E288" s="110">
        <v>1623.33939223179</v>
      </c>
      <c r="F288" s="110"/>
      <c r="G288" s="110">
        <v>-31.5554374325576</v>
      </c>
      <c r="H288" s="110">
        <v>13.9124275850863</v>
      </c>
      <c r="I288" s="110">
        <v>-48.904255788752302</v>
      </c>
      <c r="J288" s="110">
        <v>-10.282702966081899</v>
      </c>
      <c r="K288" s="110">
        <v>-108.192875360088</v>
      </c>
      <c r="L288" s="110">
        <v>-12.523930675113601</v>
      </c>
      <c r="M288" s="110">
        <v>-7.2067878534576497</v>
      </c>
      <c r="O288" s="252">
        <v>5.3589640572364603</v>
      </c>
      <c r="P288" s="252">
        <v>8.1033470346447505</v>
      </c>
      <c r="R288" s="253">
        <v>0.99519999999999997</v>
      </c>
      <c r="S288" s="253">
        <v>1.0079</v>
      </c>
      <c r="T288" s="253"/>
      <c r="U288" s="255">
        <v>0.34169550173010399</v>
      </c>
      <c r="V288" s="255">
        <v>0.19723183391003499</v>
      </c>
      <c r="W288" s="255">
        <v>4.78662053056517E-2</v>
      </c>
      <c r="X288" s="253"/>
      <c r="Y288" s="253">
        <v>0.97857699999999992</v>
      </c>
      <c r="Z288" s="253">
        <v>0.99850000000000005</v>
      </c>
      <c r="AA288" s="255">
        <v>-4.1724233213594903</v>
      </c>
    </row>
    <row r="289" spans="1:27" customFormat="1" ht="14.25" customHeight="1" x14ac:dyDescent="0.25">
      <c r="A289" s="17" t="s">
        <v>603</v>
      </c>
      <c r="B289" s="18"/>
      <c r="C289" s="18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O289" s="252"/>
      <c r="P289" s="252"/>
      <c r="R289" s="253"/>
      <c r="S289" s="253"/>
      <c r="T289" s="253"/>
      <c r="U289" s="255"/>
      <c r="V289" s="255"/>
      <c r="W289" s="255"/>
      <c r="X289" s="253"/>
      <c r="Y289" s="253"/>
      <c r="Z289" s="253"/>
      <c r="AA289" s="255"/>
    </row>
    <row r="290" spans="1:27" customFormat="1" x14ac:dyDescent="0.25">
      <c r="A290" s="111" t="s">
        <v>604</v>
      </c>
      <c r="B290" s="110">
        <v>2372</v>
      </c>
      <c r="C290" s="110">
        <v>8577</v>
      </c>
      <c r="D290" s="110">
        <v>7093.7165351670801</v>
      </c>
      <c r="E290" s="110">
        <v>1528.65252914346</v>
      </c>
      <c r="F290" s="110"/>
      <c r="G290" s="110">
        <v>-98.077827669767501</v>
      </c>
      <c r="H290" s="110">
        <v>-165.22934878435299</v>
      </c>
      <c r="I290" s="110">
        <v>142.00649017152699</v>
      </c>
      <c r="J290" s="110">
        <v>122.685355984537</v>
      </c>
      <c r="K290" s="110">
        <v>-108.192875360088</v>
      </c>
      <c r="L290" s="110">
        <v>-12.523930675113601</v>
      </c>
      <c r="M290" s="110">
        <v>74.243188350258094</v>
      </c>
      <c r="O290" s="252">
        <v>5.5649241146711601</v>
      </c>
      <c r="P290" s="252">
        <v>7.6306913996627301</v>
      </c>
      <c r="R290" s="253">
        <v>0.98599999999999999</v>
      </c>
      <c r="S290" s="253">
        <v>0.89119999999999999</v>
      </c>
      <c r="T290" s="253"/>
      <c r="U290" s="255">
        <v>0.51515151515151503</v>
      </c>
      <c r="V290" s="255">
        <v>0.26515151515151503</v>
      </c>
      <c r="W290" s="255">
        <v>9.0909090909090898E-2</v>
      </c>
      <c r="X290" s="253"/>
      <c r="Y290" s="253">
        <v>0.95979100000000006</v>
      </c>
      <c r="Z290" s="253">
        <v>1.0173000000000001</v>
      </c>
      <c r="AA290" s="255">
        <v>12.8205128205128</v>
      </c>
    </row>
    <row r="291" spans="1:27" customFormat="1" x14ac:dyDescent="0.25">
      <c r="A291" s="111" t="s">
        <v>605</v>
      </c>
      <c r="B291" s="110">
        <v>2413</v>
      </c>
      <c r="C291" s="110">
        <v>6307</v>
      </c>
      <c r="D291" s="110">
        <v>5388.3702965768298</v>
      </c>
      <c r="E291" s="110">
        <v>1486.0745548261</v>
      </c>
      <c r="F291" s="110"/>
      <c r="G291" s="110">
        <v>-241.242459523386</v>
      </c>
      <c r="H291" s="110">
        <v>-235.049200375412</v>
      </c>
      <c r="I291" s="110">
        <v>-49.091362050496599</v>
      </c>
      <c r="J291" s="110">
        <v>-12.9680287856386</v>
      </c>
      <c r="K291" s="110">
        <v>-108.192875360088</v>
      </c>
      <c r="L291" s="110">
        <v>85.876398037419804</v>
      </c>
      <c r="M291" s="110">
        <v>-7.2067878534576497</v>
      </c>
      <c r="O291" s="252">
        <v>4.2271031910484904</v>
      </c>
      <c r="P291" s="252">
        <v>7.4181516784086199</v>
      </c>
      <c r="R291" s="253">
        <v>0.95499999999999996</v>
      </c>
      <c r="S291" s="253">
        <v>0.84109999999999996</v>
      </c>
      <c r="T291" s="253"/>
      <c r="U291" s="255">
        <v>0.51960784313725505</v>
      </c>
      <c r="V291" s="255">
        <v>0.20588235294117599</v>
      </c>
      <c r="W291" s="255">
        <v>5.8823529411764698E-2</v>
      </c>
      <c r="X291" s="253"/>
      <c r="Y291" s="253">
        <v>0.95494900000000005</v>
      </c>
      <c r="Z291" s="253">
        <v>0.99760000000000004</v>
      </c>
      <c r="AA291" s="255">
        <v>-17.0731707317073</v>
      </c>
    </row>
    <row r="292" spans="1:27" customFormat="1" x14ac:dyDescent="0.25">
      <c r="A292" s="111" t="s">
        <v>606</v>
      </c>
      <c r="B292" s="110">
        <v>12243</v>
      </c>
      <c r="C292" s="110">
        <v>8518</v>
      </c>
      <c r="D292" s="110">
        <v>7184.1571675943796</v>
      </c>
      <c r="E292" s="110">
        <v>1693.5475281614399</v>
      </c>
      <c r="F292" s="110"/>
      <c r="G292" s="110">
        <v>-190.58279255219799</v>
      </c>
      <c r="H292" s="110">
        <v>-128.29898476507901</v>
      </c>
      <c r="I292" s="110">
        <v>10.6833263911844</v>
      </c>
      <c r="J292" s="110">
        <v>76.834541619405002</v>
      </c>
      <c r="K292" s="110">
        <v>-108.192875360088</v>
      </c>
      <c r="L292" s="110">
        <v>-12.523930675113601</v>
      </c>
      <c r="M292" s="110">
        <v>-7.2067878534576497</v>
      </c>
      <c r="O292" s="252">
        <v>5.6358735604018602</v>
      </c>
      <c r="P292" s="252">
        <v>8.4538103406027894</v>
      </c>
      <c r="R292" s="253">
        <v>0.97330000000000005</v>
      </c>
      <c r="S292" s="253">
        <v>0.92359999999999998</v>
      </c>
      <c r="T292" s="253"/>
      <c r="U292" s="255">
        <v>0.49420289855072502</v>
      </c>
      <c r="V292" s="255">
        <v>0.231884057971014</v>
      </c>
      <c r="W292" s="255">
        <v>3.1884057971014498E-2</v>
      </c>
      <c r="X292" s="253"/>
      <c r="Y292" s="253">
        <v>0.94600300000000004</v>
      </c>
      <c r="Z292" s="253">
        <v>1.0106999999999999</v>
      </c>
      <c r="AA292" s="255">
        <v>-1.1461318051575899</v>
      </c>
    </row>
    <row r="293" spans="1:27" customFormat="1" x14ac:dyDescent="0.25">
      <c r="A293" s="111" t="s">
        <v>607</v>
      </c>
      <c r="B293" s="110">
        <v>3033</v>
      </c>
      <c r="C293" s="110">
        <v>7934</v>
      </c>
      <c r="D293" s="110">
        <v>6682.5050799917999</v>
      </c>
      <c r="E293" s="110">
        <v>1671.06367923278</v>
      </c>
      <c r="F293" s="110"/>
      <c r="G293" s="110">
        <v>-153.13166352523899</v>
      </c>
      <c r="H293" s="110">
        <v>-192.4211276687</v>
      </c>
      <c r="I293" s="110">
        <v>65.865073906617596</v>
      </c>
      <c r="J293" s="110">
        <v>-14.7374512498362</v>
      </c>
      <c r="K293" s="110">
        <v>-108.192875360088</v>
      </c>
      <c r="L293" s="110">
        <v>-9.44142722264999</v>
      </c>
      <c r="M293" s="110">
        <v>-7.2067878534576497</v>
      </c>
      <c r="O293" s="252">
        <v>5.2423343224530203</v>
      </c>
      <c r="P293" s="252">
        <v>8.3415759973623498</v>
      </c>
      <c r="R293" s="253">
        <v>0.97689999999999999</v>
      </c>
      <c r="S293" s="253">
        <v>0.88419999999999999</v>
      </c>
      <c r="T293" s="253"/>
      <c r="U293" s="255">
        <v>0.52830188679245305</v>
      </c>
      <c r="V293" s="255">
        <v>0.182389937106918</v>
      </c>
      <c r="W293" s="255">
        <v>8.8050314465408799E-2</v>
      </c>
      <c r="X293" s="253"/>
      <c r="Y293" s="253">
        <v>0.95271199999999989</v>
      </c>
      <c r="Z293" s="253">
        <v>0.99780000000000002</v>
      </c>
      <c r="AA293" s="255">
        <v>-4.7904191616766498</v>
      </c>
    </row>
    <row r="294" spans="1:27" customFormat="1" x14ac:dyDescent="0.25">
      <c r="A294" s="111" t="s">
        <v>608</v>
      </c>
      <c r="B294" s="110">
        <v>7066</v>
      </c>
      <c r="C294" s="110">
        <v>7880</v>
      </c>
      <c r="D294" s="110">
        <v>6837.22954193447</v>
      </c>
      <c r="E294" s="110">
        <v>1471.4266370492401</v>
      </c>
      <c r="F294" s="110"/>
      <c r="G294" s="110">
        <v>-114.998698390314</v>
      </c>
      <c r="H294" s="110">
        <v>-137.52034282358301</v>
      </c>
      <c r="I294" s="110">
        <v>-32.795251640631299</v>
      </c>
      <c r="J294" s="110">
        <v>-15.0778450661101</v>
      </c>
      <c r="K294" s="110">
        <v>-108.192875360088</v>
      </c>
      <c r="L294" s="110">
        <v>-12.523930675113601</v>
      </c>
      <c r="M294" s="110">
        <v>-7.2067878534576497</v>
      </c>
      <c r="O294" s="252">
        <v>5.3637135578828197</v>
      </c>
      <c r="P294" s="252">
        <v>7.3450325502405898</v>
      </c>
      <c r="R294" s="253">
        <v>0.98299999999999998</v>
      </c>
      <c r="S294" s="253">
        <v>0.90580000000000005</v>
      </c>
      <c r="T294" s="253"/>
      <c r="U294" s="255">
        <v>0.51451187335092397</v>
      </c>
      <c r="V294" s="255">
        <v>0.192612137203166</v>
      </c>
      <c r="W294" s="255">
        <v>2.6385224274406299E-2</v>
      </c>
      <c r="X294" s="253"/>
      <c r="Y294" s="253">
        <v>0.96498700000000004</v>
      </c>
      <c r="Z294" s="253">
        <v>0.99780000000000002</v>
      </c>
      <c r="AA294" s="255">
        <v>1.06666666666667</v>
      </c>
    </row>
    <row r="295" spans="1:27" customFormat="1" x14ac:dyDescent="0.25">
      <c r="A295" s="111" t="s">
        <v>609</v>
      </c>
      <c r="B295" s="110">
        <v>3947</v>
      </c>
      <c r="C295" s="110">
        <v>7385</v>
      </c>
      <c r="D295" s="110">
        <v>6168.5178303631401</v>
      </c>
      <c r="E295" s="110">
        <v>1578.4766128116</v>
      </c>
      <c r="F295" s="110"/>
      <c r="G295" s="110">
        <v>-144.95966875703499</v>
      </c>
      <c r="H295" s="110">
        <v>-184.382955618908</v>
      </c>
      <c r="I295" s="110">
        <v>1.4605182234279801</v>
      </c>
      <c r="J295" s="110">
        <v>1.19776349221806</v>
      </c>
      <c r="K295" s="110">
        <v>-108.192875360088</v>
      </c>
      <c r="L295" s="110">
        <v>80.450843492077794</v>
      </c>
      <c r="M295" s="110">
        <v>-7.2067878534576497</v>
      </c>
      <c r="O295" s="252">
        <v>4.8391183177096497</v>
      </c>
      <c r="P295" s="252">
        <v>7.8794020775272404</v>
      </c>
      <c r="R295" s="253">
        <v>0.97629999999999995</v>
      </c>
      <c r="S295" s="253">
        <v>0.88249999999999995</v>
      </c>
      <c r="T295" s="253"/>
      <c r="U295" s="255">
        <v>0.53926701570680602</v>
      </c>
      <c r="V295" s="255">
        <v>0.20942408376963401</v>
      </c>
      <c r="W295" s="255">
        <v>5.7591623036649199E-2</v>
      </c>
      <c r="X295" s="253"/>
      <c r="Y295" s="253">
        <v>0.95853100000000002</v>
      </c>
      <c r="Z295" s="253">
        <v>1.0002</v>
      </c>
      <c r="AA295" s="255">
        <v>-15.1111111111111</v>
      </c>
    </row>
    <row r="296" spans="1:27" customFormat="1" x14ac:dyDescent="0.25">
      <c r="A296" s="111" t="s">
        <v>610</v>
      </c>
      <c r="B296" s="110">
        <v>6759</v>
      </c>
      <c r="C296" s="110">
        <v>8041</v>
      </c>
      <c r="D296" s="110">
        <v>6714.0123395788896</v>
      </c>
      <c r="E296" s="110">
        <v>1650.8881026357799</v>
      </c>
      <c r="F296" s="110"/>
      <c r="G296" s="110">
        <v>-111.561203482354</v>
      </c>
      <c r="H296" s="110">
        <v>-106.05459147460699</v>
      </c>
      <c r="I296" s="110">
        <v>-0.44972527241804999</v>
      </c>
      <c r="J296" s="110">
        <v>-13.463964753012201</v>
      </c>
      <c r="K296" s="110">
        <v>-108.192875360088</v>
      </c>
      <c r="L296" s="110">
        <v>23.1322837373765</v>
      </c>
      <c r="M296" s="110">
        <v>-7.2067878534576497</v>
      </c>
      <c r="O296" s="252">
        <v>5.2670513389554703</v>
      </c>
      <c r="P296" s="252">
        <v>8.2408640331409995</v>
      </c>
      <c r="R296" s="253">
        <v>0.98319999999999996</v>
      </c>
      <c r="S296" s="253">
        <v>0.93510000000000004</v>
      </c>
      <c r="T296" s="253"/>
      <c r="U296" s="255">
        <v>0.49438202247190999</v>
      </c>
      <c r="V296" s="255">
        <v>0.188202247191011</v>
      </c>
      <c r="W296" s="255">
        <v>5.3370786516853903E-2</v>
      </c>
      <c r="X296" s="253"/>
      <c r="Y296" s="253">
        <v>0.96156599999999992</v>
      </c>
      <c r="Z296" s="253">
        <v>0.998</v>
      </c>
      <c r="AA296" s="255">
        <v>-8.48329048843188</v>
      </c>
    </row>
    <row r="297" spans="1:27" customFormat="1" x14ac:dyDescent="0.25">
      <c r="A297" s="111" t="s">
        <v>611</v>
      </c>
      <c r="B297" s="110">
        <v>74402</v>
      </c>
      <c r="C297" s="110">
        <v>8091</v>
      </c>
      <c r="D297" s="110">
        <v>6808.6002493730302</v>
      </c>
      <c r="E297" s="110">
        <v>1588.0531999643699</v>
      </c>
      <c r="F297" s="110"/>
      <c r="G297" s="110">
        <v>-118.597160566393</v>
      </c>
      <c r="H297" s="110">
        <v>-20.191866493067401</v>
      </c>
      <c r="I297" s="110">
        <v>-35.084666425218003</v>
      </c>
      <c r="J297" s="110">
        <v>-4.1211002234785497</v>
      </c>
      <c r="K297" s="110">
        <v>-108.192875360088</v>
      </c>
      <c r="L297" s="110">
        <v>-12.523930675113601</v>
      </c>
      <c r="M297" s="110">
        <v>-7.2067878534576497</v>
      </c>
      <c r="O297" s="252">
        <v>5.3412542673583996</v>
      </c>
      <c r="P297" s="252">
        <v>7.9272062578962901</v>
      </c>
      <c r="R297" s="253">
        <v>0.98240000000000005</v>
      </c>
      <c r="S297" s="253">
        <v>0.98660000000000003</v>
      </c>
      <c r="T297" s="253"/>
      <c r="U297" s="255">
        <v>0.38676396577755401</v>
      </c>
      <c r="V297" s="255">
        <v>0.16708605938600901</v>
      </c>
      <c r="W297" s="255">
        <v>5.76245596376447E-2</v>
      </c>
      <c r="X297" s="253"/>
      <c r="Y297" s="253">
        <v>0.96534800000000009</v>
      </c>
      <c r="Z297" s="253">
        <v>0.99939999999999996</v>
      </c>
      <c r="AA297" s="255">
        <v>0.68406384595895597</v>
      </c>
    </row>
    <row r="298" spans="1:27" customFormat="1" x14ac:dyDescent="0.25">
      <c r="A298" s="111" t="s">
        <v>612</v>
      </c>
      <c r="B298" s="110">
        <v>2436</v>
      </c>
      <c r="C298" s="110">
        <v>7919</v>
      </c>
      <c r="D298" s="110">
        <v>6750.3611707055297</v>
      </c>
      <c r="E298" s="110">
        <v>1472.0434732329099</v>
      </c>
      <c r="F298" s="110"/>
      <c r="G298" s="110">
        <v>-164.82468097678401</v>
      </c>
      <c r="H298" s="110">
        <v>-207.35330942332499</v>
      </c>
      <c r="I298" s="110">
        <v>198.00407375836801</v>
      </c>
      <c r="J298" s="110">
        <v>-1.3860123079953901</v>
      </c>
      <c r="K298" s="110">
        <v>-108.192875360088</v>
      </c>
      <c r="L298" s="110">
        <v>-12.523930675113601</v>
      </c>
      <c r="M298" s="110">
        <v>-7.2067878534576497</v>
      </c>
      <c r="O298" s="252">
        <v>5.2955665024630498</v>
      </c>
      <c r="P298" s="252">
        <v>7.3481116584564896</v>
      </c>
      <c r="R298" s="253">
        <v>0.97540000000000004</v>
      </c>
      <c r="S298" s="253">
        <v>0.85840000000000005</v>
      </c>
      <c r="T298" s="253"/>
      <c r="U298" s="255">
        <v>0.581395348837209</v>
      </c>
      <c r="V298" s="255">
        <v>0.193798449612403</v>
      </c>
      <c r="W298" s="255">
        <v>0.14728682170542601</v>
      </c>
      <c r="X298" s="253"/>
      <c r="Y298" s="253">
        <v>0.9579470000000001</v>
      </c>
      <c r="Z298" s="253">
        <v>0.99980000000000002</v>
      </c>
      <c r="AA298" s="255">
        <v>-3.0075187969924801</v>
      </c>
    </row>
    <row r="299" spans="1:27" customFormat="1" x14ac:dyDescent="0.25">
      <c r="A299" s="111" t="s">
        <v>613</v>
      </c>
      <c r="B299" s="110">
        <v>5747</v>
      </c>
      <c r="C299" s="110">
        <v>7153</v>
      </c>
      <c r="D299" s="110">
        <v>6033.1245406367998</v>
      </c>
      <c r="E299" s="110">
        <v>1401.29555679742</v>
      </c>
      <c r="F299" s="110"/>
      <c r="G299" s="110">
        <v>-39.7910430537586</v>
      </c>
      <c r="H299" s="110">
        <v>-102.467695260874</v>
      </c>
      <c r="I299" s="110">
        <v>-80.169849167118599</v>
      </c>
      <c r="J299" s="110">
        <v>68.741679689405601</v>
      </c>
      <c r="K299" s="110">
        <v>-108.192875360088</v>
      </c>
      <c r="L299" s="110">
        <v>-12.523930675113601</v>
      </c>
      <c r="M299" s="110">
        <v>-7.2067878534576497</v>
      </c>
      <c r="O299" s="252">
        <v>4.7329041238907301</v>
      </c>
      <c r="P299" s="252">
        <v>6.9949538889855596</v>
      </c>
      <c r="R299" s="253">
        <v>0.99319999999999997</v>
      </c>
      <c r="S299" s="253">
        <v>0.92610000000000003</v>
      </c>
      <c r="T299" s="253"/>
      <c r="U299" s="255">
        <v>0.433823529411765</v>
      </c>
      <c r="V299" s="255">
        <v>0.25735294117647101</v>
      </c>
      <c r="W299" s="255">
        <v>1.4705882352941201E-2</v>
      </c>
      <c r="X299" s="253"/>
      <c r="Y299" s="253">
        <v>0.966221</v>
      </c>
      <c r="Z299" s="253">
        <v>1.0114000000000001</v>
      </c>
      <c r="AA299" s="255">
        <v>1.1152416356877299</v>
      </c>
    </row>
    <row r="300" spans="1:27" customFormat="1" x14ac:dyDescent="0.25">
      <c r="A300" s="111" t="s">
        <v>614</v>
      </c>
      <c r="B300" s="110">
        <v>132235</v>
      </c>
      <c r="C300" s="110">
        <v>8577</v>
      </c>
      <c r="D300" s="110">
        <v>7099.7149961289797</v>
      </c>
      <c r="E300" s="110">
        <v>1597.5154003120499</v>
      </c>
      <c r="F300" s="110"/>
      <c r="G300" s="110">
        <v>21.113405811732299</v>
      </c>
      <c r="H300" s="110">
        <v>91.826921124179506</v>
      </c>
      <c r="I300" s="110">
        <v>-97.743513819932105</v>
      </c>
      <c r="J300" s="110">
        <v>-7.13565506998341</v>
      </c>
      <c r="K300" s="110">
        <v>-108.192875360088</v>
      </c>
      <c r="L300" s="110">
        <v>-12.523930675113601</v>
      </c>
      <c r="M300" s="110">
        <v>-7.2067878534576497</v>
      </c>
      <c r="O300" s="252">
        <v>5.5696298256891099</v>
      </c>
      <c r="P300" s="252">
        <v>7.9744394449275902</v>
      </c>
      <c r="R300" s="253">
        <v>1.0027999999999999</v>
      </c>
      <c r="S300" s="253">
        <v>1.0568</v>
      </c>
      <c r="T300" s="253"/>
      <c r="U300" s="255">
        <v>0.24154786150712801</v>
      </c>
      <c r="V300" s="255">
        <v>0.15858791581805801</v>
      </c>
      <c r="W300" s="255">
        <v>4.57569585879158E-2</v>
      </c>
      <c r="X300" s="253"/>
      <c r="Y300" s="253">
        <v>0.98785500000000004</v>
      </c>
      <c r="Z300" s="253">
        <v>0.999</v>
      </c>
      <c r="AA300" s="255">
        <v>-1.26022254993967</v>
      </c>
    </row>
    <row r="301" spans="1:27" customFormat="1" x14ac:dyDescent="0.25">
      <c r="A301" s="111" t="s">
        <v>615</v>
      </c>
      <c r="B301" s="110">
        <v>6393</v>
      </c>
      <c r="C301" s="110">
        <v>6628</v>
      </c>
      <c r="D301" s="110">
        <v>5563.0643345410399</v>
      </c>
      <c r="E301" s="110">
        <v>1438.3112259350301</v>
      </c>
      <c r="F301" s="110"/>
      <c r="G301" s="110">
        <v>-190.69151571909401</v>
      </c>
      <c r="H301" s="110">
        <v>-190.638840030685</v>
      </c>
      <c r="I301" s="110">
        <v>3.2246242987086999</v>
      </c>
      <c r="J301" s="110">
        <v>25.554155865034001</v>
      </c>
      <c r="K301" s="110">
        <v>-108.192875360088</v>
      </c>
      <c r="L301" s="110">
        <v>94.904516001406805</v>
      </c>
      <c r="M301" s="110">
        <v>-7.2067878534576497</v>
      </c>
      <c r="O301" s="252">
        <v>4.36414828718911</v>
      </c>
      <c r="P301" s="252">
        <v>7.1797278273111198</v>
      </c>
      <c r="R301" s="253">
        <v>0.96550000000000002</v>
      </c>
      <c r="S301" s="253">
        <v>0.86670000000000003</v>
      </c>
      <c r="T301" s="253"/>
      <c r="U301" s="255">
        <v>0.63082437275985703</v>
      </c>
      <c r="V301" s="255">
        <v>0.31541218637992802</v>
      </c>
      <c r="W301" s="255">
        <v>3.2258064516128997E-2</v>
      </c>
      <c r="X301" s="253"/>
      <c r="Y301" s="253">
        <v>0.95105300000000004</v>
      </c>
      <c r="Z301" s="253">
        <v>1.0045999999999999</v>
      </c>
      <c r="AA301" s="255">
        <v>-17.699115044247801</v>
      </c>
    </row>
    <row r="302" spans="1:27" customFormat="1" x14ac:dyDescent="0.25">
      <c r="A302" s="111" t="s">
        <v>616</v>
      </c>
      <c r="B302" s="110">
        <v>5504</v>
      </c>
      <c r="C302" s="110">
        <v>8684</v>
      </c>
      <c r="D302" s="110">
        <v>7295.3597393990904</v>
      </c>
      <c r="E302" s="110">
        <v>1652.42712964578</v>
      </c>
      <c r="F302" s="110"/>
      <c r="G302" s="110">
        <v>-186.25654147998401</v>
      </c>
      <c r="H302" s="110">
        <v>-100.86670751269</v>
      </c>
      <c r="I302" s="110">
        <v>30.472636517585698</v>
      </c>
      <c r="J302" s="110">
        <v>92.615128616513502</v>
      </c>
      <c r="K302" s="110">
        <v>-108.192875360088</v>
      </c>
      <c r="L302" s="110">
        <v>-12.523930675113601</v>
      </c>
      <c r="M302" s="110">
        <v>20.5750669404025</v>
      </c>
      <c r="O302" s="252">
        <v>5.7231104651162799</v>
      </c>
      <c r="P302" s="252">
        <v>8.2485465116279109</v>
      </c>
      <c r="R302" s="253">
        <v>0.97430000000000005</v>
      </c>
      <c r="S302" s="253">
        <v>0.93830000000000002</v>
      </c>
      <c r="T302" s="253"/>
      <c r="U302" s="255">
        <v>0.46031746031746001</v>
      </c>
      <c r="V302" s="255">
        <v>0.22539682539682501</v>
      </c>
      <c r="W302" s="255">
        <v>4.7619047619047603E-2</v>
      </c>
      <c r="X302" s="253"/>
      <c r="Y302" s="253">
        <v>0.96393699999999993</v>
      </c>
      <c r="Z302" s="253">
        <v>1.0126999999999999</v>
      </c>
      <c r="AA302" s="255">
        <v>5.3511705685618702</v>
      </c>
    </row>
    <row r="303" spans="1:27" customFormat="1" x14ac:dyDescent="0.25">
      <c r="A303" s="111" t="s">
        <v>617</v>
      </c>
      <c r="B303" s="110">
        <v>8963</v>
      </c>
      <c r="C303" s="110">
        <v>10068</v>
      </c>
      <c r="D303" s="110">
        <v>8262.99175739563</v>
      </c>
      <c r="E303" s="110">
        <v>1902.04616095647</v>
      </c>
      <c r="F303" s="110"/>
      <c r="G303" s="110">
        <v>42.5491626095491</v>
      </c>
      <c r="H303" s="110">
        <v>16.304415674106998</v>
      </c>
      <c r="I303" s="110">
        <v>-33.803069735402097</v>
      </c>
      <c r="J303" s="110">
        <v>-4.1674359525517897</v>
      </c>
      <c r="K303" s="110">
        <v>-108.192875360088</v>
      </c>
      <c r="L303" s="110">
        <v>-12.523930675113601</v>
      </c>
      <c r="M303" s="110">
        <v>2.5322167954229098</v>
      </c>
      <c r="O303" s="252">
        <v>6.4822046189891802</v>
      </c>
      <c r="P303" s="252">
        <v>9.4945888653352704</v>
      </c>
      <c r="R303" s="253">
        <v>1.0049999999999999</v>
      </c>
      <c r="S303" s="253">
        <v>1.008</v>
      </c>
      <c r="T303" s="253"/>
      <c r="U303" s="255">
        <v>0.39070567986230598</v>
      </c>
      <c r="V303" s="255">
        <v>0.154905335628227</v>
      </c>
      <c r="W303" s="255">
        <v>2.9259896729776198E-2</v>
      </c>
      <c r="X303" s="253"/>
      <c r="Y303" s="253">
        <v>0.95785500000000001</v>
      </c>
      <c r="Z303" s="253">
        <v>0.99950000000000006</v>
      </c>
      <c r="AA303" s="255">
        <v>3.0141843971631199</v>
      </c>
    </row>
    <row r="304" spans="1:27" customFormat="1" x14ac:dyDescent="0.25">
      <c r="A304" s="111" t="s">
        <v>618</v>
      </c>
      <c r="B304" s="110">
        <v>2782</v>
      </c>
      <c r="C304" s="110">
        <v>7032</v>
      </c>
      <c r="D304" s="110">
        <v>5956.6325479383704</v>
      </c>
      <c r="E304" s="110">
        <v>1281.76310267035</v>
      </c>
      <c r="F304" s="110"/>
      <c r="G304" s="110">
        <v>-205.46094559088999</v>
      </c>
      <c r="H304" s="110">
        <v>-147.083768282238</v>
      </c>
      <c r="I304" s="110">
        <v>36.480414030831398</v>
      </c>
      <c r="J304" s="110">
        <v>129.222986216409</v>
      </c>
      <c r="K304" s="110">
        <v>-108.192875360088</v>
      </c>
      <c r="L304" s="110">
        <v>-12.523930675113601</v>
      </c>
      <c r="M304" s="110">
        <v>101.625180241354</v>
      </c>
      <c r="O304" s="252">
        <v>4.6728971962616797</v>
      </c>
      <c r="P304" s="252">
        <v>6.3982746225736902</v>
      </c>
      <c r="R304" s="253">
        <v>0.96530000000000005</v>
      </c>
      <c r="S304" s="253">
        <v>0.88439999999999996</v>
      </c>
      <c r="T304" s="253"/>
      <c r="U304" s="255">
        <v>0.55384615384615399</v>
      </c>
      <c r="V304" s="255">
        <v>0.30769230769230799</v>
      </c>
      <c r="W304" s="255">
        <v>5.3846153846153801E-2</v>
      </c>
      <c r="X304" s="253"/>
      <c r="Y304" s="253">
        <v>0.95179800000000003</v>
      </c>
      <c r="Z304" s="253">
        <v>1.0217000000000001</v>
      </c>
      <c r="AA304" s="255">
        <v>20.370370370370399</v>
      </c>
    </row>
    <row r="305" spans="1:27" customFormat="1" ht="14.25" customHeight="1" x14ac:dyDescent="0.25">
      <c r="A305" s="17" t="s">
        <v>619</v>
      </c>
      <c r="B305" s="18"/>
      <c r="C305" s="18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O305" s="252"/>
      <c r="P305" s="252"/>
      <c r="R305" s="253"/>
      <c r="S305" s="253"/>
      <c r="T305" s="253"/>
      <c r="U305" s="255"/>
      <c r="V305" s="255"/>
      <c r="W305" s="255"/>
      <c r="X305" s="253"/>
      <c r="Y305" s="253"/>
      <c r="Z305" s="253"/>
      <c r="AA305" s="255"/>
    </row>
    <row r="306" spans="1:27" customFormat="1" x14ac:dyDescent="0.25">
      <c r="A306" s="111" t="s">
        <v>620</v>
      </c>
      <c r="B306" s="110">
        <v>2667</v>
      </c>
      <c r="C306" s="110">
        <v>6476</v>
      </c>
      <c r="D306" s="110">
        <v>5639.9282002452101</v>
      </c>
      <c r="E306" s="110">
        <v>1322.00939381178</v>
      </c>
      <c r="F306" s="110"/>
      <c r="G306" s="110">
        <v>-178.11551294522599</v>
      </c>
      <c r="H306" s="110">
        <v>-121.462224419897</v>
      </c>
      <c r="I306" s="110">
        <v>-92.677551907721906</v>
      </c>
      <c r="J306" s="110">
        <v>-12.4437821143938</v>
      </c>
      <c r="K306" s="110">
        <v>-108.192875360088</v>
      </c>
      <c r="L306" s="110">
        <v>34.172783644772103</v>
      </c>
      <c r="M306" s="110">
        <v>-7.2067878534576497</v>
      </c>
      <c r="O306" s="252">
        <v>4.4244469441319803</v>
      </c>
      <c r="P306" s="252">
        <v>6.5991751031121098</v>
      </c>
      <c r="R306" s="253">
        <v>0.96819999999999995</v>
      </c>
      <c r="S306" s="253">
        <v>0.9073</v>
      </c>
      <c r="T306" s="253"/>
      <c r="U306" s="255">
        <v>0.57627118644067798</v>
      </c>
      <c r="V306" s="255">
        <v>0.101694915254237</v>
      </c>
      <c r="W306" s="255">
        <v>4.2372881355932202E-2</v>
      </c>
      <c r="X306" s="253"/>
      <c r="Y306" s="253">
        <v>0.96032899999999999</v>
      </c>
      <c r="Z306" s="253">
        <v>0.99780000000000002</v>
      </c>
      <c r="AA306" s="255">
        <v>-10.6060606060606</v>
      </c>
    </row>
    <row r="307" spans="1:27" customFormat="1" x14ac:dyDescent="0.25">
      <c r="A307" s="111" t="s">
        <v>621</v>
      </c>
      <c r="B307" s="110">
        <v>6111</v>
      </c>
      <c r="C307" s="110">
        <v>7398</v>
      </c>
      <c r="D307" s="110">
        <v>6424.7024136755699</v>
      </c>
      <c r="E307" s="110">
        <v>1455.5112796442199</v>
      </c>
      <c r="F307" s="110"/>
      <c r="G307" s="110">
        <v>-237.76472596616</v>
      </c>
      <c r="H307" s="110">
        <v>-175.90212521828201</v>
      </c>
      <c r="I307" s="110">
        <v>-32.239960805946303</v>
      </c>
      <c r="J307" s="110">
        <v>56.501441166490103</v>
      </c>
      <c r="K307" s="110">
        <v>-108.192875360088</v>
      </c>
      <c r="L307" s="110">
        <v>22.6685461631732</v>
      </c>
      <c r="M307" s="110">
        <v>-7.2067878534576497</v>
      </c>
      <c r="O307" s="252">
        <v>5.0400916380297804</v>
      </c>
      <c r="P307" s="252">
        <v>7.2655866470299504</v>
      </c>
      <c r="R307" s="253">
        <v>0.96279999999999999</v>
      </c>
      <c r="S307" s="253">
        <v>0.87839999999999996</v>
      </c>
      <c r="T307" s="253"/>
      <c r="U307" s="255">
        <v>0.55844155844155796</v>
      </c>
      <c r="V307" s="255">
        <v>0.15584415584415601</v>
      </c>
      <c r="W307" s="255">
        <v>4.2207792207792201E-2</v>
      </c>
      <c r="X307" s="253"/>
      <c r="Y307" s="253">
        <v>0.95483200000000001</v>
      </c>
      <c r="Z307" s="253">
        <v>1.0087999999999999</v>
      </c>
      <c r="AA307" s="255">
        <v>-8.6053412462908003</v>
      </c>
    </row>
    <row r="308" spans="1:27" customFormat="1" x14ac:dyDescent="0.25">
      <c r="A308" s="111" t="s">
        <v>622</v>
      </c>
      <c r="B308" s="110">
        <v>28048</v>
      </c>
      <c r="C308" s="110">
        <v>7505</v>
      </c>
      <c r="D308" s="110">
        <v>6353.5998025949102</v>
      </c>
      <c r="E308" s="110">
        <v>1426.3334100616701</v>
      </c>
      <c r="F308" s="110"/>
      <c r="G308" s="110">
        <v>-65.4785941046744</v>
      </c>
      <c r="H308" s="110">
        <v>0.37487968142441103</v>
      </c>
      <c r="I308" s="110">
        <v>-75.671512355190202</v>
      </c>
      <c r="J308" s="110">
        <v>-6.3895398764493399</v>
      </c>
      <c r="K308" s="110">
        <v>-108.192875360088</v>
      </c>
      <c r="L308" s="110">
        <v>-12.523930675113601</v>
      </c>
      <c r="M308" s="110">
        <v>-7.2067878534576497</v>
      </c>
      <c r="O308" s="252">
        <v>4.9843126069594996</v>
      </c>
      <c r="P308" s="252">
        <v>7.1199372504278404</v>
      </c>
      <c r="R308" s="253">
        <v>0.98950000000000005</v>
      </c>
      <c r="S308" s="253">
        <v>0.99950000000000006</v>
      </c>
      <c r="T308" s="253"/>
      <c r="U308" s="255">
        <v>0.40200286123032902</v>
      </c>
      <c r="V308" s="255">
        <v>0.17739628040057201</v>
      </c>
      <c r="W308" s="255">
        <v>4.0057224606580802E-2</v>
      </c>
      <c r="X308" s="253"/>
      <c r="Y308" s="253">
        <v>0.9629080000000001</v>
      </c>
      <c r="Z308" s="253">
        <v>0.999</v>
      </c>
      <c r="AA308" s="255">
        <v>-0.71022727272727304</v>
      </c>
    </row>
    <row r="309" spans="1:27" customFormat="1" x14ac:dyDescent="0.25">
      <c r="A309" s="111" t="s">
        <v>623</v>
      </c>
      <c r="B309" s="110">
        <v>17420</v>
      </c>
      <c r="C309" s="110">
        <v>7637</v>
      </c>
      <c r="D309" s="110">
        <v>6717.52225779328</v>
      </c>
      <c r="E309" s="110">
        <v>1462.7962881590299</v>
      </c>
      <c r="F309" s="110"/>
      <c r="G309" s="110">
        <v>-187.52817162142</v>
      </c>
      <c r="H309" s="110">
        <v>-179.12845631473701</v>
      </c>
      <c r="I309" s="110">
        <v>-50.473599691115702</v>
      </c>
      <c r="J309" s="110">
        <v>1.30756437770408</v>
      </c>
      <c r="K309" s="110">
        <v>-108.192875360088</v>
      </c>
      <c r="L309" s="110">
        <v>-12.523930675113601</v>
      </c>
      <c r="M309" s="110">
        <v>-7.2067878534576497</v>
      </c>
      <c r="O309" s="252">
        <v>5.2698048220436302</v>
      </c>
      <c r="P309" s="252">
        <v>7.3019517795637201</v>
      </c>
      <c r="R309" s="253">
        <v>0.97189999999999999</v>
      </c>
      <c r="S309" s="253">
        <v>0.87680000000000002</v>
      </c>
      <c r="T309" s="253"/>
      <c r="U309" s="255">
        <v>0.49891067538126399</v>
      </c>
      <c r="V309" s="255">
        <v>0.14379084967320299</v>
      </c>
      <c r="W309" s="255">
        <v>3.8126361655773398E-2</v>
      </c>
      <c r="X309" s="253"/>
      <c r="Y309" s="253">
        <v>0.97529900000000003</v>
      </c>
      <c r="Z309" s="253">
        <v>1.0002</v>
      </c>
      <c r="AA309" s="255">
        <v>-0.86393088552915798</v>
      </c>
    </row>
    <row r="310" spans="1:27" customFormat="1" x14ac:dyDescent="0.25">
      <c r="A310" s="111" t="s">
        <v>624</v>
      </c>
      <c r="B310" s="110">
        <v>9340</v>
      </c>
      <c r="C310" s="110">
        <v>6566</v>
      </c>
      <c r="D310" s="110">
        <v>5377.2958234686503</v>
      </c>
      <c r="E310" s="110">
        <v>1589.3378300152999</v>
      </c>
      <c r="F310" s="110"/>
      <c r="G310" s="110">
        <v>-174.06564002250599</v>
      </c>
      <c r="H310" s="110">
        <v>-219.194176853665</v>
      </c>
      <c r="I310" s="110">
        <v>29.5211966439722</v>
      </c>
      <c r="J310" s="110">
        <v>-11.3282613031386</v>
      </c>
      <c r="K310" s="110">
        <v>-108.192875360088</v>
      </c>
      <c r="L310" s="110">
        <v>90.175305557086105</v>
      </c>
      <c r="M310" s="110">
        <v>-7.2067878534576497</v>
      </c>
      <c r="O310" s="252">
        <v>4.2184154175588899</v>
      </c>
      <c r="P310" s="252">
        <v>7.9336188436830799</v>
      </c>
      <c r="R310" s="253">
        <v>0.96740000000000004</v>
      </c>
      <c r="S310" s="253">
        <v>0.86140000000000005</v>
      </c>
      <c r="T310" s="253"/>
      <c r="U310" s="255">
        <v>0.54314720812182704</v>
      </c>
      <c r="V310" s="255">
        <v>0.32233502538071102</v>
      </c>
      <c r="W310" s="255">
        <v>7.3604060913705596E-2</v>
      </c>
      <c r="X310" s="253"/>
      <c r="Y310" s="253">
        <v>0.96345600000000009</v>
      </c>
      <c r="Z310" s="253">
        <v>0.99790000000000001</v>
      </c>
      <c r="AA310" s="255">
        <v>-17.573221757322202</v>
      </c>
    </row>
    <row r="311" spans="1:27" customFormat="1" x14ac:dyDescent="0.25">
      <c r="A311" s="111" t="s">
        <v>625</v>
      </c>
      <c r="B311" s="110">
        <v>4760</v>
      </c>
      <c r="C311" s="110">
        <v>6508</v>
      </c>
      <c r="D311" s="110">
        <v>5436.30317536846</v>
      </c>
      <c r="E311" s="110">
        <v>1363.5872962040501</v>
      </c>
      <c r="F311" s="110"/>
      <c r="G311" s="110">
        <v>-39.538069992691398</v>
      </c>
      <c r="H311" s="110">
        <v>-114.95323252051</v>
      </c>
      <c r="I311" s="110">
        <v>-112.290639286507</v>
      </c>
      <c r="J311" s="110">
        <v>9.2057753242721496</v>
      </c>
      <c r="K311" s="110">
        <v>-108.192875360088</v>
      </c>
      <c r="L311" s="110">
        <v>81.254211038771203</v>
      </c>
      <c r="M311" s="110">
        <v>-7.2067878534576497</v>
      </c>
      <c r="O311" s="252">
        <v>4.2647058823529402</v>
      </c>
      <c r="P311" s="252">
        <v>6.8067226890756301</v>
      </c>
      <c r="R311" s="253">
        <v>0.99250000000000005</v>
      </c>
      <c r="S311" s="253">
        <v>0.91490000000000005</v>
      </c>
      <c r="T311" s="253"/>
      <c r="U311" s="255">
        <v>0.40394088669950701</v>
      </c>
      <c r="V311" s="255">
        <v>0.17241379310344801</v>
      </c>
      <c r="W311" s="255">
        <v>4.4334975369458102E-2</v>
      </c>
      <c r="X311" s="253"/>
      <c r="Y311" s="253">
        <v>0.96419900000000003</v>
      </c>
      <c r="Z311" s="253">
        <v>1.0017</v>
      </c>
      <c r="AA311" s="255">
        <v>-16.460905349794199</v>
      </c>
    </row>
    <row r="312" spans="1:27" customFormat="1" x14ac:dyDescent="0.25">
      <c r="A312" s="111" t="s">
        <v>626</v>
      </c>
      <c r="B312" s="110">
        <v>15729</v>
      </c>
      <c r="C312" s="110">
        <v>6803</v>
      </c>
      <c r="D312" s="110">
        <v>5899.9027141484903</v>
      </c>
      <c r="E312" s="110">
        <v>1342.407554291</v>
      </c>
      <c r="F312" s="110"/>
      <c r="G312" s="110">
        <v>-151.57327647387399</v>
      </c>
      <c r="H312" s="110">
        <v>-93.283204680202203</v>
      </c>
      <c r="I312" s="110">
        <v>-70.209829971732304</v>
      </c>
      <c r="J312" s="110">
        <v>-14.7856968592253</v>
      </c>
      <c r="K312" s="110">
        <v>-108.192875360088</v>
      </c>
      <c r="L312" s="110">
        <v>-12.523930675113601</v>
      </c>
      <c r="M312" s="110">
        <v>11.3244399814267</v>
      </c>
      <c r="O312" s="252">
        <v>4.6283934134401399</v>
      </c>
      <c r="P312" s="252">
        <v>6.7009981562718597</v>
      </c>
      <c r="R312" s="253">
        <v>0.97409999999999997</v>
      </c>
      <c r="S312" s="253">
        <v>0.92969999999999997</v>
      </c>
      <c r="T312" s="253"/>
      <c r="U312" s="255">
        <v>0.48763736263736301</v>
      </c>
      <c r="V312" s="255">
        <v>0.15109890109890101</v>
      </c>
      <c r="W312" s="255">
        <v>4.94505494505494E-2</v>
      </c>
      <c r="X312" s="253"/>
      <c r="Y312" s="253">
        <v>0.95713099999999995</v>
      </c>
      <c r="Z312" s="253">
        <v>0.99750000000000005</v>
      </c>
      <c r="AA312" s="255">
        <v>4.7482014388489198</v>
      </c>
    </row>
    <row r="313" spans="1:27" customFormat="1" x14ac:dyDescent="0.25">
      <c r="A313" s="111" t="s">
        <v>627</v>
      </c>
      <c r="B313" s="110">
        <v>22423</v>
      </c>
      <c r="C313" s="110">
        <v>7932</v>
      </c>
      <c r="D313" s="110">
        <v>6668.35755897332</v>
      </c>
      <c r="E313" s="110">
        <v>1584.01725336146</v>
      </c>
      <c r="F313" s="110"/>
      <c r="G313" s="110">
        <v>-182.812464805091</v>
      </c>
      <c r="H313" s="110">
        <v>-105.674716490107</v>
      </c>
      <c r="I313" s="110">
        <v>-0.509710784670801</v>
      </c>
      <c r="J313" s="110">
        <v>7.9660889969141504</v>
      </c>
      <c r="K313" s="110">
        <v>-108.192875360088</v>
      </c>
      <c r="L313" s="110">
        <v>76.402161133924494</v>
      </c>
      <c r="M313" s="110">
        <v>-7.2067878534576497</v>
      </c>
      <c r="O313" s="252">
        <v>5.2312357846853699</v>
      </c>
      <c r="P313" s="252">
        <v>7.9070597154707203</v>
      </c>
      <c r="R313" s="253">
        <v>0.97240000000000004</v>
      </c>
      <c r="S313" s="253">
        <v>0.93259999999999998</v>
      </c>
      <c r="T313" s="253"/>
      <c r="U313" s="255">
        <v>0.53367433930093799</v>
      </c>
      <c r="V313" s="255">
        <v>0.16624040920716099</v>
      </c>
      <c r="W313" s="255">
        <v>5.4560954816709299E-2</v>
      </c>
      <c r="X313" s="253"/>
      <c r="Y313" s="253">
        <v>0.98882400000000004</v>
      </c>
      <c r="Z313" s="253">
        <v>1.0012000000000001</v>
      </c>
      <c r="AA313" s="255">
        <v>-14.002932551319599</v>
      </c>
    </row>
    <row r="314" spans="1:27" customFormat="1" x14ac:dyDescent="0.25">
      <c r="A314" s="111" t="s">
        <v>628</v>
      </c>
      <c r="B314" s="110">
        <v>79244</v>
      </c>
      <c r="C314" s="110">
        <v>7743</v>
      </c>
      <c r="D314" s="110">
        <v>6408.6643167824795</v>
      </c>
      <c r="E314" s="110">
        <v>1486.21609395773</v>
      </c>
      <c r="F314" s="110"/>
      <c r="G314" s="110">
        <v>13.4106660244586</v>
      </c>
      <c r="H314" s="110">
        <v>52.808366456184203</v>
      </c>
      <c r="I314" s="110">
        <v>-88.883384593740004</v>
      </c>
      <c r="J314" s="110">
        <v>-1.31767293721079</v>
      </c>
      <c r="K314" s="110">
        <v>-108.192875360088</v>
      </c>
      <c r="L314" s="110">
        <v>-12.523930675113601</v>
      </c>
      <c r="M314" s="110">
        <v>-7.2067878534576497</v>
      </c>
      <c r="O314" s="252">
        <v>5.0275099692090297</v>
      </c>
      <c r="P314" s="252">
        <v>7.4188582100853102</v>
      </c>
      <c r="R314" s="253">
        <v>1.0019</v>
      </c>
      <c r="S314" s="253">
        <v>1.0347999999999999</v>
      </c>
      <c r="T314" s="253"/>
      <c r="U314" s="255">
        <v>0.30346385542168702</v>
      </c>
      <c r="V314" s="255">
        <v>0.15988955823293199</v>
      </c>
      <c r="W314" s="255">
        <v>5.44678714859438E-2</v>
      </c>
      <c r="X314" s="253"/>
      <c r="Y314" s="253">
        <v>0.98563100000000003</v>
      </c>
      <c r="Z314" s="253">
        <v>0.99980000000000002</v>
      </c>
      <c r="AA314" s="255">
        <v>-0.82150858849887998</v>
      </c>
    </row>
    <row r="315" spans="1:27" customFormat="1" x14ac:dyDescent="0.25">
      <c r="A315" s="111" t="s">
        <v>629</v>
      </c>
      <c r="B315" s="110">
        <v>5883</v>
      </c>
      <c r="C315" s="110">
        <v>6691</v>
      </c>
      <c r="D315" s="110">
        <v>5850.3183515192804</v>
      </c>
      <c r="E315" s="110">
        <v>1365.4959401238</v>
      </c>
      <c r="F315" s="110"/>
      <c r="G315" s="110">
        <v>-250.91451712790899</v>
      </c>
      <c r="H315" s="110">
        <v>-205.23839016625001</v>
      </c>
      <c r="I315" s="110">
        <v>51.5742582020385</v>
      </c>
      <c r="J315" s="110">
        <v>6.3994101128173702</v>
      </c>
      <c r="K315" s="110">
        <v>-108.192875360088</v>
      </c>
      <c r="L315" s="110">
        <v>-11.275437302910801</v>
      </c>
      <c r="M315" s="110">
        <v>-7.2067878534576497</v>
      </c>
      <c r="O315" s="252">
        <v>4.58949515553289</v>
      </c>
      <c r="P315" s="252">
        <v>6.8162502124766302</v>
      </c>
      <c r="R315" s="253">
        <v>0.95689999999999997</v>
      </c>
      <c r="S315" s="253">
        <v>0.84889999999999999</v>
      </c>
      <c r="T315" s="253"/>
      <c r="U315" s="255">
        <v>0.63333333333333297</v>
      </c>
      <c r="V315" s="255">
        <v>0.24444444444444399</v>
      </c>
      <c r="W315" s="255">
        <v>7.4074074074074098E-2</v>
      </c>
      <c r="X315" s="253"/>
      <c r="Y315" s="253">
        <v>0.95478600000000002</v>
      </c>
      <c r="Z315" s="253">
        <v>1.0011000000000001</v>
      </c>
      <c r="AA315" s="255">
        <v>-4.5936395759717303</v>
      </c>
    </row>
    <row r="316" spans="1:27" customFormat="1" x14ac:dyDescent="0.25">
      <c r="A316" s="111" t="s">
        <v>630</v>
      </c>
      <c r="B316" s="110">
        <v>42362</v>
      </c>
      <c r="C316" s="110">
        <v>7773</v>
      </c>
      <c r="D316" s="110">
        <v>6550.8334313026598</v>
      </c>
      <c r="E316" s="110">
        <v>1567.18742121785</v>
      </c>
      <c r="F316" s="110"/>
      <c r="G316" s="110">
        <v>-95.718130960707796</v>
      </c>
      <c r="H316" s="110">
        <v>-27.121327195466101</v>
      </c>
      <c r="I316" s="110">
        <v>-113.669774623</v>
      </c>
      <c r="J316" s="110">
        <v>7.1699767005791601</v>
      </c>
      <c r="K316" s="110">
        <v>-108.192875360088</v>
      </c>
      <c r="L316" s="110">
        <v>-4.5622639747263001E-2</v>
      </c>
      <c r="M316" s="110">
        <v>-7.2067878534576497</v>
      </c>
      <c r="O316" s="252">
        <v>5.1390397053963497</v>
      </c>
      <c r="P316" s="252">
        <v>7.8230489589726604</v>
      </c>
      <c r="R316" s="253">
        <v>0.98519999999999996</v>
      </c>
      <c r="S316" s="253">
        <v>0.98199999999999998</v>
      </c>
      <c r="T316" s="253"/>
      <c r="U316" s="255">
        <v>0.39779513091410201</v>
      </c>
      <c r="V316" s="255">
        <v>0.11483693155718901</v>
      </c>
      <c r="W316" s="255">
        <v>3.3532384014699101E-2</v>
      </c>
      <c r="X316" s="253"/>
      <c r="Y316" s="253">
        <v>0.96590299999999996</v>
      </c>
      <c r="Z316" s="253">
        <v>1.0011000000000001</v>
      </c>
      <c r="AA316" s="255">
        <v>-5.9204840103716503</v>
      </c>
    </row>
    <row r="317" spans="1:27" customFormat="1" x14ac:dyDescent="0.25">
      <c r="A317" s="111" t="s">
        <v>631</v>
      </c>
      <c r="B317" s="110">
        <v>7911</v>
      </c>
      <c r="C317" s="110">
        <v>7218</v>
      </c>
      <c r="D317" s="110">
        <v>6268.0550257322402</v>
      </c>
      <c r="E317" s="110">
        <v>1514.3096449930299</v>
      </c>
      <c r="F317" s="110"/>
      <c r="G317" s="110">
        <v>-241.339525673266</v>
      </c>
      <c r="H317" s="110">
        <v>-225.45267650450199</v>
      </c>
      <c r="I317" s="110">
        <v>-17.503979877313299</v>
      </c>
      <c r="J317" s="110">
        <v>23.7826690239283</v>
      </c>
      <c r="K317" s="110">
        <v>-108.192875360088</v>
      </c>
      <c r="L317" s="110">
        <v>11.436649662511099</v>
      </c>
      <c r="M317" s="110">
        <v>-7.2067878534576497</v>
      </c>
      <c r="O317" s="252">
        <v>4.9172038933131104</v>
      </c>
      <c r="P317" s="252">
        <v>7.5590949311085804</v>
      </c>
      <c r="R317" s="253">
        <v>0.96130000000000004</v>
      </c>
      <c r="S317" s="253">
        <v>0.85040000000000004</v>
      </c>
      <c r="T317" s="253"/>
      <c r="U317" s="255">
        <v>0.52442159383033404</v>
      </c>
      <c r="V317" s="255">
        <v>0.197943444730077</v>
      </c>
      <c r="W317" s="255">
        <v>4.8843187660668398E-2</v>
      </c>
      <c r="X317" s="253"/>
      <c r="Y317" s="253">
        <v>0.96308000000000005</v>
      </c>
      <c r="Z317" s="253">
        <v>1.0038</v>
      </c>
      <c r="AA317" s="255">
        <v>-7.3809523809523796</v>
      </c>
    </row>
    <row r="318" spans="1:27" customFormat="1" x14ac:dyDescent="0.25">
      <c r="A318" s="111" t="s">
        <v>632</v>
      </c>
      <c r="B318" s="110">
        <v>3160</v>
      </c>
      <c r="C318" s="110">
        <v>5741</v>
      </c>
      <c r="D318" s="110">
        <v>5082.74177286742</v>
      </c>
      <c r="E318" s="110">
        <v>1090.4010305791701</v>
      </c>
      <c r="F318" s="110"/>
      <c r="G318" s="110">
        <v>-132.950178981128</v>
      </c>
      <c r="H318" s="110">
        <v>-163.56250923100001</v>
      </c>
      <c r="I318" s="110">
        <v>-32.565952799896898</v>
      </c>
      <c r="J318" s="110">
        <v>24.361220435908699</v>
      </c>
      <c r="K318" s="110">
        <v>-108.192875360088</v>
      </c>
      <c r="L318" s="110">
        <v>-12.523930675113601</v>
      </c>
      <c r="M318" s="110">
        <v>-7.2067878534576497</v>
      </c>
      <c r="O318" s="252">
        <v>3.9873417721519</v>
      </c>
      <c r="P318" s="252">
        <v>5.4430379746835396</v>
      </c>
      <c r="R318" s="253">
        <v>0.97360000000000002</v>
      </c>
      <c r="S318" s="253">
        <v>0.84899999999999998</v>
      </c>
      <c r="T318" s="253"/>
      <c r="U318" s="255">
        <v>0.53174603174603197</v>
      </c>
      <c r="V318" s="255">
        <v>0.19047619047618999</v>
      </c>
      <c r="W318" s="255">
        <v>8.7301587301587297E-2</v>
      </c>
      <c r="X318" s="253"/>
      <c r="Y318" s="253">
        <v>0.94885499999999989</v>
      </c>
      <c r="Z318" s="253">
        <v>1.0047999999999999</v>
      </c>
      <c r="AA318" s="255">
        <v>1.61290322580645</v>
      </c>
    </row>
    <row r="319" spans="1:27" customFormat="1" x14ac:dyDescent="0.25">
      <c r="A319" s="111" t="s">
        <v>633</v>
      </c>
      <c r="B319" s="110">
        <v>4119</v>
      </c>
      <c r="C319" s="110">
        <v>5545</v>
      </c>
      <c r="D319" s="110">
        <v>4858.7263982916602</v>
      </c>
      <c r="E319" s="110">
        <v>1186.7054131135999</v>
      </c>
      <c r="F319" s="110"/>
      <c r="G319" s="110">
        <v>-140.64060700754499</v>
      </c>
      <c r="H319" s="110">
        <v>-174.30701367173501</v>
      </c>
      <c r="I319" s="110">
        <v>-128.40309201276099</v>
      </c>
      <c r="J319" s="110">
        <v>70.901465341203604</v>
      </c>
      <c r="K319" s="110">
        <v>-108.192875360088</v>
      </c>
      <c r="L319" s="110">
        <v>-12.523930675113601</v>
      </c>
      <c r="M319" s="110">
        <v>-7.2067878534576497</v>
      </c>
      <c r="O319" s="252">
        <v>3.81160475843651</v>
      </c>
      <c r="P319" s="252">
        <v>5.9237679048312701</v>
      </c>
      <c r="R319" s="253">
        <v>0.9708</v>
      </c>
      <c r="S319" s="253">
        <v>0.85219999999999996</v>
      </c>
      <c r="T319" s="253"/>
      <c r="U319" s="255">
        <v>0.43312101910827999</v>
      </c>
      <c r="V319" s="255">
        <v>0.14012738853503201</v>
      </c>
      <c r="W319" s="255">
        <v>5.7324840764331197E-2</v>
      </c>
      <c r="X319" s="253"/>
      <c r="Y319" s="253">
        <v>0.95003299999999991</v>
      </c>
      <c r="Z319" s="253">
        <v>1.0145999999999999</v>
      </c>
      <c r="AA319" s="255">
        <v>0</v>
      </c>
    </row>
    <row r="320" spans="1:27" ht="5.25" customHeight="1" thickBot="1" x14ac:dyDescent="0.3">
      <c r="A320" s="122"/>
      <c r="B320" s="59"/>
      <c r="C320" s="59"/>
      <c r="D320" s="167"/>
      <c r="E320" s="59"/>
      <c r="F320" s="59"/>
      <c r="G320" s="59"/>
      <c r="H320" s="59"/>
      <c r="I320" s="59"/>
      <c r="J320" s="59"/>
      <c r="K320" s="59"/>
      <c r="L320" s="59"/>
      <c r="M320" s="59"/>
      <c r="O320" s="68"/>
      <c r="P320" s="68"/>
      <c r="Q320" s="68"/>
      <c r="R320" s="68"/>
      <c r="S320" s="167"/>
      <c r="T320" s="167"/>
      <c r="U320" s="167"/>
      <c r="V320" s="167"/>
      <c r="W320" s="167"/>
      <c r="X320" s="167"/>
      <c r="Y320" s="167"/>
      <c r="Z320" s="167"/>
      <c r="AA320" s="59"/>
    </row>
    <row r="321" spans="1:26" x14ac:dyDescent="0.25">
      <c r="A321" s="123"/>
      <c r="B321" s="155"/>
      <c r="C321" s="155"/>
      <c r="D321" s="166"/>
      <c r="E321" s="155"/>
      <c r="F321" s="155"/>
      <c r="J321" s="155"/>
      <c r="K321" s="155"/>
      <c r="L321" s="155"/>
      <c r="M321" s="155"/>
      <c r="S321" s="168"/>
      <c r="T321" s="168"/>
      <c r="U321" s="168"/>
      <c r="V321" s="168"/>
      <c r="W321" s="168"/>
      <c r="X321" s="168"/>
      <c r="Y321" s="168"/>
      <c r="Z321" s="168"/>
    </row>
    <row r="322" spans="1:26" x14ac:dyDescent="0.25">
      <c r="A322" s="100"/>
      <c r="B322" s="156"/>
      <c r="C322" s="156"/>
      <c r="D322" s="169"/>
      <c r="E322" s="156"/>
      <c r="F322" s="156"/>
      <c r="J322" s="156"/>
      <c r="K322" s="156"/>
      <c r="L322" s="156"/>
      <c r="M322" s="156"/>
      <c r="S322" s="169"/>
      <c r="T322" s="169"/>
      <c r="U322" s="169"/>
      <c r="V322" s="169"/>
      <c r="W322" s="169"/>
      <c r="X322" s="169"/>
      <c r="Y322" s="169"/>
      <c r="Z322" s="169"/>
    </row>
    <row r="323" spans="1:26" x14ac:dyDescent="0.25"/>
    <row r="324" spans="1:26" x14ac:dyDescent="0.25"/>
    <row r="325" spans="1:26" x14ac:dyDescent="0.25"/>
    <row r="326" spans="1:26" x14ac:dyDescent="0.25"/>
    <row r="327" spans="1:26" x14ac:dyDescent="0.25"/>
  </sheetData>
  <mergeCells count="5">
    <mergeCell ref="U3:W3"/>
    <mergeCell ref="Y3:Z3"/>
    <mergeCell ref="D3:E3"/>
    <mergeCell ref="G3:M3"/>
    <mergeCell ref="R3:S3"/>
  </mergeCells>
  <conditionalFormatting sqref="B10:M319">
    <cfRule type="cellIs" dxfId="6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AA320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17.109375" customWidth="1"/>
    <col min="2" max="2" width="12.5546875" customWidth="1"/>
    <col min="3" max="3" width="14.33203125" customWidth="1"/>
    <col min="4" max="4" width="3.5546875" customWidth="1"/>
    <col min="5" max="5" width="10.33203125" customWidth="1"/>
    <col min="6" max="9" width="10.88671875" customWidth="1"/>
    <col min="10" max="10" width="11.6640625" customWidth="1"/>
    <col min="11" max="11" width="3.5546875" style="64" customWidth="1"/>
    <col min="12" max="12" width="8.88671875" customWidth="1"/>
    <col min="13" max="13" width="9" customWidth="1"/>
    <col min="14" max="15" width="9.109375" customWidth="1"/>
    <col min="16" max="16" width="9.109375" style="71" customWidth="1"/>
    <col min="17" max="17" width="11.44140625" customWidth="1"/>
    <col min="18" max="18" width="6.109375" customWidth="1"/>
    <col min="19" max="27" width="0" hidden="1" customWidth="1"/>
    <col min="28" max="16384" width="9.109375" hidden="1"/>
  </cols>
  <sheetData>
    <row r="1" spans="1:18" x14ac:dyDescent="0.25"/>
    <row r="2" spans="1:18" ht="16.2" thickBot="1" x14ac:dyDescent="0.35">
      <c r="A2" s="69" t="str">
        <f>"Tabell 5 Förskoleklass och grundskola, utjämningsåret "&amp;Innehåll!C34</f>
        <v>Tabell 5 Förskoleklass och grundskola, utjämningsåret 2024</v>
      </c>
      <c r="B2" s="69"/>
      <c r="C2" s="68"/>
      <c r="D2" s="68"/>
      <c r="E2" s="68"/>
      <c r="F2" s="68"/>
      <c r="G2" s="68"/>
      <c r="H2" s="68"/>
      <c r="I2" s="68"/>
      <c r="J2" s="68"/>
      <c r="L2" s="69" t="s">
        <v>67</v>
      </c>
      <c r="M2" s="68"/>
      <c r="N2" s="68"/>
      <c r="O2" s="68"/>
      <c r="P2" s="68"/>
      <c r="Q2" s="68"/>
      <c r="R2" s="64"/>
    </row>
    <row r="3" spans="1:18" ht="14.25" customHeight="1" x14ac:dyDescent="0.25">
      <c r="L3" s="333"/>
      <c r="M3" s="333"/>
      <c r="N3" s="333"/>
      <c r="O3" s="335"/>
      <c r="P3" s="335"/>
      <c r="Q3" s="333"/>
    </row>
    <row r="4" spans="1:18" s="64" customFormat="1" ht="12.75" customHeight="1" x14ac:dyDescent="0.25">
      <c r="A4" t="s">
        <v>19</v>
      </c>
      <c r="C4"/>
      <c r="D4"/>
      <c r="E4" s="242"/>
      <c r="F4" s="334" t="s">
        <v>69</v>
      </c>
      <c r="G4" s="334"/>
      <c r="H4" s="334"/>
      <c r="I4" s="334"/>
      <c r="J4" s="334"/>
      <c r="K4" s="72"/>
      <c r="L4" s="333"/>
      <c r="M4" s="333"/>
      <c r="N4" s="333"/>
      <c r="O4" s="335"/>
      <c r="P4" s="335"/>
      <c r="Q4" s="333"/>
      <c r="R4" s="73"/>
    </row>
    <row r="5" spans="1:18" s="64" customFormat="1" ht="85.8" customHeight="1" x14ac:dyDescent="0.25">
      <c r="A5" s="3" t="s">
        <v>42</v>
      </c>
      <c r="B5" s="74" t="str">
        <f>"Folkmängd 31/12 -"&amp;Innehåll!C34-2</f>
        <v>Folkmängd 31/12 -2022</v>
      </c>
      <c r="C5" s="74" t="s">
        <v>219</v>
      </c>
      <c r="D5" s="74"/>
      <c r="E5" s="74" t="s">
        <v>79</v>
      </c>
      <c r="F5" s="74" t="s">
        <v>216</v>
      </c>
      <c r="G5" s="261" t="s">
        <v>193</v>
      </c>
      <c r="H5" s="262" t="s">
        <v>194</v>
      </c>
      <c r="I5" s="74" t="s">
        <v>217</v>
      </c>
      <c r="J5" s="74" t="s">
        <v>218</v>
      </c>
      <c r="K5" s="75"/>
      <c r="L5" s="74" t="s">
        <v>220</v>
      </c>
      <c r="M5" s="74" t="s">
        <v>221</v>
      </c>
      <c r="N5" s="84" t="s">
        <v>300</v>
      </c>
      <c r="O5" s="84" t="s">
        <v>176</v>
      </c>
      <c r="P5" s="83" t="s">
        <v>278</v>
      </c>
      <c r="Q5" s="83" t="s">
        <v>223</v>
      </c>
    </row>
    <row r="6" spans="1:18" s="72" customFormat="1" ht="15.75" customHeight="1" x14ac:dyDescent="0.25">
      <c r="B6" s="76"/>
      <c r="C6" s="78" t="s">
        <v>280</v>
      </c>
      <c r="E6" s="76" t="s">
        <v>71</v>
      </c>
      <c r="F6" s="76" t="s">
        <v>72</v>
      </c>
      <c r="G6" s="76" t="s">
        <v>73</v>
      </c>
      <c r="H6" s="76" t="s">
        <v>74</v>
      </c>
      <c r="I6" s="76" t="s">
        <v>75</v>
      </c>
      <c r="J6" s="246" t="s">
        <v>82</v>
      </c>
      <c r="K6" s="246"/>
      <c r="L6" s="300"/>
      <c r="M6" s="300"/>
      <c r="N6" s="300"/>
      <c r="O6" s="300"/>
      <c r="P6" s="77"/>
      <c r="Q6" s="299"/>
      <c r="R6" s="299"/>
    </row>
    <row r="7" spans="1:18" ht="18.75" customHeight="1" x14ac:dyDescent="0.25">
      <c r="A7" s="17" t="s">
        <v>329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8" ht="13.2" x14ac:dyDescent="0.25">
      <c r="A8" s="110" t="s">
        <v>330</v>
      </c>
      <c r="B8" s="110">
        <v>95383</v>
      </c>
      <c r="C8" s="110">
        <v>15419</v>
      </c>
      <c r="D8" s="110"/>
      <c r="E8" s="110">
        <v>14971.0855512653</v>
      </c>
      <c r="F8" s="110">
        <v>473.69656790374398</v>
      </c>
      <c r="G8" s="110">
        <v>-265.69767149297002</v>
      </c>
      <c r="H8" s="110">
        <v>264.95716641249498</v>
      </c>
      <c r="I8" s="110">
        <v>-3.88322229114979</v>
      </c>
      <c r="J8" s="110">
        <v>-20.8391069077719</v>
      </c>
      <c r="K8" s="110"/>
      <c r="L8" s="128">
        <v>1.2874411582776799</v>
      </c>
      <c r="M8" s="128">
        <v>12.391096945996701</v>
      </c>
      <c r="N8" s="128">
        <v>54.0147220577037</v>
      </c>
      <c r="O8" s="128">
        <v>103.88720000000001</v>
      </c>
      <c r="P8" s="263">
        <v>0.98170000000000002</v>
      </c>
      <c r="Q8" s="128">
        <v>6.5409113179813803</v>
      </c>
    </row>
    <row r="9" spans="1:18" ht="13.2" x14ac:dyDescent="0.25">
      <c r="A9" s="110" t="s">
        <v>331</v>
      </c>
      <c r="B9" s="110">
        <v>32692</v>
      </c>
      <c r="C9" s="110">
        <v>17014</v>
      </c>
      <c r="D9" s="110"/>
      <c r="E9" s="110">
        <v>16387.645084906901</v>
      </c>
      <c r="F9" s="110">
        <v>-90.473590209887206</v>
      </c>
      <c r="G9" s="110">
        <v>-193.29484044916899</v>
      </c>
      <c r="H9" s="110">
        <v>723.04094817173598</v>
      </c>
      <c r="I9" s="110">
        <v>207.80104827699401</v>
      </c>
      <c r="J9" s="110">
        <v>-20.8391069077719</v>
      </c>
      <c r="K9" s="110"/>
      <c r="L9" s="128">
        <v>1.23577633671846</v>
      </c>
      <c r="M9" s="128">
        <v>13.6608344549125</v>
      </c>
      <c r="N9" s="128">
        <v>15.382892969099901</v>
      </c>
      <c r="O9" s="128">
        <v>107.7985</v>
      </c>
      <c r="P9" s="263">
        <v>0.98770000000000002</v>
      </c>
      <c r="Q9" s="128">
        <v>-9.0569561157796397</v>
      </c>
    </row>
    <row r="10" spans="1:18" ht="13.2" x14ac:dyDescent="0.25">
      <c r="A10" s="110" t="s">
        <v>332</v>
      </c>
      <c r="B10" s="110">
        <v>29123</v>
      </c>
      <c r="C10" s="110">
        <v>18163</v>
      </c>
      <c r="D10" s="110"/>
      <c r="E10" s="110">
        <v>17645.2460530969</v>
      </c>
      <c r="F10" s="110">
        <v>-132.24182876690401</v>
      </c>
      <c r="G10" s="110">
        <v>172.373982388988</v>
      </c>
      <c r="H10" s="110">
        <v>501.85635512060901</v>
      </c>
      <c r="I10" s="110">
        <v>-3.88322229114979</v>
      </c>
      <c r="J10" s="110">
        <v>-20.8391069077719</v>
      </c>
      <c r="K10" s="110"/>
      <c r="L10" s="128">
        <v>1.50053222538887</v>
      </c>
      <c r="M10" s="128">
        <v>14.6138790646568</v>
      </c>
      <c r="N10" s="128">
        <v>12.0535714285714</v>
      </c>
      <c r="O10" s="128">
        <v>105.2833</v>
      </c>
      <c r="P10" s="263">
        <v>1.0093000000000001</v>
      </c>
      <c r="Q10" s="128">
        <v>2.2885789014821301</v>
      </c>
    </row>
    <row r="11" spans="1:18" ht="13.2" x14ac:dyDescent="0.25">
      <c r="A11" s="110" t="s">
        <v>333</v>
      </c>
      <c r="B11" s="110">
        <v>97683</v>
      </c>
      <c r="C11" s="110">
        <v>14601</v>
      </c>
      <c r="D11" s="110"/>
      <c r="E11" s="110">
        <v>14261.0390019757</v>
      </c>
      <c r="F11" s="110">
        <v>152.44957229494199</v>
      </c>
      <c r="G11" s="110">
        <v>-197.085767533264</v>
      </c>
      <c r="H11" s="110">
        <v>323.29753969036199</v>
      </c>
      <c r="I11" s="110">
        <v>-3.88322229114979</v>
      </c>
      <c r="J11" s="110">
        <v>65.221398580748996</v>
      </c>
      <c r="K11" s="110"/>
      <c r="L11" s="128">
        <v>1.35949960586796</v>
      </c>
      <c r="M11" s="128">
        <v>11.728755259359399</v>
      </c>
      <c r="N11" s="128">
        <v>34.773500916470297</v>
      </c>
      <c r="O11" s="128">
        <v>104.7469</v>
      </c>
      <c r="P11" s="263">
        <v>0.98560000000000003</v>
      </c>
      <c r="Q11" s="128">
        <v>12.2574413908157</v>
      </c>
    </row>
    <row r="12" spans="1:18" ht="13.2" x14ac:dyDescent="0.25">
      <c r="A12" s="110" t="s">
        <v>334</v>
      </c>
      <c r="B12" s="110">
        <v>114504</v>
      </c>
      <c r="C12" s="110">
        <v>15867</v>
      </c>
      <c r="D12" s="110"/>
      <c r="E12" s="110">
        <v>15525.729305242199</v>
      </c>
      <c r="F12" s="110">
        <v>198.15747233426899</v>
      </c>
      <c r="G12" s="110">
        <v>-240.13847478868999</v>
      </c>
      <c r="H12" s="110">
        <v>408.054986022918</v>
      </c>
      <c r="I12" s="110">
        <v>-3.88322229114979</v>
      </c>
      <c r="J12" s="110">
        <v>-20.8391069077719</v>
      </c>
      <c r="K12" s="110"/>
      <c r="L12" s="128">
        <v>1.3615244882274899</v>
      </c>
      <c r="M12" s="128">
        <v>12.835359463424901</v>
      </c>
      <c r="N12" s="128">
        <v>34.673742940736197</v>
      </c>
      <c r="O12" s="128">
        <v>105.154</v>
      </c>
      <c r="P12" s="263">
        <v>0.98399999999999999</v>
      </c>
      <c r="Q12" s="128">
        <v>4.2853477033615599</v>
      </c>
    </row>
    <row r="13" spans="1:18" ht="13.2" x14ac:dyDescent="0.25">
      <c r="A13" s="110" t="s">
        <v>335</v>
      </c>
      <c r="B13" s="110">
        <v>85460</v>
      </c>
      <c r="C13" s="110">
        <v>14194</v>
      </c>
      <c r="D13" s="110"/>
      <c r="E13" s="110">
        <v>13844.8846541073</v>
      </c>
      <c r="F13" s="110">
        <v>262.368010828161</v>
      </c>
      <c r="G13" s="110">
        <v>-272.777964383192</v>
      </c>
      <c r="H13" s="110">
        <v>354.51243928924998</v>
      </c>
      <c r="I13" s="110">
        <v>-3.88322229114979</v>
      </c>
      <c r="J13" s="110">
        <v>8.9570220483112593</v>
      </c>
      <c r="K13" s="110"/>
      <c r="L13" s="128">
        <v>1.2883220219986</v>
      </c>
      <c r="M13" s="128">
        <v>11.404165691551601</v>
      </c>
      <c r="N13" s="128">
        <v>43.607633901087603</v>
      </c>
      <c r="O13" s="128">
        <v>105.2059</v>
      </c>
      <c r="P13" s="263">
        <v>0.97970000000000002</v>
      </c>
      <c r="Q13" s="128">
        <v>9.6321002627855297</v>
      </c>
    </row>
    <row r="14" spans="1:18" ht="13.2" x14ac:dyDescent="0.25">
      <c r="A14" s="110" t="s">
        <v>336</v>
      </c>
      <c r="B14" s="110">
        <v>48432</v>
      </c>
      <c r="C14" s="110">
        <v>15189</v>
      </c>
      <c r="D14" s="110"/>
      <c r="E14" s="110">
        <v>15080.8563073594</v>
      </c>
      <c r="F14" s="110">
        <v>-89.145569612559001</v>
      </c>
      <c r="G14" s="110">
        <v>-231.51242119182899</v>
      </c>
      <c r="H14" s="110">
        <v>441.09424584864098</v>
      </c>
      <c r="I14" s="110">
        <v>8.2844309067021999</v>
      </c>
      <c r="J14" s="110">
        <v>-20.8391069077719</v>
      </c>
      <c r="K14" s="110"/>
      <c r="L14" s="128">
        <v>1.29046911133135</v>
      </c>
      <c r="M14" s="128">
        <v>12.4855467459531</v>
      </c>
      <c r="N14" s="128">
        <v>16.917479742020799</v>
      </c>
      <c r="O14" s="128">
        <v>105.732</v>
      </c>
      <c r="P14" s="263">
        <v>0.98409999999999997</v>
      </c>
      <c r="Q14" s="128">
        <v>-2.4703990644642602</v>
      </c>
    </row>
    <row r="15" spans="1:18" ht="13.2" x14ac:dyDescent="0.25">
      <c r="A15" s="110" t="s">
        <v>337</v>
      </c>
      <c r="B15" s="110">
        <v>109486</v>
      </c>
      <c r="C15" s="110">
        <v>15596</v>
      </c>
      <c r="D15" s="110"/>
      <c r="E15" s="110">
        <v>15406.875339570501</v>
      </c>
      <c r="F15" s="110">
        <v>-73.7266561267312</v>
      </c>
      <c r="G15" s="110">
        <v>-252.10299914355599</v>
      </c>
      <c r="H15" s="110">
        <v>539.52363719303298</v>
      </c>
      <c r="I15" s="110">
        <v>-3.88322229114979</v>
      </c>
      <c r="J15" s="110">
        <v>-20.8391069077719</v>
      </c>
      <c r="K15" s="110"/>
      <c r="L15" s="128">
        <v>1.32071680397494</v>
      </c>
      <c r="M15" s="128">
        <v>12.754142082092701</v>
      </c>
      <c r="N15" s="128">
        <v>17.545116012603799</v>
      </c>
      <c r="O15" s="128">
        <v>106.5587</v>
      </c>
      <c r="P15" s="263">
        <v>0.98309999999999997</v>
      </c>
      <c r="Q15" s="128">
        <v>2.5009977384594899</v>
      </c>
    </row>
    <row r="16" spans="1:18" ht="13.2" x14ac:dyDescent="0.25">
      <c r="A16" s="110" t="s">
        <v>338</v>
      </c>
      <c r="B16" s="110">
        <v>65587</v>
      </c>
      <c r="C16" s="110">
        <v>11707</v>
      </c>
      <c r="D16" s="110"/>
      <c r="E16" s="110">
        <v>11293.1961412697</v>
      </c>
      <c r="F16" s="110">
        <v>-153.84420780905</v>
      </c>
      <c r="G16" s="110">
        <v>342.55179987677002</v>
      </c>
      <c r="H16" s="110">
        <v>208.68227390950199</v>
      </c>
      <c r="I16" s="110">
        <v>-3.88322229114979</v>
      </c>
      <c r="J16" s="110">
        <v>20.776084597777299</v>
      </c>
      <c r="K16" s="110"/>
      <c r="L16" s="128">
        <v>1.0566118285635899</v>
      </c>
      <c r="M16" s="128">
        <v>9.2990989067955496</v>
      </c>
      <c r="N16" s="128">
        <v>17.051975733726799</v>
      </c>
      <c r="O16" s="128">
        <v>104.4265</v>
      </c>
      <c r="P16" s="263">
        <v>1.0296000000000001</v>
      </c>
      <c r="Q16" s="128">
        <v>10.6549364613881</v>
      </c>
    </row>
    <row r="17" spans="1:17" ht="13.2" x14ac:dyDescent="0.25">
      <c r="A17" s="110" t="s">
        <v>339</v>
      </c>
      <c r="B17" s="110">
        <v>11664</v>
      </c>
      <c r="C17" s="110">
        <v>16438</v>
      </c>
      <c r="D17" s="110"/>
      <c r="E17" s="110">
        <v>16187.8675577919</v>
      </c>
      <c r="F17" s="110">
        <v>-148.52838089789199</v>
      </c>
      <c r="G17" s="110">
        <v>129.682200778626</v>
      </c>
      <c r="H17" s="110">
        <v>294.11292940894498</v>
      </c>
      <c r="I17" s="110">
        <v>-3.88322229114979</v>
      </c>
      <c r="J17" s="110">
        <v>-20.8391069077719</v>
      </c>
      <c r="K17" s="110"/>
      <c r="L17" s="128">
        <v>1.5260631001371701</v>
      </c>
      <c r="M17" s="128">
        <v>13.3230452674897</v>
      </c>
      <c r="N17" s="128">
        <v>12.226512226512201</v>
      </c>
      <c r="O17" s="128">
        <v>103.9113</v>
      </c>
      <c r="P17" s="263">
        <v>1.0075000000000001</v>
      </c>
      <c r="Q17" s="128">
        <v>3.9615846338535401</v>
      </c>
    </row>
    <row r="18" spans="1:17" ht="13.2" x14ac:dyDescent="0.25">
      <c r="A18" s="110" t="s">
        <v>340</v>
      </c>
      <c r="B18" s="110">
        <v>30043</v>
      </c>
      <c r="C18" s="110">
        <v>13026</v>
      </c>
      <c r="D18" s="110"/>
      <c r="E18" s="110">
        <v>12821.8466458107</v>
      </c>
      <c r="F18" s="110">
        <v>10.4087376104703</v>
      </c>
      <c r="G18" s="110">
        <v>18.530671411832898</v>
      </c>
      <c r="H18" s="110">
        <v>128.83758345517199</v>
      </c>
      <c r="I18" s="110">
        <v>-3.88322229114979</v>
      </c>
      <c r="J18" s="110">
        <v>50.457952814398702</v>
      </c>
      <c r="K18" s="110"/>
      <c r="L18" s="128">
        <v>1.34141064474254</v>
      </c>
      <c r="M18" s="128">
        <v>10.4783144160037</v>
      </c>
      <c r="N18" s="128">
        <v>27.890724269377401</v>
      </c>
      <c r="O18" s="128">
        <v>103.0519</v>
      </c>
      <c r="P18" s="263">
        <v>1.0007999999999999</v>
      </c>
      <c r="Q18" s="128">
        <v>11.9130160731169</v>
      </c>
    </row>
    <row r="19" spans="1:17" ht="13.2" x14ac:dyDescent="0.25">
      <c r="A19" s="110" t="s">
        <v>341</v>
      </c>
      <c r="B19" s="110">
        <v>17352</v>
      </c>
      <c r="C19" s="110">
        <v>16769</v>
      </c>
      <c r="D19" s="110"/>
      <c r="E19" s="110">
        <v>16658.6014670806</v>
      </c>
      <c r="F19" s="110">
        <v>147.70447633127901</v>
      </c>
      <c r="G19" s="110">
        <v>-283.25233157872498</v>
      </c>
      <c r="H19" s="110">
        <v>270.40022097038599</v>
      </c>
      <c r="I19" s="110">
        <v>-3.88322229114979</v>
      </c>
      <c r="J19" s="110">
        <v>-20.8391069077719</v>
      </c>
      <c r="K19" s="110"/>
      <c r="L19" s="128">
        <v>1.31396957123098</v>
      </c>
      <c r="M19" s="128">
        <v>13.8543107422775</v>
      </c>
      <c r="N19" s="128">
        <v>29.159733777038301</v>
      </c>
      <c r="O19" s="128">
        <v>103.6189</v>
      </c>
      <c r="P19" s="263">
        <v>0.98250000000000004</v>
      </c>
      <c r="Q19" s="128">
        <v>0.84291187739463602</v>
      </c>
    </row>
    <row r="20" spans="1:17" ht="13.2" x14ac:dyDescent="0.25">
      <c r="A20" s="110" t="s">
        <v>342</v>
      </c>
      <c r="B20" s="110">
        <v>51876</v>
      </c>
      <c r="C20" s="110">
        <v>15885</v>
      </c>
      <c r="D20" s="110"/>
      <c r="E20" s="110">
        <v>15035.5061055323</v>
      </c>
      <c r="F20" s="110">
        <v>400.01851855149499</v>
      </c>
      <c r="G20" s="110">
        <v>-112.010854749073</v>
      </c>
      <c r="H20" s="110">
        <v>395.54155617654902</v>
      </c>
      <c r="I20" s="110">
        <v>-3.88322229114979</v>
      </c>
      <c r="J20" s="110">
        <v>169.41536475673701</v>
      </c>
      <c r="K20" s="110"/>
      <c r="L20" s="128">
        <v>1.4843087362171301</v>
      </c>
      <c r="M20" s="128">
        <v>12.3371115737528</v>
      </c>
      <c r="N20" s="128">
        <v>49.390625</v>
      </c>
      <c r="O20" s="128">
        <v>105.08920000000001</v>
      </c>
      <c r="P20" s="263">
        <v>0.99199999999999999</v>
      </c>
      <c r="Q20" s="128">
        <v>17.023012893749002</v>
      </c>
    </row>
    <row r="21" spans="1:17" ht="13.2" x14ac:dyDescent="0.25">
      <c r="A21" s="110" t="s">
        <v>343</v>
      </c>
      <c r="B21" s="110">
        <v>76237</v>
      </c>
      <c r="C21" s="110">
        <v>15755</v>
      </c>
      <c r="D21" s="110"/>
      <c r="E21" s="110">
        <v>15396.5220129803</v>
      </c>
      <c r="F21" s="110">
        <v>121.130371005717</v>
      </c>
      <c r="G21" s="110">
        <v>-278.10211534624602</v>
      </c>
      <c r="H21" s="110">
        <v>539.79793948846395</v>
      </c>
      <c r="I21" s="110">
        <v>-3.88322229114979</v>
      </c>
      <c r="J21" s="110">
        <v>-20.8391069077719</v>
      </c>
      <c r="K21" s="110"/>
      <c r="L21" s="128">
        <v>1.3077639466400801</v>
      </c>
      <c r="M21" s="128">
        <v>12.752338103545499</v>
      </c>
      <c r="N21" s="128">
        <v>29.983542480971</v>
      </c>
      <c r="O21" s="128">
        <v>106.4931</v>
      </c>
      <c r="P21" s="263">
        <v>0.98140000000000005</v>
      </c>
      <c r="Q21" s="128">
        <v>-0.47353760445682502</v>
      </c>
    </row>
    <row r="22" spans="1:17" ht="13.2" x14ac:dyDescent="0.25">
      <c r="A22" s="110" t="s">
        <v>344</v>
      </c>
      <c r="B22" s="110">
        <v>85450</v>
      </c>
      <c r="C22" s="110">
        <v>9412</v>
      </c>
      <c r="D22" s="110"/>
      <c r="E22" s="110">
        <v>9502.0787486011795</v>
      </c>
      <c r="F22" s="110">
        <v>-23.9945974348914</v>
      </c>
      <c r="G22" s="110">
        <v>-326.19997785557598</v>
      </c>
      <c r="H22" s="110">
        <v>191.891870387767</v>
      </c>
      <c r="I22" s="110">
        <v>-3.88322229114979</v>
      </c>
      <c r="J22" s="110">
        <v>72.467894508677006</v>
      </c>
      <c r="K22" s="110"/>
      <c r="L22" s="128">
        <v>1.05558806319485</v>
      </c>
      <c r="M22" s="128">
        <v>7.7308367466354602</v>
      </c>
      <c r="N22" s="128">
        <v>34.181047532546202</v>
      </c>
      <c r="O22" s="128">
        <v>105.2868</v>
      </c>
      <c r="P22" s="263">
        <v>0.96479999999999999</v>
      </c>
      <c r="Q22" s="128">
        <v>14.889058913542501</v>
      </c>
    </row>
    <row r="23" spans="1:17" ht="13.2" x14ac:dyDescent="0.25">
      <c r="A23" s="110" t="s">
        <v>329</v>
      </c>
      <c r="B23" s="110">
        <v>984748</v>
      </c>
      <c r="C23" s="110">
        <v>11677</v>
      </c>
      <c r="D23" s="110"/>
      <c r="E23" s="110">
        <v>11700.180200597701</v>
      </c>
      <c r="F23" s="110">
        <v>9.2103940728180795</v>
      </c>
      <c r="G23" s="110">
        <v>-333.37206776226702</v>
      </c>
      <c r="H23" s="110">
        <v>326.05141705190999</v>
      </c>
      <c r="I23" s="110">
        <v>-3.88322229114979</v>
      </c>
      <c r="J23" s="110">
        <v>-20.8391069077719</v>
      </c>
      <c r="K23" s="110"/>
      <c r="L23" s="128">
        <v>1.09845361452879</v>
      </c>
      <c r="M23" s="128">
        <v>9.6321089253291206</v>
      </c>
      <c r="N23" s="128">
        <v>30.239741913718198</v>
      </c>
      <c r="O23" s="128">
        <v>105.96729999999999</v>
      </c>
      <c r="P23" s="263">
        <v>0.9708</v>
      </c>
      <c r="Q23" s="128">
        <v>6.2427106374421903</v>
      </c>
    </row>
    <row r="24" spans="1:17" ht="13.2" x14ac:dyDescent="0.25">
      <c r="A24" s="110" t="s">
        <v>345</v>
      </c>
      <c r="B24" s="110">
        <v>54070</v>
      </c>
      <c r="C24" s="110">
        <v>11602</v>
      </c>
      <c r="D24" s="110"/>
      <c r="E24" s="110">
        <v>11418.1299011422</v>
      </c>
      <c r="F24" s="110">
        <v>114.444421319463</v>
      </c>
      <c r="G24" s="110">
        <v>-358.24877573147802</v>
      </c>
      <c r="H24" s="110">
        <v>338.53602198164901</v>
      </c>
      <c r="I24" s="110">
        <v>-3.88322229114979</v>
      </c>
      <c r="J24" s="110">
        <v>92.676038428888802</v>
      </c>
      <c r="K24" s="110"/>
      <c r="L24" s="128">
        <v>1.0671351951174399</v>
      </c>
      <c r="M24" s="128">
        <v>9.4026262252635497</v>
      </c>
      <c r="N24" s="128">
        <v>40.086546026750597</v>
      </c>
      <c r="O24" s="128">
        <v>106.23739999999999</v>
      </c>
      <c r="P24" s="263">
        <v>0.96789999999999998</v>
      </c>
      <c r="Q24" s="128">
        <v>15.037593984962401</v>
      </c>
    </row>
    <row r="25" spans="1:17" ht="13.2" x14ac:dyDescent="0.25">
      <c r="A25" s="110" t="s">
        <v>346</v>
      </c>
      <c r="B25" s="110">
        <v>102426</v>
      </c>
      <c r="C25" s="110">
        <v>14022</v>
      </c>
      <c r="D25" s="110"/>
      <c r="E25" s="110">
        <v>13515.1210067186</v>
      </c>
      <c r="F25" s="110">
        <v>409.351204717678</v>
      </c>
      <c r="G25" s="110">
        <v>-124.174991770657</v>
      </c>
      <c r="H25" s="110">
        <v>245.99928769617799</v>
      </c>
      <c r="I25" s="110">
        <v>-3.88322229114979</v>
      </c>
      <c r="J25" s="110">
        <v>-20.8391069077719</v>
      </c>
      <c r="K25" s="110"/>
      <c r="L25" s="128">
        <v>1.1803643606115599</v>
      </c>
      <c r="M25" s="128">
        <v>11.175873313416499</v>
      </c>
      <c r="N25" s="128">
        <v>55.202236393814999</v>
      </c>
      <c r="O25" s="128">
        <v>104.0759</v>
      </c>
      <c r="P25" s="263">
        <v>0.99019999999999997</v>
      </c>
      <c r="Q25" s="128">
        <v>7.1452759905181198</v>
      </c>
    </row>
    <row r="26" spans="1:17" ht="13.2" x14ac:dyDescent="0.25">
      <c r="A26" s="110" t="s">
        <v>347</v>
      </c>
      <c r="B26" s="110">
        <v>49214</v>
      </c>
      <c r="C26" s="110">
        <v>15705</v>
      </c>
      <c r="D26" s="110"/>
      <c r="E26" s="110">
        <v>15636.351852263801</v>
      </c>
      <c r="F26" s="110">
        <v>-79.288198963411205</v>
      </c>
      <c r="G26" s="110">
        <v>-262.23569294897698</v>
      </c>
      <c r="H26" s="110">
        <v>434.71336935029501</v>
      </c>
      <c r="I26" s="110">
        <v>-3.88322229114979</v>
      </c>
      <c r="J26" s="110">
        <v>-20.8391069077719</v>
      </c>
      <c r="K26" s="110"/>
      <c r="L26" s="128">
        <v>1.3451456902507399</v>
      </c>
      <c r="M26" s="128">
        <v>12.941439427805101</v>
      </c>
      <c r="N26" s="128">
        <v>16.9414350761501</v>
      </c>
      <c r="O26" s="128">
        <v>105.471</v>
      </c>
      <c r="P26" s="263">
        <v>0.98270000000000002</v>
      </c>
      <c r="Q26" s="128">
        <v>3.12408330888824</v>
      </c>
    </row>
    <row r="27" spans="1:17" ht="13.2" x14ac:dyDescent="0.25">
      <c r="A27" s="110" t="s">
        <v>348</v>
      </c>
      <c r="B27" s="110">
        <v>75137</v>
      </c>
      <c r="C27" s="110">
        <v>15689</v>
      </c>
      <c r="D27" s="110"/>
      <c r="E27" s="110">
        <v>15447.5649337416</v>
      </c>
      <c r="F27" s="110">
        <v>-50.728400471048502</v>
      </c>
      <c r="G27" s="110">
        <v>-274.41724419228598</v>
      </c>
      <c r="H27" s="110">
        <v>591.02912872783702</v>
      </c>
      <c r="I27" s="110">
        <v>-3.88322229114979</v>
      </c>
      <c r="J27" s="110">
        <v>-20.8391069077719</v>
      </c>
      <c r="K27" s="110"/>
      <c r="L27" s="128">
        <v>1.2776661298694401</v>
      </c>
      <c r="M27" s="128">
        <v>12.813926560815601</v>
      </c>
      <c r="N27" s="128">
        <v>18.923971749065199</v>
      </c>
      <c r="O27" s="128">
        <v>107.03579999999999</v>
      </c>
      <c r="P27" s="263">
        <v>0.98170000000000002</v>
      </c>
      <c r="Q27" s="128">
        <v>1.2914952645173601</v>
      </c>
    </row>
    <row r="28" spans="1:17" ht="13.2" x14ac:dyDescent="0.25">
      <c r="A28" s="110" t="s">
        <v>349</v>
      </c>
      <c r="B28" s="110">
        <v>49262</v>
      </c>
      <c r="C28" s="110">
        <v>14590</v>
      </c>
      <c r="D28" s="110"/>
      <c r="E28" s="110">
        <v>14059.2888998653</v>
      </c>
      <c r="F28" s="110">
        <v>260.16261022094801</v>
      </c>
      <c r="G28" s="110">
        <v>-270.10072612214799</v>
      </c>
      <c r="H28" s="110">
        <v>427.35709380670602</v>
      </c>
      <c r="I28" s="110">
        <v>-3.88322229114979</v>
      </c>
      <c r="J28" s="110">
        <v>117.227549067521</v>
      </c>
      <c r="K28" s="110"/>
      <c r="L28" s="128">
        <v>1.38037432503755</v>
      </c>
      <c r="M28" s="128">
        <v>11.540335349762501</v>
      </c>
      <c r="N28" s="128">
        <v>42.937554969217203</v>
      </c>
      <c r="O28" s="128">
        <v>105.87990000000001</v>
      </c>
      <c r="P28" s="263">
        <v>0.98019999999999996</v>
      </c>
      <c r="Q28" s="128">
        <v>14.933188876850799</v>
      </c>
    </row>
    <row r="29" spans="1:17" ht="13.2" x14ac:dyDescent="0.25">
      <c r="A29" s="110" t="s">
        <v>350</v>
      </c>
      <c r="B29" s="110">
        <v>31853</v>
      </c>
      <c r="C29" s="110">
        <v>16019</v>
      </c>
      <c r="D29" s="110"/>
      <c r="E29" s="110">
        <v>15363.617491069899</v>
      </c>
      <c r="F29" s="110">
        <v>285.86844850641597</v>
      </c>
      <c r="G29" s="110">
        <v>-151.508427811941</v>
      </c>
      <c r="H29" s="110">
        <v>288.04008275016298</v>
      </c>
      <c r="I29" s="110">
        <v>-3.88322229114979</v>
      </c>
      <c r="J29" s="110">
        <v>236.765074908027</v>
      </c>
      <c r="K29" s="110"/>
      <c r="L29" s="128">
        <v>1.51948011176341</v>
      </c>
      <c r="M29" s="128">
        <v>12.6047781998556</v>
      </c>
      <c r="N29" s="128">
        <v>40.971357409713598</v>
      </c>
      <c r="O29" s="128">
        <v>104.02370000000001</v>
      </c>
      <c r="P29" s="263">
        <v>0.98960000000000004</v>
      </c>
      <c r="Q29" s="128">
        <v>20.197702377771801</v>
      </c>
    </row>
    <row r="30" spans="1:17" ht="13.2" x14ac:dyDescent="0.25">
      <c r="A30" s="110" t="s">
        <v>351</v>
      </c>
      <c r="B30" s="110">
        <v>34851</v>
      </c>
      <c r="C30" s="110">
        <v>16632</v>
      </c>
      <c r="D30" s="110"/>
      <c r="E30" s="110">
        <v>16359.9759562452</v>
      </c>
      <c r="F30" s="110">
        <v>-77.206749147967102</v>
      </c>
      <c r="G30" s="110">
        <v>-76.7986808772893</v>
      </c>
      <c r="H30" s="110">
        <v>450.52299747487899</v>
      </c>
      <c r="I30" s="110">
        <v>-3.88322229114979</v>
      </c>
      <c r="J30" s="110">
        <v>-20.8391069077719</v>
      </c>
      <c r="K30" s="110"/>
      <c r="L30" s="128">
        <v>1.3457289604315501</v>
      </c>
      <c r="M30" s="128">
        <v>13.574933287423599</v>
      </c>
      <c r="N30" s="128">
        <v>16.275628831113899</v>
      </c>
      <c r="O30" s="128">
        <v>105.3052</v>
      </c>
      <c r="P30" s="263">
        <v>0.99480000000000002</v>
      </c>
      <c r="Q30" s="128">
        <v>4.0416166466586603</v>
      </c>
    </row>
    <row r="31" spans="1:17" ht="13.2" x14ac:dyDescent="0.25">
      <c r="A31" s="110" t="s">
        <v>352</v>
      </c>
      <c r="B31" s="110">
        <v>11899</v>
      </c>
      <c r="C31" s="110">
        <v>16036</v>
      </c>
      <c r="D31" s="110"/>
      <c r="E31" s="110">
        <v>15291.818464334599</v>
      </c>
      <c r="F31" s="110">
        <v>-204.11181841833201</v>
      </c>
      <c r="G31" s="110">
        <v>240.70883475307201</v>
      </c>
      <c r="H31" s="110">
        <v>491.987159394142</v>
      </c>
      <c r="I31" s="110">
        <v>236.20304561868201</v>
      </c>
      <c r="J31" s="110">
        <v>-20.8391069077719</v>
      </c>
      <c r="K31" s="110"/>
      <c r="L31" s="128">
        <v>1.2101857298932699</v>
      </c>
      <c r="M31" s="128">
        <v>12.715354231448</v>
      </c>
      <c r="N31" s="128">
        <v>9.2531394580304003</v>
      </c>
      <c r="O31" s="128">
        <v>106.0021</v>
      </c>
      <c r="P31" s="263">
        <v>1.0152000000000001</v>
      </c>
      <c r="Q31" s="128">
        <v>-10.4324324324324</v>
      </c>
    </row>
    <row r="32" spans="1:17" ht="13.2" x14ac:dyDescent="0.25">
      <c r="A32" s="110" t="s">
        <v>353</v>
      </c>
      <c r="B32" s="110">
        <v>46457</v>
      </c>
      <c r="C32" s="110">
        <v>15161</v>
      </c>
      <c r="D32" s="110"/>
      <c r="E32" s="110">
        <v>14831.8151818144</v>
      </c>
      <c r="F32" s="110">
        <v>-184.69853296528299</v>
      </c>
      <c r="G32" s="110">
        <v>159.557708949692</v>
      </c>
      <c r="H32" s="110">
        <v>378.86109002239698</v>
      </c>
      <c r="I32" s="110">
        <v>-3.88322229114979</v>
      </c>
      <c r="J32" s="110">
        <v>-20.8391069077719</v>
      </c>
      <c r="K32" s="110"/>
      <c r="L32" s="128">
        <v>1.39053318122134</v>
      </c>
      <c r="M32" s="128">
        <v>12.211292162645</v>
      </c>
      <c r="N32" s="128">
        <v>10.928961748633901</v>
      </c>
      <c r="O32" s="128">
        <v>105.1031</v>
      </c>
      <c r="P32" s="263">
        <v>1.0102</v>
      </c>
      <c r="Q32" s="128">
        <v>-1.2038774233896199</v>
      </c>
    </row>
    <row r="33" spans="1:17" ht="13.2" x14ac:dyDescent="0.25">
      <c r="A33" s="110" t="s">
        <v>354</v>
      </c>
      <c r="B33" s="110">
        <v>49138</v>
      </c>
      <c r="C33" s="110">
        <v>15109</v>
      </c>
      <c r="D33" s="110"/>
      <c r="E33" s="110">
        <v>14621.792186626701</v>
      </c>
      <c r="F33" s="110">
        <v>-62.368124705316397</v>
      </c>
      <c r="G33" s="110">
        <v>179.34816267871801</v>
      </c>
      <c r="H33" s="110">
        <v>394.59776370019102</v>
      </c>
      <c r="I33" s="110">
        <v>-3.88322229114979</v>
      </c>
      <c r="J33" s="110">
        <v>-20.8391069077719</v>
      </c>
      <c r="K33" s="110"/>
      <c r="L33" s="128">
        <v>1.36147177337295</v>
      </c>
      <c r="M33" s="128">
        <v>12.0436322194636</v>
      </c>
      <c r="N33" s="128">
        <v>19.347752619128102</v>
      </c>
      <c r="O33" s="128">
        <v>105.2818</v>
      </c>
      <c r="P33" s="263">
        <v>1.0117</v>
      </c>
      <c r="Q33" s="128">
        <v>2.8415300546448101</v>
      </c>
    </row>
    <row r="34" spans="1:17" ht="14.25" customHeight="1" x14ac:dyDescent="0.25">
      <c r="A34" s="18" t="s">
        <v>355</v>
      </c>
      <c r="B34" s="110"/>
      <c r="C34" s="110"/>
      <c r="D34" s="18"/>
      <c r="E34" s="110"/>
      <c r="F34" s="110"/>
      <c r="G34" s="110"/>
      <c r="H34" s="110"/>
      <c r="I34" s="110"/>
      <c r="J34" s="110"/>
      <c r="K34" s="18"/>
      <c r="L34" s="128"/>
      <c r="M34" s="128"/>
      <c r="N34" s="128"/>
      <c r="O34" s="128"/>
      <c r="P34" s="263"/>
      <c r="Q34" s="128"/>
    </row>
    <row r="35" spans="1:17" ht="13.2" x14ac:dyDescent="0.25">
      <c r="A35" s="110" t="s">
        <v>356</v>
      </c>
      <c r="B35" s="110">
        <v>47848</v>
      </c>
      <c r="C35" s="110">
        <v>14009</v>
      </c>
      <c r="D35" s="110"/>
      <c r="E35" s="110">
        <v>13728.0555957499</v>
      </c>
      <c r="F35" s="110">
        <v>11.089966824171</v>
      </c>
      <c r="G35" s="110">
        <v>230.66769474633401</v>
      </c>
      <c r="H35" s="110">
        <v>-100.941294846592</v>
      </c>
      <c r="I35" s="110">
        <v>-3.88322229114979</v>
      </c>
      <c r="J35" s="110">
        <v>144.44416359624901</v>
      </c>
      <c r="K35" s="110"/>
      <c r="L35" s="128">
        <v>1.3542885805049301</v>
      </c>
      <c r="M35" s="128">
        <v>11.264838655743199</v>
      </c>
      <c r="N35" s="128">
        <v>25.992578849721699</v>
      </c>
      <c r="O35" s="128">
        <v>100.41670000000001</v>
      </c>
      <c r="P35" s="263">
        <v>1.0162</v>
      </c>
      <c r="Q35" s="128">
        <v>16.563706563706599</v>
      </c>
    </row>
    <row r="36" spans="1:17" ht="13.2" x14ac:dyDescent="0.25">
      <c r="A36" s="110" t="s">
        <v>357</v>
      </c>
      <c r="B36" s="110">
        <v>14421</v>
      </c>
      <c r="C36" s="110">
        <v>13754</v>
      </c>
      <c r="D36" s="110"/>
      <c r="E36" s="110">
        <v>12984.3800096824</v>
      </c>
      <c r="F36" s="110">
        <v>-145.043583010009</v>
      </c>
      <c r="G36" s="110">
        <v>915.88135677198602</v>
      </c>
      <c r="H36" s="110">
        <v>-140.99129659475199</v>
      </c>
      <c r="I36" s="110">
        <v>-3.88322229114979</v>
      </c>
      <c r="J36" s="110">
        <v>143.79043618844901</v>
      </c>
      <c r="K36" s="110"/>
      <c r="L36" s="128">
        <v>1.1510990916025201</v>
      </c>
      <c r="M36" s="128">
        <v>10.7274114139103</v>
      </c>
      <c r="N36" s="128">
        <v>15.4492566257272</v>
      </c>
      <c r="O36" s="128">
        <v>99.009600000000006</v>
      </c>
      <c r="P36" s="263">
        <v>1.0699000000000001</v>
      </c>
      <c r="Q36" s="128">
        <v>17.088174982911799</v>
      </c>
    </row>
    <row r="37" spans="1:17" ht="13.2" x14ac:dyDescent="0.25">
      <c r="A37" s="110" t="s">
        <v>358</v>
      </c>
      <c r="B37" s="110">
        <v>22765</v>
      </c>
      <c r="C37" s="110">
        <v>15009</v>
      </c>
      <c r="D37" s="110"/>
      <c r="E37" s="110">
        <v>15025.4645754096</v>
      </c>
      <c r="F37" s="110">
        <v>-103.63818466569801</v>
      </c>
      <c r="G37" s="110">
        <v>50.3444949063311</v>
      </c>
      <c r="H37" s="110">
        <v>62.028226403121401</v>
      </c>
      <c r="I37" s="110">
        <v>-3.88322229114979</v>
      </c>
      <c r="J37" s="110">
        <v>-20.8391069077719</v>
      </c>
      <c r="K37" s="110"/>
      <c r="L37" s="128">
        <v>1.51987700417307</v>
      </c>
      <c r="M37" s="128">
        <v>12.308368108939201</v>
      </c>
      <c r="N37" s="128">
        <v>16.202712348322599</v>
      </c>
      <c r="O37" s="128">
        <v>101.9709</v>
      </c>
      <c r="P37" s="263">
        <v>1.0027999999999999</v>
      </c>
      <c r="Q37" s="128">
        <v>4.93333333333333</v>
      </c>
    </row>
    <row r="38" spans="1:17" ht="13.2" x14ac:dyDescent="0.25">
      <c r="A38" s="110" t="s">
        <v>359</v>
      </c>
      <c r="B38" s="110">
        <v>20133</v>
      </c>
      <c r="C38" s="110">
        <v>17540</v>
      </c>
      <c r="D38" s="110"/>
      <c r="E38" s="110">
        <v>17381.603545443399</v>
      </c>
      <c r="F38" s="110">
        <v>-102.11873664577899</v>
      </c>
      <c r="G38" s="110">
        <v>89.966730758768193</v>
      </c>
      <c r="H38" s="110">
        <v>195.382444896827</v>
      </c>
      <c r="I38" s="110">
        <v>-3.88322229114979</v>
      </c>
      <c r="J38" s="110">
        <v>-20.8391069077719</v>
      </c>
      <c r="K38" s="110"/>
      <c r="L38" s="128">
        <v>1.6043311975363801</v>
      </c>
      <c r="M38" s="128">
        <v>14.3247404758357</v>
      </c>
      <c r="N38" s="128">
        <v>14.008321775312099</v>
      </c>
      <c r="O38" s="128">
        <v>102.81480000000001</v>
      </c>
      <c r="P38" s="263">
        <v>1.0046999999999999</v>
      </c>
      <c r="Q38" s="128">
        <v>6.54485049833887</v>
      </c>
    </row>
    <row r="39" spans="1:17" ht="13.2" x14ac:dyDescent="0.25">
      <c r="A39" s="110" t="s">
        <v>360</v>
      </c>
      <c r="B39" s="110">
        <v>21406</v>
      </c>
      <c r="C39" s="110">
        <v>13652</v>
      </c>
      <c r="D39" s="110"/>
      <c r="E39" s="110">
        <v>13043.544233741501</v>
      </c>
      <c r="F39" s="110">
        <v>-91.525408672317496</v>
      </c>
      <c r="G39" s="110">
        <v>759.58134195869798</v>
      </c>
      <c r="H39" s="110">
        <v>-140.99129659475199</v>
      </c>
      <c r="I39" s="110">
        <v>-3.88322229114979</v>
      </c>
      <c r="J39" s="110">
        <v>85.378062962326396</v>
      </c>
      <c r="K39" s="110"/>
      <c r="L39" s="128">
        <v>1.3127160609174999</v>
      </c>
      <c r="M39" s="128">
        <v>10.688591983556</v>
      </c>
      <c r="N39" s="128">
        <v>19.580419580419601</v>
      </c>
      <c r="O39" s="128">
        <v>98.5411</v>
      </c>
      <c r="P39" s="263">
        <v>1.0576000000000001</v>
      </c>
      <c r="Q39" s="128">
        <v>13.722886232846401</v>
      </c>
    </row>
    <row r="40" spans="1:17" ht="13.2" x14ac:dyDescent="0.25">
      <c r="A40" s="110" t="s">
        <v>355</v>
      </c>
      <c r="B40" s="110">
        <v>242140</v>
      </c>
      <c r="C40" s="110">
        <v>12315</v>
      </c>
      <c r="D40" s="110"/>
      <c r="E40" s="110">
        <v>12418.9675323134</v>
      </c>
      <c r="F40" s="110">
        <v>4.0410448080808097</v>
      </c>
      <c r="G40" s="110">
        <v>-117.15837798118</v>
      </c>
      <c r="H40" s="110">
        <v>-27.338008240349598</v>
      </c>
      <c r="I40" s="110">
        <v>-3.88322229114979</v>
      </c>
      <c r="J40" s="110">
        <v>40.6534911091818</v>
      </c>
      <c r="K40" s="110"/>
      <c r="L40" s="128">
        <v>1.13281572643925</v>
      </c>
      <c r="M40" s="128">
        <v>10.2424217394896</v>
      </c>
      <c r="N40" s="128">
        <v>28.027095681625699</v>
      </c>
      <c r="O40" s="128">
        <v>101.3424</v>
      </c>
      <c r="P40" s="263">
        <v>0.9899</v>
      </c>
      <c r="Q40" s="128">
        <v>11.518684967002701</v>
      </c>
    </row>
    <row r="41" spans="1:17" ht="13.2" x14ac:dyDescent="0.25">
      <c r="A41" s="110" t="s">
        <v>361</v>
      </c>
      <c r="B41" s="110">
        <v>9625</v>
      </c>
      <c r="C41" s="110">
        <v>13195</v>
      </c>
      <c r="D41" s="110"/>
      <c r="E41" s="110">
        <v>13268.9909954553</v>
      </c>
      <c r="F41" s="110">
        <v>-66.554108915103498</v>
      </c>
      <c r="G41" s="110">
        <v>158.21279234383201</v>
      </c>
      <c r="H41" s="110">
        <v>-140.99129659475199</v>
      </c>
      <c r="I41" s="110">
        <v>-3.88322229114979</v>
      </c>
      <c r="J41" s="110">
        <v>-20.8391069077719</v>
      </c>
      <c r="K41" s="110"/>
      <c r="L41" s="128">
        <v>1.0493506493506499</v>
      </c>
      <c r="M41" s="128">
        <v>11.033766233766199</v>
      </c>
      <c r="N41" s="128">
        <v>20.809792843691099</v>
      </c>
      <c r="O41" s="128">
        <v>98.572299999999998</v>
      </c>
      <c r="P41" s="263">
        <v>1.0113000000000001</v>
      </c>
      <c r="Q41" s="128">
        <v>5.6312443233424201</v>
      </c>
    </row>
    <row r="42" spans="1:17" ht="13.2" x14ac:dyDescent="0.25">
      <c r="A42" s="110" t="s">
        <v>362</v>
      </c>
      <c r="B42" s="110">
        <v>22344</v>
      </c>
      <c r="C42" s="110">
        <v>12128</v>
      </c>
      <c r="D42" s="110"/>
      <c r="E42" s="110">
        <v>12053.2010466232</v>
      </c>
      <c r="F42" s="110">
        <v>-220.00000695014</v>
      </c>
      <c r="G42" s="110">
        <v>460.26823334355799</v>
      </c>
      <c r="H42" s="110">
        <v>-140.99129659475199</v>
      </c>
      <c r="I42" s="110">
        <v>-3.88322229114979</v>
      </c>
      <c r="J42" s="110">
        <v>-20.8391069077719</v>
      </c>
      <c r="K42" s="110"/>
      <c r="L42" s="128">
        <v>1.17257429287504</v>
      </c>
      <c r="M42" s="128">
        <v>9.8997493734335809</v>
      </c>
      <c r="N42" s="128">
        <v>10.5786618444846</v>
      </c>
      <c r="O42" s="128">
        <v>99.503799999999998</v>
      </c>
      <c r="P42" s="263">
        <v>1.0375000000000001</v>
      </c>
      <c r="Q42" s="128">
        <v>7.1459506279774798</v>
      </c>
    </row>
    <row r="43" spans="1:17" ht="14.25" customHeight="1" x14ac:dyDescent="0.25">
      <c r="A43" s="18" t="s">
        <v>363</v>
      </c>
      <c r="B43" s="110"/>
      <c r="C43" s="110"/>
      <c r="D43" s="18"/>
      <c r="E43" s="110"/>
      <c r="F43" s="110"/>
      <c r="G43" s="110"/>
      <c r="H43" s="110"/>
      <c r="I43" s="110"/>
      <c r="J43" s="110"/>
      <c r="K43" s="18"/>
      <c r="L43" s="128"/>
      <c r="M43" s="128"/>
      <c r="N43" s="128"/>
      <c r="O43" s="128"/>
      <c r="P43" s="263"/>
      <c r="Q43" s="128"/>
    </row>
    <row r="44" spans="1:17" ht="13.2" x14ac:dyDescent="0.25">
      <c r="A44" s="110" t="s">
        <v>364</v>
      </c>
      <c r="B44" s="110">
        <v>107918</v>
      </c>
      <c r="C44" s="110">
        <v>13775</v>
      </c>
      <c r="D44" s="110"/>
      <c r="E44" s="110">
        <v>13842.4886673654</v>
      </c>
      <c r="F44" s="110">
        <v>190.65552939091401</v>
      </c>
      <c r="G44" s="110">
        <v>-92.776973176581805</v>
      </c>
      <c r="H44" s="110">
        <v>-140.99129659475199</v>
      </c>
      <c r="I44" s="110">
        <v>-3.88322229114979</v>
      </c>
      <c r="J44" s="110">
        <v>-20.8391069077719</v>
      </c>
      <c r="K44" s="110"/>
      <c r="L44" s="128">
        <v>1.3195203765822201</v>
      </c>
      <c r="M44" s="128">
        <v>11.384569765933399</v>
      </c>
      <c r="N44" s="128">
        <v>38.556080091160702</v>
      </c>
      <c r="O44" s="128">
        <v>98.329800000000006</v>
      </c>
      <c r="P44" s="263">
        <v>0.99270000000000003</v>
      </c>
      <c r="Q44" s="128">
        <v>7.4030552291421898</v>
      </c>
    </row>
    <row r="45" spans="1:17" ht="13.2" x14ac:dyDescent="0.25">
      <c r="A45" s="110" t="s">
        <v>365</v>
      </c>
      <c r="B45" s="110">
        <v>16058</v>
      </c>
      <c r="C45" s="110">
        <v>12940</v>
      </c>
      <c r="D45" s="110"/>
      <c r="E45" s="110">
        <v>12608.7185541295</v>
      </c>
      <c r="F45" s="110">
        <v>167.81003226567501</v>
      </c>
      <c r="G45" s="110">
        <v>268.01279631025301</v>
      </c>
      <c r="H45" s="110">
        <v>-140.99129659475199</v>
      </c>
      <c r="I45" s="110">
        <v>57.721827524433699</v>
      </c>
      <c r="J45" s="110">
        <v>-20.8391069077719</v>
      </c>
      <c r="K45" s="110"/>
      <c r="L45" s="128">
        <v>1.1707560094656899</v>
      </c>
      <c r="M45" s="128">
        <v>10.3873458712168</v>
      </c>
      <c r="N45" s="128">
        <v>40.467625899280598</v>
      </c>
      <c r="O45" s="128">
        <v>97.314099999999996</v>
      </c>
      <c r="P45" s="263">
        <v>1.0206</v>
      </c>
      <c r="Q45" s="128">
        <v>-4.7716777834787099</v>
      </c>
    </row>
    <row r="46" spans="1:17" ht="13.2" x14ac:dyDescent="0.25">
      <c r="A46" s="110" t="s">
        <v>366</v>
      </c>
      <c r="B46" s="110">
        <v>11612</v>
      </c>
      <c r="C46" s="110">
        <v>14178</v>
      </c>
      <c r="D46" s="110"/>
      <c r="E46" s="110">
        <v>14139.1063788221</v>
      </c>
      <c r="F46" s="110">
        <v>-141.28328732671</v>
      </c>
      <c r="G46" s="110">
        <v>346.197836549035</v>
      </c>
      <c r="H46" s="110">
        <v>-140.99129659475199</v>
      </c>
      <c r="I46" s="110">
        <v>-3.88322229114979</v>
      </c>
      <c r="J46" s="110">
        <v>-20.8391069077719</v>
      </c>
      <c r="K46" s="110"/>
      <c r="L46" s="128">
        <v>1.2142611091973801</v>
      </c>
      <c r="M46" s="128">
        <v>11.7034102652429</v>
      </c>
      <c r="N46" s="128">
        <v>14.422369389256801</v>
      </c>
      <c r="O46" s="128">
        <v>99.527199999999993</v>
      </c>
      <c r="P46" s="263">
        <v>1.0239</v>
      </c>
      <c r="Q46" s="128">
        <v>7.0663811563169201</v>
      </c>
    </row>
    <row r="47" spans="1:17" ht="13.2" x14ac:dyDescent="0.25">
      <c r="A47" s="110" t="s">
        <v>367</v>
      </c>
      <c r="B47" s="110">
        <v>34604</v>
      </c>
      <c r="C47" s="110">
        <v>13131</v>
      </c>
      <c r="D47" s="110"/>
      <c r="E47" s="110">
        <v>13173.8516543357</v>
      </c>
      <c r="F47" s="110">
        <v>95.877557913200306</v>
      </c>
      <c r="G47" s="110">
        <v>26.716586411256301</v>
      </c>
      <c r="H47" s="110">
        <v>-140.99129659475199</v>
      </c>
      <c r="I47" s="110">
        <v>-3.88322229114979</v>
      </c>
      <c r="J47" s="110">
        <v>-20.8391069077719</v>
      </c>
      <c r="K47" s="110"/>
      <c r="L47" s="128">
        <v>1.3033175355450199</v>
      </c>
      <c r="M47" s="128">
        <v>10.8079990752514</v>
      </c>
      <c r="N47" s="128">
        <v>33.475935828876999</v>
      </c>
      <c r="O47" s="128">
        <v>97.285600000000002</v>
      </c>
      <c r="P47" s="263">
        <v>1.0014000000000001</v>
      </c>
      <c r="Q47" s="128">
        <v>5.3809404073422202</v>
      </c>
    </row>
    <row r="48" spans="1:17" ht="13.2" x14ac:dyDescent="0.25">
      <c r="A48" s="110" t="s">
        <v>368</v>
      </c>
      <c r="B48" s="110">
        <v>58021</v>
      </c>
      <c r="C48" s="110">
        <v>13258</v>
      </c>
      <c r="D48" s="110"/>
      <c r="E48" s="110">
        <v>13347.595306196599</v>
      </c>
      <c r="F48" s="110">
        <v>-16.8355134958055</v>
      </c>
      <c r="G48" s="110">
        <v>79.015449218028394</v>
      </c>
      <c r="H48" s="110">
        <v>-140.99129659475199</v>
      </c>
      <c r="I48" s="110">
        <v>-3.88322229114979</v>
      </c>
      <c r="J48" s="110">
        <v>-6.4108282362642601</v>
      </c>
      <c r="K48" s="110"/>
      <c r="L48" s="128">
        <v>1.2978059668051201</v>
      </c>
      <c r="M48" s="128">
        <v>10.963271918787999</v>
      </c>
      <c r="N48" s="128">
        <v>24.634491432164801</v>
      </c>
      <c r="O48" s="128">
        <v>98.868399999999994</v>
      </c>
      <c r="P48" s="263">
        <v>1.0053000000000001</v>
      </c>
      <c r="Q48" s="128">
        <v>8.9266574797121407</v>
      </c>
    </row>
    <row r="49" spans="1:17" ht="13.2" x14ac:dyDescent="0.25">
      <c r="A49" s="110" t="s">
        <v>369</v>
      </c>
      <c r="B49" s="110">
        <v>12086</v>
      </c>
      <c r="C49" s="110">
        <v>12043</v>
      </c>
      <c r="D49" s="110"/>
      <c r="E49" s="110">
        <v>12245.503549896701</v>
      </c>
      <c r="F49" s="110">
        <v>8.1612993599348407</v>
      </c>
      <c r="G49" s="110">
        <v>-57.852525074256398</v>
      </c>
      <c r="H49" s="110">
        <v>-140.99129659475199</v>
      </c>
      <c r="I49" s="110">
        <v>-3.88322229114979</v>
      </c>
      <c r="J49" s="110">
        <v>-8.3410820092082893</v>
      </c>
      <c r="K49" s="110"/>
      <c r="L49" s="128">
        <v>1.19973523084561</v>
      </c>
      <c r="M49" s="128">
        <v>10.0529538308787</v>
      </c>
      <c r="N49" s="128">
        <v>28.8888888888889</v>
      </c>
      <c r="O49" s="128">
        <v>98.304900000000004</v>
      </c>
      <c r="P49" s="263">
        <v>0.99460000000000004</v>
      </c>
      <c r="Q49" s="128">
        <v>8.8871096877502005</v>
      </c>
    </row>
    <row r="50" spans="1:17" ht="13.2" x14ac:dyDescent="0.25">
      <c r="A50" s="110" t="s">
        <v>370</v>
      </c>
      <c r="B50" s="110">
        <v>38526</v>
      </c>
      <c r="C50" s="110">
        <v>13954</v>
      </c>
      <c r="D50" s="110"/>
      <c r="E50" s="110">
        <v>14017.116424852</v>
      </c>
      <c r="F50" s="110">
        <v>-64.512004514402406</v>
      </c>
      <c r="G50" s="110">
        <v>152.64949327116099</v>
      </c>
      <c r="H50" s="110">
        <v>-138.477853189379</v>
      </c>
      <c r="I50" s="110">
        <v>-3.88322229114979</v>
      </c>
      <c r="J50" s="110">
        <v>-8.5129250691933294</v>
      </c>
      <c r="K50" s="110"/>
      <c r="L50" s="128">
        <v>1.28225094741214</v>
      </c>
      <c r="M50" s="128">
        <v>11.5584280745471</v>
      </c>
      <c r="N50" s="128">
        <v>20.008982708286499</v>
      </c>
      <c r="O50" s="128">
        <v>100.02589999999999</v>
      </c>
      <c r="P50" s="263">
        <v>1.0103</v>
      </c>
      <c r="Q50" s="128">
        <v>8.7970090169342399</v>
      </c>
    </row>
    <row r="51" spans="1:17" ht="13.2" x14ac:dyDescent="0.25">
      <c r="A51" s="110" t="s">
        <v>371</v>
      </c>
      <c r="B51" s="110">
        <v>14760</v>
      </c>
      <c r="C51" s="110">
        <v>13941</v>
      </c>
      <c r="D51" s="110"/>
      <c r="E51" s="110">
        <v>13881.8513382701</v>
      </c>
      <c r="F51" s="110">
        <v>-91.448641994100299</v>
      </c>
      <c r="G51" s="110">
        <v>105.44615346307501</v>
      </c>
      <c r="H51" s="110">
        <v>-67.2714839442786</v>
      </c>
      <c r="I51" s="110">
        <v>-3.88322229114979</v>
      </c>
      <c r="J51" s="110">
        <v>116.352049491899</v>
      </c>
      <c r="K51" s="110"/>
      <c r="L51" s="128">
        <v>1.3008130081300799</v>
      </c>
      <c r="M51" s="128">
        <v>11.429539295393001</v>
      </c>
      <c r="N51" s="128">
        <v>18.316538233550698</v>
      </c>
      <c r="O51" s="128">
        <v>100.7711</v>
      </c>
      <c r="P51" s="263">
        <v>1.0069999999999999</v>
      </c>
      <c r="Q51" s="128">
        <v>14.9938800489596</v>
      </c>
    </row>
    <row r="52" spans="1:17" ht="13.2" x14ac:dyDescent="0.25">
      <c r="A52" s="110" t="s">
        <v>372</v>
      </c>
      <c r="B52" s="110">
        <v>8981</v>
      </c>
      <c r="C52" s="110">
        <v>12578</v>
      </c>
      <c r="D52" s="110"/>
      <c r="E52" s="110">
        <v>12195.189361449</v>
      </c>
      <c r="F52" s="110">
        <v>-44.955792935852799</v>
      </c>
      <c r="G52" s="110">
        <v>432.66578387360897</v>
      </c>
      <c r="H52" s="110">
        <v>-140.99129659475199</v>
      </c>
      <c r="I52" s="110">
        <v>156.95726950680901</v>
      </c>
      <c r="J52" s="110">
        <v>-20.8391069077719</v>
      </c>
      <c r="K52" s="110"/>
      <c r="L52" s="128">
        <v>1.15800022269235</v>
      </c>
      <c r="M52" s="128">
        <v>10.0322903908251</v>
      </c>
      <c r="N52" s="128">
        <v>24.639289678135398</v>
      </c>
      <c r="O52" s="128">
        <v>96.367000000000004</v>
      </c>
      <c r="P52" s="263">
        <v>1.0347999999999999</v>
      </c>
      <c r="Q52" s="128">
        <v>-9.1320072332730593</v>
      </c>
    </row>
    <row r="53" spans="1:17" ht="14.25" customHeight="1" x14ac:dyDescent="0.25">
      <c r="A53" s="18" t="s">
        <v>373</v>
      </c>
      <c r="B53" s="110"/>
      <c r="C53" s="110"/>
      <c r="D53" s="18"/>
      <c r="E53" s="110"/>
      <c r="F53" s="110"/>
      <c r="G53" s="110"/>
      <c r="H53" s="110"/>
      <c r="I53" s="110"/>
      <c r="J53" s="110"/>
      <c r="K53" s="18"/>
      <c r="L53" s="128"/>
      <c r="M53" s="128"/>
      <c r="N53" s="128"/>
      <c r="O53" s="128"/>
      <c r="P53" s="263"/>
      <c r="Q53" s="128"/>
    </row>
    <row r="54" spans="1:17" ht="13.2" x14ac:dyDescent="0.25">
      <c r="A54" s="110" t="s">
        <v>374</v>
      </c>
      <c r="B54" s="110">
        <v>5498</v>
      </c>
      <c r="C54" s="110">
        <v>12156</v>
      </c>
      <c r="D54" s="110"/>
      <c r="E54" s="110">
        <v>12074.175637938401</v>
      </c>
      <c r="F54" s="110">
        <v>-154.248020510516</v>
      </c>
      <c r="G54" s="110">
        <v>377.742968616101</v>
      </c>
      <c r="H54" s="110">
        <v>-140.99129659475199</v>
      </c>
      <c r="I54" s="110">
        <v>-3.88322229114979</v>
      </c>
      <c r="J54" s="110">
        <v>3.0668314232082201</v>
      </c>
      <c r="K54" s="110"/>
      <c r="L54" s="128">
        <v>1.18224809021462</v>
      </c>
      <c r="M54" s="128">
        <v>9.9126955256456899</v>
      </c>
      <c r="N54" s="128">
        <v>15.9633027522936</v>
      </c>
      <c r="O54" s="128">
        <v>97.616299999999995</v>
      </c>
      <c r="P54" s="263">
        <v>1.0306</v>
      </c>
      <c r="Q54" s="128">
        <v>9.5152603231597794</v>
      </c>
    </row>
    <row r="55" spans="1:17" ht="13.2" x14ac:dyDescent="0.25">
      <c r="A55" s="110" t="s">
        <v>375</v>
      </c>
      <c r="B55" s="110">
        <v>21903</v>
      </c>
      <c r="C55" s="110">
        <v>13257</v>
      </c>
      <c r="D55" s="110"/>
      <c r="E55" s="110">
        <v>13004.1433773423</v>
      </c>
      <c r="F55" s="110">
        <v>-50.238494182830102</v>
      </c>
      <c r="G55" s="110">
        <v>411.40163879279697</v>
      </c>
      <c r="H55" s="110">
        <v>-140.99129659475199</v>
      </c>
      <c r="I55" s="110">
        <v>-3.88322229114979</v>
      </c>
      <c r="J55" s="110">
        <v>36.783064385690899</v>
      </c>
      <c r="K55" s="110"/>
      <c r="L55" s="128">
        <v>1.18705200200886</v>
      </c>
      <c r="M55" s="128">
        <v>10.724558279687701</v>
      </c>
      <c r="N55" s="128">
        <v>22.6479352916135</v>
      </c>
      <c r="O55" s="128">
        <v>97.8626</v>
      </c>
      <c r="P55" s="263">
        <v>1.0309999999999999</v>
      </c>
      <c r="Q55" s="128">
        <v>11.1631870472944</v>
      </c>
    </row>
    <row r="56" spans="1:17" ht="13.2" x14ac:dyDescent="0.25">
      <c r="A56" s="110" t="s">
        <v>376</v>
      </c>
      <c r="B56" s="110">
        <v>10068</v>
      </c>
      <c r="C56" s="110">
        <v>12451</v>
      </c>
      <c r="D56" s="110"/>
      <c r="E56" s="110">
        <v>12166.2132703718</v>
      </c>
      <c r="F56" s="110">
        <v>-181.48184930302801</v>
      </c>
      <c r="G56" s="110">
        <v>632.39993486525805</v>
      </c>
      <c r="H56" s="110">
        <v>-140.99129659475199</v>
      </c>
      <c r="I56" s="110">
        <v>-3.88322229114979</v>
      </c>
      <c r="J56" s="110">
        <v>-20.8391069077719</v>
      </c>
      <c r="K56" s="110"/>
      <c r="L56" s="128">
        <v>1.45013905442988</v>
      </c>
      <c r="M56" s="128">
        <v>9.8430671434247099</v>
      </c>
      <c r="N56" s="128">
        <v>13.824419778002</v>
      </c>
      <c r="O56" s="128">
        <v>97.8155</v>
      </c>
      <c r="P56" s="263">
        <v>1.0512999999999999</v>
      </c>
      <c r="Q56" s="128">
        <v>-1.5584415584415601</v>
      </c>
    </row>
    <row r="57" spans="1:17" ht="13.2" x14ac:dyDescent="0.25">
      <c r="A57" s="110" t="s">
        <v>377</v>
      </c>
      <c r="B57" s="110">
        <v>166673</v>
      </c>
      <c r="C57" s="110">
        <v>12534</v>
      </c>
      <c r="D57" s="110"/>
      <c r="E57" s="110">
        <v>12748.9132632653</v>
      </c>
      <c r="F57" s="110">
        <v>18.887848765452301</v>
      </c>
      <c r="G57" s="110">
        <v>-125.59039516910001</v>
      </c>
      <c r="H57" s="110">
        <v>-87.438689722753793</v>
      </c>
      <c r="I57" s="110">
        <v>-3.88322229114979</v>
      </c>
      <c r="J57" s="110">
        <v>-17.0051565124385</v>
      </c>
      <c r="K57" s="110"/>
      <c r="L57" s="128">
        <v>1.16815561008682</v>
      </c>
      <c r="M57" s="128">
        <v>10.511600559178801</v>
      </c>
      <c r="N57" s="128">
        <v>28.458904109589</v>
      </c>
      <c r="O57" s="128">
        <v>100.6157</v>
      </c>
      <c r="P57" s="263">
        <v>0.98950000000000005</v>
      </c>
      <c r="Q57" s="128">
        <v>8.4210526315789505</v>
      </c>
    </row>
    <row r="58" spans="1:17" ht="13.2" x14ac:dyDescent="0.25">
      <c r="A58" s="110" t="s">
        <v>378</v>
      </c>
      <c r="B58" s="110">
        <v>28471</v>
      </c>
      <c r="C58" s="110">
        <v>13088</v>
      </c>
      <c r="D58" s="110"/>
      <c r="E58" s="110">
        <v>13337.335676078201</v>
      </c>
      <c r="F58" s="110">
        <v>-100.95996932756699</v>
      </c>
      <c r="G58" s="110">
        <v>17.609329068439301</v>
      </c>
      <c r="H58" s="110">
        <v>-140.99129659475199</v>
      </c>
      <c r="I58" s="110">
        <v>-3.88322229114979</v>
      </c>
      <c r="J58" s="110">
        <v>-20.8391069077719</v>
      </c>
      <c r="K58" s="110"/>
      <c r="L58" s="128">
        <v>1.27146921428822</v>
      </c>
      <c r="M58" s="128">
        <v>10.969056232657801</v>
      </c>
      <c r="N58" s="128">
        <v>18.379763048350899</v>
      </c>
      <c r="O58" s="128">
        <v>98.682199999999995</v>
      </c>
      <c r="P58" s="263">
        <v>1.0006999999999999</v>
      </c>
      <c r="Q58" s="128">
        <v>7.52854057389695</v>
      </c>
    </row>
    <row r="59" spans="1:17" ht="13.2" x14ac:dyDescent="0.25">
      <c r="A59" s="110" t="s">
        <v>379</v>
      </c>
      <c r="B59" s="110">
        <v>43728</v>
      </c>
      <c r="C59" s="110">
        <v>12755</v>
      </c>
      <c r="D59" s="110"/>
      <c r="E59" s="110">
        <v>12925.3911043599</v>
      </c>
      <c r="F59" s="110">
        <v>-34.532797279718899</v>
      </c>
      <c r="G59" s="110">
        <v>30.2463589725978</v>
      </c>
      <c r="H59" s="110">
        <v>-140.99129659475199</v>
      </c>
      <c r="I59" s="110">
        <v>-3.88322229114979</v>
      </c>
      <c r="J59" s="110">
        <v>-20.8391069077719</v>
      </c>
      <c r="K59" s="110"/>
      <c r="L59" s="128">
        <v>1.1685876326381299</v>
      </c>
      <c r="M59" s="128">
        <v>10.665934870106099</v>
      </c>
      <c r="N59" s="128">
        <v>23.970840480274401</v>
      </c>
      <c r="O59" s="128">
        <v>97.572800000000001</v>
      </c>
      <c r="P59" s="263">
        <v>1.0017</v>
      </c>
      <c r="Q59" s="128">
        <v>2.05087753894695</v>
      </c>
    </row>
    <row r="60" spans="1:17" ht="13.2" x14ac:dyDescent="0.25">
      <c r="A60" s="110" t="s">
        <v>380</v>
      </c>
      <c r="B60" s="110">
        <v>145120</v>
      </c>
      <c r="C60" s="110">
        <v>13189</v>
      </c>
      <c r="D60" s="110"/>
      <c r="E60" s="110">
        <v>13411.032843049201</v>
      </c>
      <c r="F60" s="110">
        <v>55.782434247047703</v>
      </c>
      <c r="G60" s="110">
        <v>-112.426101492258</v>
      </c>
      <c r="H60" s="110">
        <v>-140.99129659475199</v>
      </c>
      <c r="I60" s="110">
        <v>-3.88322229114979</v>
      </c>
      <c r="J60" s="110">
        <v>-20.8391069077719</v>
      </c>
      <c r="K60" s="110"/>
      <c r="L60" s="128">
        <v>1.22105843439912</v>
      </c>
      <c r="M60" s="128">
        <v>11.0618798235943</v>
      </c>
      <c r="N60" s="128">
        <v>29.757677692643099</v>
      </c>
      <c r="O60" s="128">
        <v>99.751599999999996</v>
      </c>
      <c r="P60" s="263">
        <v>0.99099999999999999</v>
      </c>
      <c r="Q60" s="128">
        <v>7.3277938342967204</v>
      </c>
    </row>
    <row r="61" spans="1:17" ht="13.2" x14ac:dyDescent="0.25">
      <c r="A61" s="110" t="s">
        <v>381</v>
      </c>
      <c r="B61" s="110">
        <v>14834</v>
      </c>
      <c r="C61" s="110">
        <v>13983</v>
      </c>
      <c r="D61" s="110"/>
      <c r="E61" s="110">
        <v>14077.659030836199</v>
      </c>
      <c r="F61" s="110">
        <v>-220.29049127959101</v>
      </c>
      <c r="G61" s="110">
        <v>282.787545196493</v>
      </c>
      <c r="H61" s="110">
        <v>-140.99129659475199</v>
      </c>
      <c r="I61" s="110">
        <v>-3.88322229114979</v>
      </c>
      <c r="J61" s="110">
        <v>-12.0399125121906</v>
      </c>
      <c r="K61" s="110"/>
      <c r="L61" s="128">
        <v>1.28758258055818</v>
      </c>
      <c r="M61" s="128">
        <v>11.608467035189401</v>
      </c>
      <c r="N61" s="128">
        <v>9.0011614401858306</v>
      </c>
      <c r="O61" s="128">
        <v>99.138099999999994</v>
      </c>
      <c r="P61" s="263">
        <v>1.0195000000000001</v>
      </c>
      <c r="Q61" s="128">
        <v>8.6314593980692802</v>
      </c>
    </row>
    <row r="62" spans="1:17" ht="13.2" x14ac:dyDescent="0.25">
      <c r="A62" s="110" t="s">
        <v>382</v>
      </c>
      <c r="B62" s="110">
        <v>7481</v>
      </c>
      <c r="C62" s="110">
        <v>9810</v>
      </c>
      <c r="D62" s="110"/>
      <c r="E62" s="110">
        <v>10266.8584293687</v>
      </c>
      <c r="F62" s="110">
        <v>-238.63439538345401</v>
      </c>
      <c r="G62" s="110">
        <v>-52.301270638089903</v>
      </c>
      <c r="H62" s="110">
        <v>-140.99129659475199</v>
      </c>
      <c r="I62" s="110">
        <v>-3.88322229114979</v>
      </c>
      <c r="J62" s="110">
        <v>-20.8391069077719</v>
      </c>
      <c r="K62" s="110"/>
      <c r="L62" s="128">
        <v>1.0426413581072</v>
      </c>
      <c r="M62" s="128">
        <v>8.4079668493516895</v>
      </c>
      <c r="N62" s="128">
        <v>10.6518282988871</v>
      </c>
      <c r="O62" s="128">
        <v>97.675399999999996</v>
      </c>
      <c r="P62" s="263">
        <v>0.99409999999999998</v>
      </c>
      <c r="Q62" s="128">
        <v>1.1444921316165999</v>
      </c>
    </row>
    <row r="63" spans="1:17" ht="13.2" x14ac:dyDescent="0.25">
      <c r="A63" s="110" t="s">
        <v>383</v>
      </c>
      <c r="B63" s="110">
        <v>7630</v>
      </c>
      <c r="C63" s="110">
        <v>10686</v>
      </c>
      <c r="D63" s="110"/>
      <c r="E63" s="110">
        <v>10338.6311488546</v>
      </c>
      <c r="F63" s="110">
        <v>-158.65498207547199</v>
      </c>
      <c r="G63" s="110">
        <v>558.28837121424897</v>
      </c>
      <c r="H63" s="110">
        <v>-140.99129659475199</v>
      </c>
      <c r="I63" s="110">
        <v>109.59332592263</v>
      </c>
      <c r="J63" s="110">
        <v>-20.8391069077719</v>
      </c>
      <c r="K63" s="110"/>
      <c r="L63" s="128">
        <v>0.95674967234600305</v>
      </c>
      <c r="M63" s="128">
        <v>8.5190039318479691</v>
      </c>
      <c r="N63" s="128">
        <v>18.153846153846199</v>
      </c>
      <c r="O63" s="128">
        <v>97.608800000000002</v>
      </c>
      <c r="P63" s="263">
        <v>1.0531999999999999</v>
      </c>
      <c r="Q63" s="128">
        <v>-8.0152671755725198</v>
      </c>
    </row>
    <row r="64" spans="1:17" ht="13.2" x14ac:dyDescent="0.25">
      <c r="A64" s="110" t="s">
        <v>384</v>
      </c>
      <c r="B64" s="110">
        <v>3683</v>
      </c>
      <c r="C64" s="110">
        <v>12762</v>
      </c>
      <c r="D64" s="110"/>
      <c r="E64" s="110">
        <v>11566.1469993313</v>
      </c>
      <c r="F64" s="110">
        <v>-195.214479934655</v>
      </c>
      <c r="G64" s="110">
        <v>1556.9802773056399</v>
      </c>
      <c r="H64" s="110">
        <v>-140.99129659475199</v>
      </c>
      <c r="I64" s="110">
        <v>-3.88322229114979</v>
      </c>
      <c r="J64" s="110">
        <v>-20.8391069077719</v>
      </c>
      <c r="K64" s="110"/>
      <c r="L64" s="128">
        <v>1.16752647298398</v>
      </c>
      <c r="M64" s="128">
        <v>9.4759706760792799</v>
      </c>
      <c r="N64" s="128">
        <v>13.1805157593123</v>
      </c>
      <c r="O64" s="128">
        <v>97.063199999999995</v>
      </c>
      <c r="P64" s="263">
        <v>1.1338999999999999</v>
      </c>
      <c r="Q64" s="128">
        <v>-1.7543859649122799</v>
      </c>
    </row>
    <row r="65" spans="1:17" ht="13.2" x14ac:dyDescent="0.25">
      <c r="A65" s="110" t="s">
        <v>385</v>
      </c>
      <c r="B65" s="110">
        <v>11506</v>
      </c>
      <c r="C65" s="110">
        <v>12075</v>
      </c>
      <c r="D65" s="110"/>
      <c r="E65" s="110">
        <v>11998.314067941301</v>
      </c>
      <c r="F65" s="110">
        <v>-208.78495595205101</v>
      </c>
      <c r="G65" s="110">
        <v>451.01098320221899</v>
      </c>
      <c r="H65" s="110">
        <v>-140.99129659475199</v>
      </c>
      <c r="I65" s="110">
        <v>-3.88322229114979</v>
      </c>
      <c r="J65" s="110">
        <v>-20.8391069077719</v>
      </c>
      <c r="K65" s="110"/>
      <c r="L65" s="128">
        <v>1.24282982791587</v>
      </c>
      <c r="M65" s="128">
        <v>9.81227185816096</v>
      </c>
      <c r="N65" s="128">
        <v>11.603188662533199</v>
      </c>
      <c r="O65" s="128">
        <v>98.2102</v>
      </c>
      <c r="P65" s="263">
        <v>1.0368999999999999</v>
      </c>
      <c r="Q65" s="128">
        <v>1.4354066985645899</v>
      </c>
    </row>
    <row r="66" spans="1:17" ht="13.2" x14ac:dyDescent="0.25">
      <c r="A66" s="110" t="s">
        <v>386</v>
      </c>
      <c r="B66" s="110">
        <v>5317</v>
      </c>
      <c r="C66" s="110">
        <v>12041</v>
      </c>
      <c r="D66" s="110"/>
      <c r="E66" s="110">
        <v>11723.6690822889</v>
      </c>
      <c r="F66" s="110">
        <v>-136.07481089907</v>
      </c>
      <c r="G66" s="110">
        <v>619.07635328243703</v>
      </c>
      <c r="H66" s="110">
        <v>-140.99129659475199</v>
      </c>
      <c r="I66" s="110">
        <v>-3.88322229114979</v>
      </c>
      <c r="J66" s="110">
        <v>-20.8391069077719</v>
      </c>
      <c r="K66" s="110"/>
      <c r="L66" s="128">
        <v>1.5422230581154801</v>
      </c>
      <c r="M66" s="128">
        <v>9.4037991348504804</v>
      </c>
      <c r="N66" s="128">
        <v>18.399999999999999</v>
      </c>
      <c r="O66" s="128">
        <v>98.050700000000006</v>
      </c>
      <c r="P66" s="263">
        <v>1.0521</v>
      </c>
      <c r="Q66" s="128">
        <v>-0.34246575342465801</v>
      </c>
    </row>
    <row r="67" spans="1:17" ht="14.25" customHeight="1" x14ac:dyDescent="0.25">
      <c r="A67" s="18" t="s">
        <v>387</v>
      </c>
      <c r="B67" s="110"/>
      <c r="C67" s="110"/>
      <c r="D67" s="18"/>
      <c r="E67" s="110"/>
      <c r="F67" s="110"/>
      <c r="G67" s="110"/>
      <c r="H67" s="110"/>
      <c r="I67" s="110"/>
      <c r="J67" s="110"/>
      <c r="K67" s="18"/>
      <c r="L67" s="128"/>
      <c r="M67" s="128"/>
      <c r="N67" s="128"/>
      <c r="O67" s="128"/>
      <c r="P67" s="263"/>
      <c r="Q67" s="128"/>
    </row>
    <row r="68" spans="1:17" ht="13.2" x14ac:dyDescent="0.25">
      <c r="A68" s="110" t="s">
        <v>388</v>
      </c>
      <c r="B68" s="110">
        <v>6824</v>
      </c>
      <c r="C68" s="110">
        <v>13842</v>
      </c>
      <c r="D68" s="110"/>
      <c r="E68" s="110">
        <v>13394.3457743167</v>
      </c>
      <c r="F68" s="110">
        <v>-71.390656522066394</v>
      </c>
      <c r="G68" s="110">
        <v>667.27500619156399</v>
      </c>
      <c r="H68" s="110">
        <v>-140.99129659475199</v>
      </c>
      <c r="I68" s="110">
        <v>-3.88322229114979</v>
      </c>
      <c r="J68" s="110">
        <v>-3.2024107347655901</v>
      </c>
      <c r="K68" s="110"/>
      <c r="L68" s="128">
        <v>1.34818288393904</v>
      </c>
      <c r="M68" s="128">
        <v>10.975967174677599</v>
      </c>
      <c r="N68" s="128">
        <v>20.5607476635514</v>
      </c>
      <c r="O68" s="128">
        <v>96.837400000000002</v>
      </c>
      <c r="P68" s="263">
        <v>1.0491999999999999</v>
      </c>
      <c r="Q68" s="128">
        <v>9.0791180285343707</v>
      </c>
    </row>
    <row r="69" spans="1:17" ht="13.2" x14ac:dyDescent="0.25">
      <c r="A69" s="110" t="s">
        <v>389</v>
      </c>
      <c r="B69" s="110">
        <v>17858</v>
      </c>
      <c r="C69" s="110">
        <v>13103</v>
      </c>
      <c r="D69" s="110"/>
      <c r="E69" s="110">
        <v>12768.290666066499</v>
      </c>
      <c r="F69" s="110">
        <v>9.1041542342436497</v>
      </c>
      <c r="G69" s="110">
        <v>487.08409407268101</v>
      </c>
      <c r="H69" s="110">
        <v>-140.99129659475199</v>
      </c>
      <c r="I69" s="110">
        <v>-3.88322229114979</v>
      </c>
      <c r="J69" s="110">
        <v>-16.760078695761099</v>
      </c>
      <c r="K69" s="110"/>
      <c r="L69" s="128">
        <v>1.2599395229029</v>
      </c>
      <c r="M69" s="128">
        <v>10.477097099339201</v>
      </c>
      <c r="N69" s="128">
        <v>27.792624265098901</v>
      </c>
      <c r="O69" s="128">
        <v>95.940700000000007</v>
      </c>
      <c r="P69" s="263">
        <v>1.0375000000000001</v>
      </c>
      <c r="Q69" s="128">
        <v>8.4324883600620808</v>
      </c>
    </row>
    <row r="70" spans="1:17" ht="13.2" x14ac:dyDescent="0.25">
      <c r="A70" s="110" t="s">
        <v>390</v>
      </c>
      <c r="B70" s="110">
        <v>29481</v>
      </c>
      <c r="C70" s="110">
        <v>14254</v>
      </c>
      <c r="D70" s="110"/>
      <c r="E70" s="110">
        <v>14088.6627235335</v>
      </c>
      <c r="F70" s="110">
        <v>159.37549824853099</v>
      </c>
      <c r="G70" s="110">
        <v>171.701681688175</v>
      </c>
      <c r="H70" s="110">
        <v>-140.99129659475199</v>
      </c>
      <c r="I70" s="110">
        <v>-3.88322229114979</v>
      </c>
      <c r="J70" s="110">
        <v>-20.8391069077719</v>
      </c>
      <c r="K70" s="110"/>
      <c r="L70" s="128">
        <v>1.22790950103456</v>
      </c>
      <c r="M70" s="128">
        <v>11.6515721990435</v>
      </c>
      <c r="N70" s="128">
        <v>35.487627365356602</v>
      </c>
      <c r="O70" s="128">
        <v>98.299499999999995</v>
      </c>
      <c r="P70" s="263">
        <v>1.0116000000000001</v>
      </c>
      <c r="Q70" s="128">
        <v>1.82354518637704</v>
      </c>
    </row>
    <row r="71" spans="1:17" ht="13.2" x14ac:dyDescent="0.25">
      <c r="A71" s="110" t="s">
        <v>391</v>
      </c>
      <c r="B71" s="110">
        <v>9438</v>
      </c>
      <c r="C71" s="110">
        <v>13638</v>
      </c>
      <c r="D71" s="110"/>
      <c r="E71" s="110">
        <v>13212.645489664499</v>
      </c>
      <c r="F71" s="110">
        <v>139.52367504267499</v>
      </c>
      <c r="G71" s="110">
        <v>313.48530490643299</v>
      </c>
      <c r="H71" s="110">
        <v>-140.99129659475199</v>
      </c>
      <c r="I71" s="110">
        <v>134.38393429520801</v>
      </c>
      <c r="J71" s="110">
        <v>-20.8391069077719</v>
      </c>
      <c r="K71" s="110"/>
      <c r="L71" s="128">
        <v>1.1760966306420899</v>
      </c>
      <c r="M71" s="128">
        <v>10.913329095147301</v>
      </c>
      <c r="N71" s="128">
        <v>36.4077669902913</v>
      </c>
      <c r="O71" s="128">
        <v>98.523499999999999</v>
      </c>
      <c r="P71" s="263">
        <v>1.0230999999999999</v>
      </c>
      <c r="Q71" s="128">
        <v>-7.7607113985448697</v>
      </c>
    </row>
    <row r="72" spans="1:17" ht="13.2" x14ac:dyDescent="0.25">
      <c r="A72" s="110" t="s">
        <v>392</v>
      </c>
      <c r="B72" s="110">
        <v>13128</v>
      </c>
      <c r="C72" s="110">
        <v>18096</v>
      </c>
      <c r="D72" s="110"/>
      <c r="E72" s="110">
        <v>17874.5605889039</v>
      </c>
      <c r="F72" s="110">
        <v>-194.24702650454401</v>
      </c>
      <c r="G72" s="110">
        <v>381.85151040327497</v>
      </c>
      <c r="H72" s="110">
        <v>-140.99129659475199</v>
      </c>
      <c r="I72" s="110">
        <v>-3.88322229114979</v>
      </c>
      <c r="J72" s="110">
        <v>178.26923885620801</v>
      </c>
      <c r="K72" s="110"/>
      <c r="L72" s="128">
        <v>1.7976843388177901</v>
      </c>
      <c r="M72" s="128">
        <v>14.648080438756899</v>
      </c>
      <c r="N72" s="128">
        <v>8.5803432137285505</v>
      </c>
      <c r="O72" s="128">
        <v>98.226399999999998</v>
      </c>
      <c r="P72" s="263">
        <v>1.0208999999999999</v>
      </c>
      <c r="Q72" s="128">
        <v>15.888352120236201</v>
      </c>
    </row>
    <row r="73" spans="1:17" ht="13.2" x14ac:dyDescent="0.25">
      <c r="A73" s="110" t="s">
        <v>387</v>
      </c>
      <c r="B73" s="110">
        <v>145114</v>
      </c>
      <c r="C73" s="110">
        <v>12892</v>
      </c>
      <c r="D73" s="110"/>
      <c r="E73" s="110">
        <v>13174.875512246101</v>
      </c>
      <c r="F73" s="110">
        <v>3.1333737937686101</v>
      </c>
      <c r="G73" s="110">
        <v>-130.062998783398</v>
      </c>
      <c r="H73" s="110">
        <v>-140.99129659475199</v>
      </c>
      <c r="I73" s="110">
        <v>-3.88322229114979</v>
      </c>
      <c r="J73" s="110">
        <v>-10.8377028093416</v>
      </c>
      <c r="K73" s="110"/>
      <c r="L73" s="128">
        <v>1.1942334991799599</v>
      </c>
      <c r="M73" s="128">
        <v>10.8700745620684</v>
      </c>
      <c r="N73" s="128">
        <v>26.340813997717799</v>
      </c>
      <c r="O73" s="128">
        <v>98.949399999999997</v>
      </c>
      <c r="P73" s="263">
        <v>0.98950000000000005</v>
      </c>
      <c r="Q73" s="128">
        <v>8.7188722598273607</v>
      </c>
    </row>
    <row r="74" spans="1:17" ht="13.2" x14ac:dyDescent="0.25">
      <c r="A74" s="110" t="s">
        <v>393</v>
      </c>
      <c r="B74" s="110">
        <v>7532</v>
      </c>
      <c r="C74" s="110">
        <v>13560</v>
      </c>
      <c r="D74" s="110"/>
      <c r="E74" s="110">
        <v>13951.2593078882</v>
      </c>
      <c r="F74" s="110">
        <v>-170.86438343504099</v>
      </c>
      <c r="G74" s="110">
        <v>-54.507472790310501</v>
      </c>
      <c r="H74" s="110">
        <v>-140.99129659475199</v>
      </c>
      <c r="I74" s="110">
        <v>-3.88322229114979</v>
      </c>
      <c r="J74" s="110">
        <v>-20.8391069077719</v>
      </c>
      <c r="K74" s="110"/>
      <c r="L74" s="128">
        <v>1.2878385554965499</v>
      </c>
      <c r="M74" s="128">
        <v>11.497610196495</v>
      </c>
      <c r="N74" s="128">
        <v>12.586605080831401</v>
      </c>
      <c r="O74" s="128">
        <v>97.609300000000005</v>
      </c>
      <c r="P74" s="263">
        <v>0.99550000000000005</v>
      </c>
      <c r="Q74" s="128">
        <v>-0.61919504643962897</v>
      </c>
    </row>
    <row r="75" spans="1:17" ht="13.2" x14ac:dyDescent="0.25">
      <c r="A75" s="110" t="s">
        <v>394</v>
      </c>
      <c r="B75" s="110">
        <v>31944</v>
      </c>
      <c r="C75" s="110">
        <v>13789</v>
      </c>
      <c r="D75" s="110"/>
      <c r="E75" s="110">
        <v>13674.101083096601</v>
      </c>
      <c r="F75" s="110">
        <v>148.28170729917801</v>
      </c>
      <c r="G75" s="110">
        <v>132.707513951366</v>
      </c>
      <c r="H75" s="110">
        <v>-140.99129659475199</v>
      </c>
      <c r="I75" s="110">
        <v>-3.88322229114979</v>
      </c>
      <c r="J75" s="110">
        <v>-20.8391069077719</v>
      </c>
      <c r="K75" s="110"/>
      <c r="L75" s="128">
        <v>1.23340846481342</v>
      </c>
      <c r="M75" s="128">
        <v>11.285374405209099</v>
      </c>
      <c r="N75" s="128">
        <v>35.839112343966697</v>
      </c>
      <c r="O75" s="128">
        <v>96.982699999999994</v>
      </c>
      <c r="P75" s="263">
        <v>1.0091000000000001</v>
      </c>
      <c r="Q75" s="128">
        <v>6.2151394422310799</v>
      </c>
    </row>
    <row r="76" spans="1:17" ht="13.2" x14ac:dyDescent="0.25">
      <c r="A76" s="110" t="s">
        <v>395</v>
      </c>
      <c r="B76" s="110">
        <v>11771</v>
      </c>
      <c r="C76" s="110">
        <v>14462</v>
      </c>
      <c r="D76" s="110"/>
      <c r="E76" s="110">
        <v>14073.230796362999</v>
      </c>
      <c r="F76" s="110">
        <v>136.70835840101699</v>
      </c>
      <c r="G76" s="110">
        <v>417.80421026934602</v>
      </c>
      <c r="H76" s="110">
        <v>-140.99129659475199</v>
      </c>
      <c r="I76" s="110">
        <v>-3.88322229114979</v>
      </c>
      <c r="J76" s="110">
        <v>-20.8391069077719</v>
      </c>
      <c r="K76" s="110"/>
      <c r="L76" s="128">
        <v>1.3932546087843001</v>
      </c>
      <c r="M76" s="128">
        <v>11.545323252060101</v>
      </c>
      <c r="N76" s="128">
        <v>34.216335540838898</v>
      </c>
      <c r="O76" s="128">
        <v>96.352099999999993</v>
      </c>
      <c r="P76" s="263">
        <v>1.0290999999999999</v>
      </c>
      <c r="Q76" s="128">
        <v>3.1144211238997999</v>
      </c>
    </row>
    <row r="77" spans="1:17" ht="13.2" x14ac:dyDescent="0.25">
      <c r="A77" s="110" t="s">
        <v>396</v>
      </c>
      <c r="B77" s="110">
        <v>18804</v>
      </c>
      <c r="C77" s="110">
        <v>12443</v>
      </c>
      <c r="D77" s="110"/>
      <c r="E77" s="110">
        <v>12517.791609845101</v>
      </c>
      <c r="F77" s="110">
        <v>-10.2021362788996</v>
      </c>
      <c r="G77" s="110">
        <v>43.3230106027506</v>
      </c>
      <c r="H77" s="110">
        <v>-140.99129659475199</v>
      </c>
      <c r="I77" s="110">
        <v>53.497456632025802</v>
      </c>
      <c r="J77" s="110">
        <v>-20.8391069077719</v>
      </c>
      <c r="K77" s="110"/>
      <c r="L77" s="128">
        <v>1.0689215060625401</v>
      </c>
      <c r="M77" s="128">
        <v>10.3648159965965</v>
      </c>
      <c r="N77" s="128">
        <v>26.577732170343801</v>
      </c>
      <c r="O77" s="128">
        <v>97.783199999999994</v>
      </c>
      <c r="P77" s="263">
        <v>1.0027999999999999</v>
      </c>
      <c r="Q77" s="128">
        <v>-4.6140195208518202</v>
      </c>
    </row>
    <row r="78" spans="1:17" ht="13.2" x14ac:dyDescent="0.25">
      <c r="A78" s="110" t="s">
        <v>397</v>
      </c>
      <c r="B78" s="110">
        <v>14854</v>
      </c>
      <c r="C78" s="110">
        <v>14774</v>
      </c>
      <c r="D78" s="110"/>
      <c r="E78" s="110">
        <v>14493.9605160557</v>
      </c>
      <c r="F78" s="110">
        <v>-34.3461276845063</v>
      </c>
      <c r="G78" s="110">
        <v>470.63053455736298</v>
      </c>
      <c r="H78" s="110">
        <v>-140.99129659475199</v>
      </c>
      <c r="I78" s="110">
        <v>-3.88322229114979</v>
      </c>
      <c r="J78" s="110">
        <v>-11.3485766271271</v>
      </c>
      <c r="K78" s="110"/>
      <c r="L78" s="128">
        <v>1.52147569678201</v>
      </c>
      <c r="M78" s="128">
        <v>11.841928100175</v>
      </c>
      <c r="N78" s="128">
        <v>21.603183627060801</v>
      </c>
      <c r="O78" s="128">
        <v>98.040099999999995</v>
      </c>
      <c r="P78" s="263">
        <v>1.0319</v>
      </c>
      <c r="Q78" s="128">
        <v>8.6480569239189897</v>
      </c>
    </row>
    <row r="79" spans="1:17" ht="13.2" x14ac:dyDescent="0.25">
      <c r="A79" s="110" t="s">
        <v>398</v>
      </c>
      <c r="B79" s="110">
        <v>27673</v>
      </c>
      <c r="C79" s="110">
        <v>14068</v>
      </c>
      <c r="D79" s="110"/>
      <c r="E79" s="110">
        <v>13794.5004751211</v>
      </c>
      <c r="F79" s="110">
        <v>32.725811554860798</v>
      </c>
      <c r="G79" s="110">
        <v>406.93425782618402</v>
      </c>
      <c r="H79" s="110">
        <v>-140.99129659475199</v>
      </c>
      <c r="I79" s="110">
        <v>-3.88322229114979</v>
      </c>
      <c r="J79" s="110">
        <v>-20.8391069077719</v>
      </c>
      <c r="K79" s="110"/>
      <c r="L79" s="128">
        <v>1.2539298232934599</v>
      </c>
      <c r="M79" s="128">
        <v>11.379322805622801</v>
      </c>
      <c r="N79" s="128">
        <v>27.278501111463999</v>
      </c>
      <c r="O79" s="128">
        <v>97.720699999999994</v>
      </c>
      <c r="P79" s="263">
        <v>1.0288999999999999</v>
      </c>
      <c r="Q79" s="128">
        <v>7.5030750307503098</v>
      </c>
    </row>
    <row r="80" spans="1:17" ht="13.2" x14ac:dyDescent="0.25">
      <c r="A80" s="110" t="s">
        <v>399</v>
      </c>
      <c r="B80" s="110">
        <v>34692</v>
      </c>
      <c r="C80" s="110">
        <v>13337</v>
      </c>
      <c r="D80" s="110"/>
      <c r="E80" s="110">
        <v>13218.878134820099</v>
      </c>
      <c r="F80" s="110">
        <v>66.770055822988397</v>
      </c>
      <c r="G80" s="110">
        <v>217.13146862534401</v>
      </c>
      <c r="H80" s="110">
        <v>-140.99129659475199</v>
      </c>
      <c r="I80" s="110">
        <v>-3.88322229114979</v>
      </c>
      <c r="J80" s="110">
        <v>-20.8391069077719</v>
      </c>
      <c r="K80" s="110"/>
      <c r="L80" s="128">
        <v>1.1501210653753</v>
      </c>
      <c r="M80" s="128">
        <v>10.9333563934048</v>
      </c>
      <c r="N80" s="128">
        <v>30.925388874242</v>
      </c>
      <c r="O80" s="128">
        <v>97.898200000000003</v>
      </c>
      <c r="P80" s="263">
        <v>1.0158</v>
      </c>
      <c r="Q80" s="128">
        <v>1.01204819277108</v>
      </c>
    </row>
    <row r="81" spans="1:17" ht="14.25" customHeight="1" x14ac:dyDescent="0.25">
      <c r="A81" s="18" t="s">
        <v>400</v>
      </c>
      <c r="B81" s="110"/>
      <c r="C81" s="110"/>
      <c r="D81" s="18"/>
      <c r="E81" s="110"/>
      <c r="F81" s="110"/>
      <c r="G81" s="110"/>
      <c r="H81" s="110"/>
      <c r="I81" s="110"/>
      <c r="J81" s="110"/>
      <c r="K81" s="18"/>
      <c r="L81" s="128"/>
      <c r="M81" s="128"/>
      <c r="N81" s="128"/>
      <c r="O81" s="128"/>
      <c r="P81" s="263"/>
      <c r="Q81" s="128"/>
    </row>
    <row r="82" spans="1:17" ht="13.2" x14ac:dyDescent="0.25">
      <c r="A82" s="110" t="s">
        <v>401</v>
      </c>
      <c r="B82" s="110">
        <v>20257</v>
      </c>
      <c r="C82" s="110">
        <v>14765</v>
      </c>
      <c r="D82" s="110"/>
      <c r="E82" s="110">
        <v>14535.5708307402</v>
      </c>
      <c r="F82" s="110">
        <v>146.88045649211401</v>
      </c>
      <c r="G82" s="110">
        <v>248.110112802397</v>
      </c>
      <c r="H82" s="110">
        <v>-140.99129659475199</v>
      </c>
      <c r="I82" s="110">
        <v>-3.88322229114979</v>
      </c>
      <c r="J82" s="110">
        <v>-20.8391069077719</v>
      </c>
      <c r="K82" s="110"/>
      <c r="L82" s="128">
        <v>1.50565236708298</v>
      </c>
      <c r="M82" s="128">
        <v>11.8872488522486</v>
      </c>
      <c r="N82" s="128">
        <v>33.928571428571402</v>
      </c>
      <c r="O82" s="128">
        <v>97.212599999999995</v>
      </c>
      <c r="P82" s="263">
        <v>1.0165</v>
      </c>
      <c r="Q82" s="128">
        <v>4.7894940131324804</v>
      </c>
    </row>
    <row r="83" spans="1:17" ht="13.2" x14ac:dyDescent="0.25">
      <c r="A83" s="110" t="s">
        <v>402</v>
      </c>
      <c r="B83" s="110">
        <v>8485</v>
      </c>
      <c r="C83" s="110">
        <v>14970</v>
      </c>
      <c r="D83" s="110"/>
      <c r="E83" s="110">
        <v>14362.1714127697</v>
      </c>
      <c r="F83" s="110">
        <v>247.93573939814101</v>
      </c>
      <c r="G83" s="110">
        <v>447.755639325939</v>
      </c>
      <c r="H83" s="110">
        <v>-140.99129659475199</v>
      </c>
      <c r="I83" s="110">
        <v>74.331683974336201</v>
      </c>
      <c r="J83" s="110">
        <v>-20.8391069077719</v>
      </c>
      <c r="K83" s="110"/>
      <c r="L83" s="128">
        <v>1.62639952857985</v>
      </c>
      <c r="M83" s="128">
        <v>11.667648791985901</v>
      </c>
      <c r="N83" s="128">
        <v>41.616161616161598</v>
      </c>
      <c r="O83" s="128">
        <v>96.600300000000004</v>
      </c>
      <c r="P83" s="263">
        <v>1.0306</v>
      </c>
      <c r="Q83" s="128">
        <v>-5.0505050505050502</v>
      </c>
    </row>
    <row r="84" spans="1:17" ht="13.2" x14ac:dyDescent="0.25">
      <c r="A84" s="110" t="s">
        <v>403</v>
      </c>
      <c r="B84" s="110">
        <v>28483</v>
      </c>
      <c r="C84" s="110">
        <v>12449</v>
      </c>
      <c r="D84" s="110"/>
      <c r="E84" s="110">
        <v>12293.694537780801</v>
      </c>
      <c r="F84" s="110">
        <v>-8.3172614758875092</v>
      </c>
      <c r="G84" s="110">
        <v>329.13862153126399</v>
      </c>
      <c r="H84" s="110">
        <v>-140.99129659475199</v>
      </c>
      <c r="I84" s="110">
        <v>-3.88322229114979</v>
      </c>
      <c r="J84" s="110">
        <v>-20.8391069077719</v>
      </c>
      <c r="K84" s="110"/>
      <c r="L84" s="128">
        <v>1.0708141698557001</v>
      </c>
      <c r="M84" s="128">
        <v>10.167468314433201</v>
      </c>
      <c r="N84" s="128">
        <v>27.244475138121501</v>
      </c>
      <c r="O84" s="128">
        <v>97.453299999999999</v>
      </c>
      <c r="P84" s="263">
        <v>1.0261</v>
      </c>
      <c r="Q84" s="128">
        <v>-0.62092517851598905</v>
      </c>
    </row>
    <row r="85" spans="1:17" ht="13.2" x14ac:dyDescent="0.25">
      <c r="A85" s="110" t="s">
        <v>404</v>
      </c>
      <c r="B85" s="110">
        <v>10166</v>
      </c>
      <c r="C85" s="110">
        <v>13016</v>
      </c>
      <c r="D85" s="110"/>
      <c r="E85" s="110">
        <v>12841.6579747656</v>
      </c>
      <c r="F85" s="110">
        <v>103.35433971308601</v>
      </c>
      <c r="G85" s="110">
        <v>236.85470604601301</v>
      </c>
      <c r="H85" s="110">
        <v>-140.99129659475199</v>
      </c>
      <c r="I85" s="110">
        <v>-3.88322229114979</v>
      </c>
      <c r="J85" s="110">
        <v>-20.8391069077719</v>
      </c>
      <c r="K85" s="110"/>
      <c r="L85" s="128">
        <v>1.2886090891205999</v>
      </c>
      <c r="M85" s="128">
        <v>10.525280346252201</v>
      </c>
      <c r="N85" s="128">
        <v>34.953271028037399</v>
      </c>
      <c r="O85" s="128">
        <v>97.7517</v>
      </c>
      <c r="P85" s="263">
        <v>1.0178</v>
      </c>
      <c r="Q85" s="128">
        <v>3.3562822719449201</v>
      </c>
    </row>
    <row r="86" spans="1:17" ht="13.2" x14ac:dyDescent="0.25">
      <c r="A86" s="110" t="s">
        <v>405</v>
      </c>
      <c r="B86" s="110">
        <v>12297</v>
      </c>
      <c r="C86" s="110">
        <v>12311</v>
      </c>
      <c r="D86" s="110"/>
      <c r="E86" s="110">
        <v>11704.7895561961</v>
      </c>
      <c r="F86" s="110">
        <v>-92.884673738182499</v>
      </c>
      <c r="G86" s="110">
        <v>865.06378960873701</v>
      </c>
      <c r="H86" s="110">
        <v>-140.99129659475199</v>
      </c>
      <c r="I86" s="110">
        <v>-3.88322229114979</v>
      </c>
      <c r="J86" s="110">
        <v>-20.8391069077719</v>
      </c>
      <c r="K86" s="110"/>
      <c r="L86" s="128">
        <v>1.09782873871676</v>
      </c>
      <c r="M86" s="128">
        <v>9.6364967065137801</v>
      </c>
      <c r="N86" s="128">
        <v>21.603375527426198</v>
      </c>
      <c r="O86" s="128">
        <v>96.978999999999999</v>
      </c>
      <c r="P86" s="263">
        <v>1.0731999999999999</v>
      </c>
      <c r="Q86" s="128">
        <v>1.30468150422103</v>
      </c>
    </row>
    <row r="87" spans="1:17" ht="13.2" x14ac:dyDescent="0.25">
      <c r="A87" s="110" t="s">
        <v>406</v>
      </c>
      <c r="B87" s="110">
        <v>9418</v>
      </c>
      <c r="C87" s="110">
        <v>13770</v>
      </c>
      <c r="D87" s="110"/>
      <c r="E87" s="110">
        <v>13039.625084752801</v>
      </c>
      <c r="F87" s="110">
        <v>135.34187838236801</v>
      </c>
      <c r="G87" s="110">
        <v>760.65956148542102</v>
      </c>
      <c r="H87" s="110">
        <v>-140.99129659475199</v>
      </c>
      <c r="I87" s="110">
        <v>-3.88322229114979</v>
      </c>
      <c r="J87" s="110">
        <v>-20.8391069077719</v>
      </c>
      <c r="K87" s="110"/>
      <c r="L87" s="128">
        <v>1.33786366532172</v>
      </c>
      <c r="M87" s="128">
        <v>10.6710554257804</v>
      </c>
      <c r="N87" s="128">
        <v>36.915422885572099</v>
      </c>
      <c r="O87" s="128">
        <v>97.633600000000001</v>
      </c>
      <c r="P87" s="263">
        <v>1.0577000000000001</v>
      </c>
      <c r="Q87" s="128">
        <v>3.2876712328767099</v>
      </c>
    </row>
    <row r="88" spans="1:17" ht="13.2" x14ac:dyDescent="0.25">
      <c r="A88" s="110" t="s">
        <v>407</v>
      </c>
      <c r="B88" s="110">
        <v>97137</v>
      </c>
      <c r="C88" s="110">
        <v>13217</v>
      </c>
      <c r="D88" s="110"/>
      <c r="E88" s="110">
        <v>13295.9168679178</v>
      </c>
      <c r="F88" s="110">
        <v>41.044164997363701</v>
      </c>
      <c r="G88" s="110">
        <v>45.501761325354103</v>
      </c>
      <c r="H88" s="110">
        <v>-140.99129659475199</v>
      </c>
      <c r="I88" s="110">
        <v>-3.88322229114979</v>
      </c>
      <c r="J88" s="110">
        <v>-20.8391069077719</v>
      </c>
      <c r="K88" s="110"/>
      <c r="L88" s="128">
        <v>1.23433912927103</v>
      </c>
      <c r="M88" s="128">
        <v>10.953601614215</v>
      </c>
      <c r="N88" s="128">
        <v>28.956766917293201</v>
      </c>
      <c r="O88" s="128">
        <v>98.457700000000003</v>
      </c>
      <c r="P88" s="263">
        <v>1.0027999999999999</v>
      </c>
      <c r="Q88" s="128">
        <v>8.1681132937414294</v>
      </c>
    </row>
    <row r="89" spans="1:17" ht="13.2" x14ac:dyDescent="0.25">
      <c r="A89" s="110" t="s">
        <v>408</v>
      </c>
      <c r="B89" s="110">
        <v>18092</v>
      </c>
      <c r="C89" s="110">
        <v>16344</v>
      </c>
      <c r="D89" s="110"/>
      <c r="E89" s="110">
        <v>15521.4753434595</v>
      </c>
      <c r="F89" s="110">
        <v>296.50791391684999</v>
      </c>
      <c r="G89" s="110">
        <v>487.88678220808401</v>
      </c>
      <c r="H89" s="110">
        <v>-140.99129659475199</v>
      </c>
      <c r="I89" s="110">
        <v>-3.88322229114979</v>
      </c>
      <c r="J89" s="110">
        <v>182.61285216654599</v>
      </c>
      <c r="K89" s="110"/>
      <c r="L89" s="128">
        <v>1.37629891664824</v>
      </c>
      <c r="M89" s="128">
        <v>12.823347335838999</v>
      </c>
      <c r="N89" s="128">
        <v>40.948275862069003</v>
      </c>
      <c r="O89" s="128">
        <v>99.231099999999998</v>
      </c>
      <c r="P89" s="263">
        <v>1.0308999999999999</v>
      </c>
      <c r="Q89" s="128">
        <v>17.4131627056673</v>
      </c>
    </row>
    <row r="90" spans="1:17" ht="14.25" customHeight="1" x14ac:dyDescent="0.25">
      <c r="A90" s="18" t="s">
        <v>409</v>
      </c>
      <c r="B90" s="110"/>
      <c r="C90" s="110"/>
      <c r="D90" s="18"/>
      <c r="E90" s="110"/>
      <c r="F90" s="110"/>
      <c r="G90" s="110"/>
      <c r="H90" s="110"/>
      <c r="I90" s="110"/>
      <c r="J90" s="110"/>
      <c r="K90" s="18"/>
      <c r="L90" s="128"/>
      <c r="M90" s="128"/>
      <c r="N90" s="128"/>
      <c r="O90" s="128"/>
      <c r="P90" s="263"/>
      <c r="Q90" s="128"/>
    </row>
    <row r="91" spans="1:17" ht="13.2" x14ac:dyDescent="0.25">
      <c r="A91" s="110" t="s">
        <v>410</v>
      </c>
      <c r="B91" s="110">
        <v>10857</v>
      </c>
      <c r="C91" s="110">
        <v>9651</v>
      </c>
      <c r="D91" s="110"/>
      <c r="E91" s="110">
        <v>9182.1140638851193</v>
      </c>
      <c r="F91" s="110">
        <v>-200.42258817769499</v>
      </c>
      <c r="G91" s="110">
        <v>748.35158764432697</v>
      </c>
      <c r="H91" s="110">
        <v>-140.99129659475199</v>
      </c>
      <c r="I91" s="110">
        <v>82.881725323665293</v>
      </c>
      <c r="J91" s="110">
        <v>-20.8391069077719</v>
      </c>
      <c r="K91" s="110"/>
      <c r="L91" s="128">
        <v>0.70921985815602795</v>
      </c>
      <c r="M91" s="128">
        <v>7.64483743207147</v>
      </c>
      <c r="N91" s="128">
        <v>15.783132530120501</v>
      </c>
      <c r="O91" s="128">
        <v>97.807100000000005</v>
      </c>
      <c r="P91" s="263">
        <v>1.0806</v>
      </c>
      <c r="Q91" s="128">
        <v>-7.2597137014314903</v>
      </c>
    </row>
    <row r="92" spans="1:17" ht="13.2" x14ac:dyDescent="0.25">
      <c r="A92" s="110" t="s">
        <v>411</v>
      </c>
      <c r="B92" s="110">
        <v>9347</v>
      </c>
      <c r="C92" s="110">
        <v>12785</v>
      </c>
      <c r="D92" s="110"/>
      <c r="E92" s="110">
        <v>12565.243681869801</v>
      </c>
      <c r="F92" s="110">
        <v>39.113129866789698</v>
      </c>
      <c r="G92" s="110">
        <v>336.22605419198698</v>
      </c>
      <c r="H92" s="110">
        <v>-140.99129659475199</v>
      </c>
      <c r="I92" s="110">
        <v>-3.88322229114979</v>
      </c>
      <c r="J92" s="110">
        <v>-10.9466728067652</v>
      </c>
      <c r="K92" s="110"/>
      <c r="L92" s="128">
        <v>1.00567026853536</v>
      </c>
      <c r="M92" s="128">
        <v>10.441853000962899</v>
      </c>
      <c r="N92" s="128">
        <v>30.225409836065602</v>
      </c>
      <c r="O92" s="128">
        <v>96.613200000000006</v>
      </c>
      <c r="P92" s="263">
        <v>1.0261</v>
      </c>
      <c r="Q92" s="128">
        <v>8.7398373983739805</v>
      </c>
    </row>
    <row r="93" spans="1:17" ht="13.2" x14ac:dyDescent="0.25">
      <c r="A93" s="110" t="s">
        <v>412</v>
      </c>
      <c r="B93" s="110">
        <v>14064</v>
      </c>
      <c r="C93" s="110">
        <v>13583</v>
      </c>
      <c r="D93" s="110"/>
      <c r="E93" s="110">
        <v>13159.737061133101</v>
      </c>
      <c r="F93" s="110">
        <v>123.968443148208</v>
      </c>
      <c r="G93" s="110">
        <v>464.91607011650302</v>
      </c>
      <c r="H93" s="110">
        <v>-140.99129659475199</v>
      </c>
      <c r="I93" s="110">
        <v>-3.88322229114979</v>
      </c>
      <c r="J93" s="110">
        <v>-20.8391069077719</v>
      </c>
      <c r="K93" s="110"/>
      <c r="L93" s="128">
        <v>1.1803185437997701</v>
      </c>
      <c r="M93" s="128">
        <v>10.8646188850967</v>
      </c>
      <c r="N93" s="128">
        <v>35.405759162303703</v>
      </c>
      <c r="O93" s="128">
        <v>96.572199999999995</v>
      </c>
      <c r="P93" s="263">
        <v>1.0347</v>
      </c>
      <c r="Q93" s="128">
        <v>5.5451713395638604</v>
      </c>
    </row>
    <row r="94" spans="1:17" ht="13.2" x14ac:dyDescent="0.25">
      <c r="A94" s="110" t="s">
        <v>413</v>
      </c>
      <c r="B94" s="110">
        <v>5584</v>
      </c>
      <c r="C94" s="110">
        <v>13887</v>
      </c>
      <c r="D94" s="110"/>
      <c r="E94" s="110">
        <v>12957.8845810166</v>
      </c>
      <c r="F94" s="110">
        <v>183.81988347282299</v>
      </c>
      <c r="G94" s="110">
        <v>784.45048049807895</v>
      </c>
      <c r="H94" s="110">
        <v>-140.99129659475199</v>
      </c>
      <c r="I94" s="110">
        <v>123.099059218272</v>
      </c>
      <c r="J94" s="110">
        <v>-20.8391069077719</v>
      </c>
      <c r="K94" s="110"/>
      <c r="L94" s="128">
        <v>1.11031518624642</v>
      </c>
      <c r="M94" s="128">
        <v>10.7270773638968</v>
      </c>
      <c r="N94" s="128">
        <v>40.400667779632698</v>
      </c>
      <c r="O94" s="128">
        <v>95.357299999999995</v>
      </c>
      <c r="P94" s="263">
        <v>1.0599000000000001</v>
      </c>
      <c r="Q94" s="128">
        <v>-7.4229691876750703</v>
      </c>
    </row>
    <row r="95" spans="1:17" ht="13.2" x14ac:dyDescent="0.25">
      <c r="A95" s="110" t="s">
        <v>409</v>
      </c>
      <c r="B95" s="110">
        <v>72018</v>
      </c>
      <c r="C95" s="110">
        <v>12717</v>
      </c>
      <c r="D95" s="110"/>
      <c r="E95" s="110">
        <v>12830.902020093999</v>
      </c>
      <c r="F95" s="110">
        <v>-65.292971889115805</v>
      </c>
      <c r="G95" s="110">
        <v>4.4239234891577599</v>
      </c>
      <c r="H95" s="110">
        <v>-140.99129659475199</v>
      </c>
      <c r="I95" s="110">
        <v>-3.88322229114979</v>
      </c>
      <c r="J95" s="110">
        <v>91.6127519426079</v>
      </c>
      <c r="K95" s="110"/>
      <c r="L95" s="128">
        <v>1.17054069815879</v>
      </c>
      <c r="M95" s="128">
        <v>10.5820767030465</v>
      </c>
      <c r="N95" s="128">
        <v>21.795040020994598</v>
      </c>
      <c r="O95" s="128">
        <v>97.665999999999997</v>
      </c>
      <c r="P95" s="263">
        <v>0.99970000000000003</v>
      </c>
      <c r="Q95" s="128">
        <v>14.193200215866201</v>
      </c>
    </row>
    <row r="96" spans="1:17" ht="13.2" x14ac:dyDescent="0.25">
      <c r="A96" s="110" t="s">
        <v>414</v>
      </c>
      <c r="B96" s="110">
        <v>13276</v>
      </c>
      <c r="C96" s="110">
        <v>12517</v>
      </c>
      <c r="D96" s="110"/>
      <c r="E96" s="110">
        <v>12361.056113508001</v>
      </c>
      <c r="F96" s="110">
        <v>-59.918912804982703</v>
      </c>
      <c r="G96" s="110">
        <v>381.57708872312702</v>
      </c>
      <c r="H96" s="110">
        <v>-140.99129659475199</v>
      </c>
      <c r="I96" s="110">
        <v>-3.88322229114979</v>
      </c>
      <c r="J96" s="110">
        <v>-20.8391069077719</v>
      </c>
      <c r="K96" s="110"/>
      <c r="L96" s="128">
        <v>1.0394697197951199</v>
      </c>
      <c r="M96" s="128">
        <v>10.244049412473601</v>
      </c>
      <c r="N96" s="128">
        <v>22.9411764705882</v>
      </c>
      <c r="O96" s="128">
        <v>96.764799999999994</v>
      </c>
      <c r="P96" s="263">
        <v>1.0302</v>
      </c>
      <c r="Q96" s="128">
        <v>2.8846153846153801</v>
      </c>
    </row>
    <row r="97" spans="1:17" ht="13.2" x14ac:dyDescent="0.25">
      <c r="A97" s="110" t="s">
        <v>415</v>
      </c>
      <c r="B97" s="110">
        <v>15985</v>
      </c>
      <c r="C97" s="110">
        <v>13499</v>
      </c>
      <c r="D97" s="110"/>
      <c r="E97" s="110">
        <v>13497.595279670701</v>
      </c>
      <c r="F97" s="110">
        <v>-213.393113965211</v>
      </c>
      <c r="G97" s="110">
        <v>380.80682381409798</v>
      </c>
      <c r="H97" s="110">
        <v>-140.99129659475199</v>
      </c>
      <c r="I97" s="110">
        <v>-3.88322229114979</v>
      </c>
      <c r="J97" s="110">
        <v>-20.8391069077719</v>
      </c>
      <c r="K97" s="110"/>
      <c r="L97" s="128">
        <v>1.11354394745074</v>
      </c>
      <c r="M97" s="128">
        <v>11.197998123240501</v>
      </c>
      <c r="N97" s="128">
        <v>9.83240223463687</v>
      </c>
      <c r="O97" s="128">
        <v>97.606999999999999</v>
      </c>
      <c r="P97" s="263">
        <v>1.0276000000000001</v>
      </c>
      <c r="Q97" s="128">
        <v>6.1488673139158596</v>
      </c>
    </row>
    <row r="98" spans="1:17" ht="13.2" x14ac:dyDescent="0.25">
      <c r="A98" s="110" t="s">
        <v>416</v>
      </c>
      <c r="B98" s="110">
        <v>20303</v>
      </c>
      <c r="C98" s="110">
        <v>12672</v>
      </c>
      <c r="D98" s="110"/>
      <c r="E98" s="110">
        <v>12559.9163526189</v>
      </c>
      <c r="F98" s="110">
        <v>17.458726525753399</v>
      </c>
      <c r="G98" s="110">
        <v>260.72751278282499</v>
      </c>
      <c r="H98" s="110">
        <v>-140.99129659475199</v>
      </c>
      <c r="I98" s="110">
        <v>-3.88322229114979</v>
      </c>
      <c r="J98" s="110">
        <v>-20.8391069077719</v>
      </c>
      <c r="K98" s="110"/>
      <c r="L98" s="128">
        <v>1.2608974043244801</v>
      </c>
      <c r="M98" s="128">
        <v>10.2940452149929</v>
      </c>
      <c r="N98" s="128">
        <v>28.947368421052602</v>
      </c>
      <c r="O98" s="128">
        <v>96.704899999999995</v>
      </c>
      <c r="P98" s="263">
        <v>1.0201</v>
      </c>
      <c r="Q98" s="128">
        <v>4.2666666666666702</v>
      </c>
    </row>
    <row r="99" spans="1:17" ht="13.2" x14ac:dyDescent="0.25">
      <c r="A99" s="110" t="s">
        <v>417</v>
      </c>
      <c r="B99" s="110">
        <v>27028</v>
      </c>
      <c r="C99" s="110">
        <v>12555</v>
      </c>
      <c r="D99" s="110"/>
      <c r="E99" s="110">
        <v>12536.6913053996</v>
      </c>
      <c r="F99" s="110">
        <v>-34.091250556081</v>
      </c>
      <c r="G99" s="110">
        <v>217.63593889535801</v>
      </c>
      <c r="H99" s="110">
        <v>-140.99129659475199</v>
      </c>
      <c r="I99" s="110">
        <v>-3.88322229114979</v>
      </c>
      <c r="J99" s="110">
        <v>-20.8391069077719</v>
      </c>
      <c r="K99" s="110"/>
      <c r="L99" s="128">
        <v>1.18025751072961</v>
      </c>
      <c r="M99" s="128">
        <v>10.3189285185733</v>
      </c>
      <c r="N99" s="128">
        <v>24.81176048763</v>
      </c>
      <c r="O99" s="128">
        <v>97.843699999999998</v>
      </c>
      <c r="P99" s="263">
        <v>1.0166999999999999</v>
      </c>
      <c r="Q99" s="128">
        <v>2.6420079260237799</v>
      </c>
    </row>
    <row r="100" spans="1:17" ht="13.2" x14ac:dyDescent="0.25">
      <c r="A100" s="110" t="s">
        <v>418</v>
      </c>
      <c r="B100" s="110">
        <v>7042</v>
      </c>
      <c r="C100" s="110">
        <v>11567</v>
      </c>
      <c r="D100" s="110"/>
      <c r="E100" s="110">
        <v>11201.125504715899</v>
      </c>
      <c r="F100" s="110">
        <v>-163.72617500293501</v>
      </c>
      <c r="G100" s="110">
        <v>599.69262074418396</v>
      </c>
      <c r="H100" s="110">
        <v>-140.99129659475199</v>
      </c>
      <c r="I100" s="110">
        <v>91.243135166672303</v>
      </c>
      <c r="J100" s="110">
        <v>-20.8391069077719</v>
      </c>
      <c r="K100" s="110"/>
      <c r="L100" s="128">
        <v>0.90883271797784704</v>
      </c>
      <c r="M100" s="128">
        <v>9.3013348480545304</v>
      </c>
      <c r="N100" s="128">
        <v>16.183206106870198</v>
      </c>
      <c r="O100" s="128">
        <v>96.153300000000002</v>
      </c>
      <c r="P100" s="263">
        <v>1.0528</v>
      </c>
      <c r="Q100" s="128">
        <v>-6.7444876783398202</v>
      </c>
    </row>
    <row r="101" spans="1:17" ht="13.2" x14ac:dyDescent="0.25">
      <c r="A101" s="110" t="s">
        <v>419</v>
      </c>
      <c r="B101" s="110">
        <v>15557</v>
      </c>
      <c r="C101" s="110">
        <v>12597</v>
      </c>
      <c r="D101" s="110"/>
      <c r="E101" s="110">
        <v>12346.5987237893</v>
      </c>
      <c r="F101" s="110">
        <v>-77.773241789881297</v>
      </c>
      <c r="G101" s="110">
        <v>493.49452394010598</v>
      </c>
      <c r="H101" s="110">
        <v>-140.99129659475199</v>
      </c>
      <c r="I101" s="110">
        <v>-3.88322229114979</v>
      </c>
      <c r="J101" s="110">
        <v>-20.8391069077719</v>
      </c>
      <c r="K101" s="110"/>
      <c r="L101" s="128">
        <v>1.1506074435945199</v>
      </c>
      <c r="M101" s="128">
        <v>10.1690557305393</v>
      </c>
      <c r="N101" s="128">
        <v>21.681415929203499</v>
      </c>
      <c r="O101" s="128">
        <v>97.469800000000006</v>
      </c>
      <c r="P101" s="263">
        <v>1.0392999999999999</v>
      </c>
      <c r="Q101" s="128">
        <v>2.9824561403508798</v>
      </c>
    </row>
    <row r="102" spans="1:17" ht="13.2" x14ac:dyDescent="0.25">
      <c r="A102" s="110" t="s">
        <v>420</v>
      </c>
      <c r="B102" s="110">
        <v>36650</v>
      </c>
      <c r="C102" s="110">
        <v>11719</v>
      </c>
      <c r="D102" s="110"/>
      <c r="E102" s="110">
        <v>11721.4501525176</v>
      </c>
      <c r="F102" s="110">
        <v>-126.069031441419</v>
      </c>
      <c r="G102" s="110">
        <v>289.58799775560698</v>
      </c>
      <c r="H102" s="110">
        <v>-140.99129659475199</v>
      </c>
      <c r="I102" s="110">
        <v>-3.88322229114979</v>
      </c>
      <c r="J102" s="110">
        <v>-20.8391069077719</v>
      </c>
      <c r="K102" s="110"/>
      <c r="L102" s="128">
        <v>0.97680763983628904</v>
      </c>
      <c r="M102" s="128">
        <v>9.7189631650750297</v>
      </c>
      <c r="N102" s="128">
        <v>18.641212801796701</v>
      </c>
      <c r="O102" s="128">
        <v>96.155500000000004</v>
      </c>
      <c r="P102" s="263">
        <v>1.024</v>
      </c>
      <c r="Q102" s="128">
        <v>3.2938076416337299</v>
      </c>
    </row>
    <row r="103" spans="1:17" ht="14.25" customHeight="1" x14ac:dyDescent="0.25">
      <c r="A103" s="18" t="s">
        <v>421</v>
      </c>
      <c r="B103" s="110"/>
      <c r="C103" s="110"/>
      <c r="D103" s="18"/>
      <c r="E103" s="110"/>
      <c r="F103" s="110"/>
      <c r="G103" s="110"/>
      <c r="H103" s="110"/>
      <c r="I103" s="110"/>
      <c r="J103" s="110"/>
      <c r="K103" s="18"/>
      <c r="L103" s="128"/>
      <c r="M103" s="128"/>
      <c r="N103" s="128"/>
      <c r="O103" s="128"/>
      <c r="P103" s="263"/>
      <c r="Q103" s="128"/>
    </row>
    <row r="104" spans="1:17" ht="13.2" x14ac:dyDescent="0.25">
      <c r="A104" s="110" t="s">
        <v>421</v>
      </c>
      <c r="B104" s="110">
        <v>61173</v>
      </c>
      <c r="C104" s="110">
        <v>11938</v>
      </c>
      <c r="D104" s="110"/>
      <c r="E104" s="110">
        <v>11821.938740572101</v>
      </c>
      <c r="F104" s="110">
        <v>-233.987908194146</v>
      </c>
      <c r="G104" s="110">
        <v>515.43436606572902</v>
      </c>
      <c r="H104" s="110">
        <v>-140.99129659475199</v>
      </c>
      <c r="I104" s="110">
        <v>-3.88322229114979</v>
      </c>
      <c r="J104" s="110">
        <v>-20.8391069077719</v>
      </c>
      <c r="K104" s="110"/>
      <c r="L104" s="128">
        <v>1.0707338204763499</v>
      </c>
      <c r="M104" s="128">
        <v>9.7543033691334404</v>
      </c>
      <c r="N104" s="128">
        <v>9.5692978045919208</v>
      </c>
      <c r="O104" s="128">
        <v>99.504300000000001</v>
      </c>
      <c r="P104" s="263">
        <v>1.0428999999999999</v>
      </c>
      <c r="Q104" s="128">
        <v>7.4651087309315196</v>
      </c>
    </row>
    <row r="105" spans="1:17" ht="14.25" customHeight="1" x14ac:dyDescent="0.25">
      <c r="A105" s="18" t="s">
        <v>422</v>
      </c>
      <c r="B105" s="110"/>
      <c r="C105" s="110"/>
      <c r="D105" s="18"/>
      <c r="E105" s="110"/>
      <c r="F105" s="110"/>
      <c r="G105" s="110"/>
      <c r="H105" s="110"/>
      <c r="I105" s="110"/>
      <c r="J105" s="110"/>
      <c r="K105" s="18"/>
      <c r="L105" s="128"/>
      <c r="M105" s="128"/>
      <c r="N105" s="128"/>
      <c r="O105" s="128"/>
      <c r="P105" s="263"/>
      <c r="Q105" s="128"/>
    </row>
    <row r="106" spans="1:17" ht="13.2" x14ac:dyDescent="0.25">
      <c r="A106" s="110" t="s">
        <v>423</v>
      </c>
      <c r="B106" s="110">
        <v>32216</v>
      </c>
      <c r="C106" s="110">
        <v>12136</v>
      </c>
      <c r="D106" s="110"/>
      <c r="E106" s="110">
        <v>12445.47147187</v>
      </c>
      <c r="F106" s="110">
        <v>-40.509672166029098</v>
      </c>
      <c r="G106" s="110">
        <v>-103.736049151644</v>
      </c>
      <c r="H106" s="110">
        <v>-140.99129659475199</v>
      </c>
      <c r="I106" s="110">
        <v>-3.88322229114979</v>
      </c>
      <c r="J106" s="110">
        <v>-20.8391069077719</v>
      </c>
      <c r="K106" s="110"/>
      <c r="L106" s="128">
        <v>1.0895207350384899</v>
      </c>
      <c r="M106" s="128">
        <v>10.289918053141299</v>
      </c>
      <c r="N106" s="128">
        <v>24.374057315233799</v>
      </c>
      <c r="O106" s="128">
        <v>96.484999999999999</v>
      </c>
      <c r="P106" s="263">
        <v>0.99099999999999999</v>
      </c>
      <c r="Q106" s="128">
        <v>2.97752808988764</v>
      </c>
    </row>
    <row r="107" spans="1:17" ht="13.2" x14ac:dyDescent="0.25">
      <c r="A107" s="110" t="s">
        <v>424</v>
      </c>
      <c r="B107" s="110">
        <v>66682</v>
      </c>
      <c r="C107" s="110">
        <v>12597</v>
      </c>
      <c r="D107" s="110"/>
      <c r="E107" s="110">
        <v>12806.5468225471</v>
      </c>
      <c r="F107" s="110">
        <v>-90.156027403922906</v>
      </c>
      <c r="G107" s="110">
        <v>36.447597104788798</v>
      </c>
      <c r="H107" s="110">
        <v>-140.99129659475199</v>
      </c>
      <c r="I107" s="110">
        <v>5.6957969560430604</v>
      </c>
      <c r="J107" s="110">
        <v>-20.8391069077719</v>
      </c>
      <c r="K107" s="110"/>
      <c r="L107" s="128">
        <v>1.13073992981614</v>
      </c>
      <c r="M107" s="128">
        <v>10.5830658948442</v>
      </c>
      <c r="N107" s="128">
        <v>19.8809692503897</v>
      </c>
      <c r="O107" s="128">
        <v>97.0809</v>
      </c>
      <c r="P107" s="263">
        <v>1.0022</v>
      </c>
      <c r="Q107" s="128">
        <v>-2.4356732450662002</v>
      </c>
    </row>
    <row r="108" spans="1:17" ht="13.2" x14ac:dyDescent="0.25">
      <c r="A108" s="110" t="s">
        <v>425</v>
      </c>
      <c r="B108" s="110">
        <v>13159</v>
      </c>
      <c r="C108" s="110">
        <v>11541</v>
      </c>
      <c r="D108" s="110"/>
      <c r="E108" s="110">
        <v>11614.140925264899</v>
      </c>
      <c r="F108" s="110">
        <v>65.901803098584793</v>
      </c>
      <c r="G108" s="110">
        <v>22.2101632055045</v>
      </c>
      <c r="H108" s="110">
        <v>-140.99129659475199</v>
      </c>
      <c r="I108" s="110">
        <v>0.76489166235446604</v>
      </c>
      <c r="J108" s="110">
        <v>-20.8391069077719</v>
      </c>
      <c r="K108" s="110"/>
      <c r="L108" s="128">
        <v>1.0791093548141999</v>
      </c>
      <c r="M108" s="128">
        <v>9.5675963219089599</v>
      </c>
      <c r="N108" s="128">
        <v>35.266084193804602</v>
      </c>
      <c r="O108" s="128">
        <v>96.977900000000005</v>
      </c>
      <c r="P108" s="263">
        <v>1.0012000000000001</v>
      </c>
      <c r="Q108" s="128">
        <v>-2.2330774598743899</v>
      </c>
    </row>
    <row r="109" spans="1:17" ht="13.2" x14ac:dyDescent="0.25">
      <c r="A109" s="110" t="s">
        <v>426</v>
      </c>
      <c r="B109" s="110">
        <v>29169</v>
      </c>
      <c r="C109" s="110">
        <v>13403</v>
      </c>
      <c r="D109" s="110"/>
      <c r="E109" s="110">
        <v>13337.8058832438</v>
      </c>
      <c r="F109" s="110">
        <v>64.976741105099507</v>
      </c>
      <c r="G109" s="110">
        <v>165.659303517463</v>
      </c>
      <c r="H109" s="110">
        <v>-140.99129659475199</v>
      </c>
      <c r="I109" s="110">
        <v>-3.88322229114979</v>
      </c>
      <c r="J109" s="110">
        <v>-20.8391069077719</v>
      </c>
      <c r="K109" s="110"/>
      <c r="L109" s="128">
        <v>1.1656210360314001</v>
      </c>
      <c r="M109" s="128">
        <v>11.028831979155999</v>
      </c>
      <c r="N109" s="128">
        <v>30.525334162263</v>
      </c>
      <c r="O109" s="128">
        <v>97.069299999999998</v>
      </c>
      <c r="P109" s="263">
        <v>1.0118</v>
      </c>
      <c r="Q109" s="128">
        <v>0.73633531577456801</v>
      </c>
    </row>
    <row r="110" spans="1:17" ht="13.2" x14ac:dyDescent="0.25">
      <c r="A110" s="110" t="s">
        <v>427</v>
      </c>
      <c r="B110" s="110">
        <v>17514</v>
      </c>
      <c r="C110" s="110">
        <v>11660</v>
      </c>
      <c r="D110" s="110"/>
      <c r="E110" s="110">
        <v>11931.767669077501</v>
      </c>
      <c r="F110" s="110">
        <v>-174.691643407839</v>
      </c>
      <c r="G110" s="110">
        <v>69.125209207482001</v>
      </c>
      <c r="H110" s="110">
        <v>-140.99129659475199</v>
      </c>
      <c r="I110" s="110">
        <v>-3.88322229114979</v>
      </c>
      <c r="J110" s="110">
        <v>-20.8391069077719</v>
      </c>
      <c r="K110" s="110"/>
      <c r="L110" s="128">
        <v>1.02203951124814</v>
      </c>
      <c r="M110" s="128">
        <v>9.8778120360854196</v>
      </c>
      <c r="N110" s="128">
        <v>14.3352601156069</v>
      </c>
      <c r="O110" s="128">
        <v>97.552400000000006</v>
      </c>
      <c r="P110" s="263">
        <v>1.0051000000000001</v>
      </c>
      <c r="Q110" s="128">
        <v>-1.5471892728210399</v>
      </c>
    </row>
    <row r="111" spans="1:17" ht="14.25" customHeight="1" x14ac:dyDescent="0.25">
      <c r="A111" s="18" t="s">
        <v>428</v>
      </c>
      <c r="B111" s="110"/>
      <c r="C111" s="110"/>
      <c r="D111" s="18"/>
      <c r="E111" s="110"/>
      <c r="F111" s="110"/>
      <c r="G111" s="110"/>
      <c r="H111" s="110"/>
      <c r="I111" s="110"/>
      <c r="J111" s="110"/>
      <c r="K111" s="18"/>
      <c r="L111" s="128"/>
      <c r="M111" s="128"/>
      <c r="N111" s="128"/>
      <c r="O111" s="128"/>
      <c r="P111" s="263"/>
      <c r="Q111" s="128"/>
    </row>
    <row r="112" spans="1:17" ht="13.2" x14ac:dyDescent="0.25">
      <c r="A112" s="110" t="s">
        <v>429</v>
      </c>
      <c r="B112" s="110">
        <v>16062</v>
      </c>
      <c r="C112" s="110">
        <v>14777</v>
      </c>
      <c r="D112" s="110"/>
      <c r="E112" s="110">
        <v>14755.6115249554</v>
      </c>
      <c r="F112" s="110">
        <v>183.74590655933099</v>
      </c>
      <c r="G112" s="110">
        <v>3.8465106376993798</v>
      </c>
      <c r="H112" s="110">
        <v>-140.99129659475199</v>
      </c>
      <c r="I112" s="110">
        <v>-3.88322229114979</v>
      </c>
      <c r="J112" s="110">
        <v>-20.8391069077719</v>
      </c>
      <c r="K112" s="110"/>
      <c r="L112" s="128">
        <v>1.47553231228988</v>
      </c>
      <c r="M112" s="128">
        <v>12.0968746108828</v>
      </c>
      <c r="N112" s="128">
        <v>35.820895522388099</v>
      </c>
      <c r="O112" s="128">
        <v>98.713499999999996</v>
      </c>
      <c r="P112" s="263">
        <v>0.99970000000000003</v>
      </c>
      <c r="Q112" s="128">
        <v>6.8627450980392197</v>
      </c>
    </row>
    <row r="113" spans="1:17" ht="13.2" x14ac:dyDescent="0.25">
      <c r="A113" s="110" t="s">
        <v>430</v>
      </c>
      <c r="B113" s="110">
        <v>12633</v>
      </c>
      <c r="C113" s="110">
        <v>13333</v>
      </c>
      <c r="D113" s="110"/>
      <c r="E113" s="110">
        <v>13553.5877205611</v>
      </c>
      <c r="F113" s="110">
        <v>-6.3169519350170704</v>
      </c>
      <c r="G113" s="110">
        <v>-48.651874331170902</v>
      </c>
      <c r="H113" s="110">
        <v>-140.99129659475199</v>
      </c>
      <c r="I113" s="110">
        <v>-3.88322229114979</v>
      </c>
      <c r="J113" s="110">
        <v>-20.8391069077719</v>
      </c>
      <c r="K113" s="110"/>
      <c r="L113" s="128">
        <v>1.26652418269611</v>
      </c>
      <c r="M113" s="128">
        <v>11.161244360009499</v>
      </c>
      <c r="N113" s="128">
        <v>24.964539007092199</v>
      </c>
      <c r="O113" s="128">
        <v>97.782700000000006</v>
      </c>
      <c r="P113" s="263">
        <v>0.99580000000000002</v>
      </c>
      <c r="Q113" s="128">
        <v>-6.3653723742838994E-2</v>
      </c>
    </row>
    <row r="114" spans="1:17" ht="13.2" x14ac:dyDescent="0.25">
      <c r="A114" s="110" t="s">
        <v>431</v>
      </c>
      <c r="B114" s="110">
        <v>19882</v>
      </c>
      <c r="C114" s="110">
        <v>14611</v>
      </c>
      <c r="D114" s="110"/>
      <c r="E114" s="110">
        <v>14601.914885358099</v>
      </c>
      <c r="F114" s="110">
        <v>356.45882229700197</v>
      </c>
      <c r="G114" s="110">
        <v>-258.941848306868</v>
      </c>
      <c r="H114" s="110">
        <v>-110.823593792084</v>
      </c>
      <c r="I114" s="110">
        <v>-3.88322229114979</v>
      </c>
      <c r="J114" s="110">
        <v>26.7379659932561</v>
      </c>
      <c r="K114" s="110"/>
      <c r="L114" s="128">
        <v>1.35298259732421</v>
      </c>
      <c r="M114" s="128">
        <v>12.0309827985112</v>
      </c>
      <c r="N114" s="128">
        <v>47.700668896321098</v>
      </c>
      <c r="O114" s="128">
        <v>100.2983</v>
      </c>
      <c r="P114" s="263">
        <v>0.98170000000000002</v>
      </c>
      <c r="Q114" s="128">
        <v>10.369141435089199</v>
      </c>
    </row>
    <row r="115" spans="1:17" ht="13.2" x14ac:dyDescent="0.25">
      <c r="A115" s="110" t="s">
        <v>432</v>
      </c>
      <c r="B115" s="110">
        <v>15824</v>
      </c>
      <c r="C115" s="110">
        <v>11344</v>
      </c>
      <c r="D115" s="110"/>
      <c r="E115" s="110">
        <v>11331.809110039399</v>
      </c>
      <c r="F115" s="110">
        <v>-111.074058226373</v>
      </c>
      <c r="G115" s="110">
        <v>217.91166263091401</v>
      </c>
      <c r="H115" s="110">
        <v>-80.307354081978104</v>
      </c>
      <c r="I115" s="110">
        <v>-3.88322229114979</v>
      </c>
      <c r="J115" s="110">
        <v>-10.396410998544599</v>
      </c>
      <c r="K115" s="110"/>
      <c r="L115" s="128">
        <v>0.99848331648129396</v>
      </c>
      <c r="M115" s="128">
        <v>9.3655207280080894</v>
      </c>
      <c r="N115" s="128">
        <v>20.647773279352201</v>
      </c>
      <c r="O115" s="128">
        <v>100.7711</v>
      </c>
      <c r="P115" s="263">
        <v>1.0185</v>
      </c>
      <c r="Q115" s="128">
        <v>8.8254810882548096</v>
      </c>
    </row>
    <row r="116" spans="1:17" ht="13.2" x14ac:dyDescent="0.25">
      <c r="A116" s="110" t="s">
        <v>433</v>
      </c>
      <c r="B116" s="110">
        <v>34701</v>
      </c>
      <c r="C116" s="110">
        <v>14232</v>
      </c>
      <c r="D116" s="110"/>
      <c r="E116" s="110">
        <v>14321.0495902844</v>
      </c>
      <c r="F116" s="110">
        <v>64.183722620205998</v>
      </c>
      <c r="G116" s="110">
        <v>12.5695089722704</v>
      </c>
      <c r="H116" s="110">
        <v>-140.99129659475199</v>
      </c>
      <c r="I116" s="110">
        <v>-3.88322229114979</v>
      </c>
      <c r="J116" s="110">
        <v>-20.8391069077719</v>
      </c>
      <c r="K116" s="110"/>
      <c r="L116" s="128">
        <v>1.29391083830437</v>
      </c>
      <c r="M116" s="128">
        <v>11.818103224690899</v>
      </c>
      <c r="N116" s="128">
        <v>28.4320897342112</v>
      </c>
      <c r="O116" s="128">
        <v>98.531700000000001</v>
      </c>
      <c r="P116" s="263">
        <v>1.0003</v>
      </c>
      <c r="Q116" s="128">
        <v>7.6158940397350996</v>
      </c>
    </row>
    <row r="117" spans="1:17" ht="13.2" x14ac:dyDescent="0.25">
      <c r="A117" s="110" t="s">
        <v>434</v>
      </c>
      <c r="B117" s="110">
        <v>150975</v>
      </c>
      <c r="C117" s="110">
        <v>13097</v>
      </c>
      <c r="D117" s="110"/>
      <c r="E117" s="110">
        <v>13221.266949212801</v>
      </c>
      <c r="F117" s="110">
        <v>192.611785554741</v>
      </c>
      <c r="G117" s="110">
        <v>-274.66191861796801</v>
      </c>
      <c r="H117" s="110">
        <v>-64.758821992266107</v>
      </c>
      <c r="I117" s="110">
        <v>-3.88322229114979</v>
      </c>
      <c r="J117" s="110">
        <v>26.269045845853999</v>
      </c>
      <c r="K117" s="110"/>
      <c r="L117" s="128">
        <v>1.1935750952144399</v>
      </c>
      <c r="M117" s="128">
        <v>10.9110779930452</v>
      </c>
      <c r="N117" s="128">
        <v>40.375159351666397</v>
      </c>
      <c r="O117" s="128">
        <v>100.8433</v>
      </c>
      <c r="P117" s="263">
        <v>0.97860000000000003</v>
      </c>
      <c r="Q117" s="128">
        <v>10.576632177648699</v>
      </c>
    </row>
    <row r="118" spans="1:17" ht="13.2" x14ac:dyDescent="0.25">
      <c r="A118" s="110" t="s">
        <v>435</v>
      </c>
      <c r="B118" s="110">
        <v>52369</v>
      </c>
      <c r="C118" s="110">
        <v>12606</v>
      </c>
      <c r="D118" s="110"/>
      <c r="E118" s="110">
        <v>12708.6147770934</v>
      </c>
      <c r="F118" s="110">
        <v>-8.9412983260801902</v>
      </c>
      <c r="G118" s="110">
        <v>71.816267980651006</v>
      </c>
      <c r="H118" s="110">
        <v>-140.99129659475199</v>
      </c>
      <c r="I118" s="110">
        <v>-3.88322229114979</v>
      </c>
      <c r="J118" s="110">
        <v>-20.8391069077719</v>
      </c>
      <c r="K118" s="110"/>
      <c r="L118" s="128">
        <v>1.15908266340774</v>
      </c>
      <c r="M118" s="128">
        <v>10.481391663006701</v>
      </c>
      <c r="N118" s="128">
        <v>26.380032792858401</v>
      </c>
      <c r="O118" s="128">
        <v>97.267899999999997</v>
      </c>
      <c r="P118" s="263">
        <v>1.0049999999999999</v>
      </c>
      <c r="Q118" s="128">
        <v>3.9563437926330201</v>
      </c>
    </row>
    <row r="119" spans="1:17" ht="13.2" x14ac:dyDescent="0.25">
      <c r="A119" s="110" t="s">
        <v>436</v>
      </c>
      <c r="B119" s="110">
        <v>28103</v>
      </c>
      <c r="C119" s="110">
        <v>13130</v>
      </c>
      <c r="D119" s="110"/>
      <c r="E119" s="110">
        <v>13542.4213291613</v>
      </c>
      <c r="F119" s="110">
        <v>-137.50272776320199</v>
      </c>
      <c r="G119" s="110">
        <v>-109.545871468519</v>
      </c>
      <c r="H119" s="110">
        <v>-140.99129659475199</v>
      </c>
      <c r="I119" s="110">
        <v>-3.88322229114979</v>
      </c>
      <c r="J119" s="110">
        <v>-20.8391069077719</v>
      </c>
      <c r="K119" s="110"/>
      <c r="L119" s="128">
        <v>1.1706935202647399</v>
      </c>
      <c r="M119" s="128">
        <v>11.2052094082482</v>
      </c>
      <c r="N119" s="128">
        <v>15.3382026040013</v>
      </c>
      <c r="O119" s="128">
        <v>99.921800000000005</v>
      </c>
      <c r="P119" s="263">
        <v>0.99129999999999996</v>
      </c>
      <c r="Q119" s="128">
        <v>5.7464274855579198</v>
      </c>
    </row>
    <row r="120" spans="1:17" ht="13.2" x14ac:dyDescent="0.25">
      <c r="A120" s="110" t="s">
        <v>437</v>
      </c>
      <c r="B120" s="110">
        <v>15718</v>
      </c>
      <c r="C120" s="110">
        <v>12843</v>
      </c>
      <c r="D120" s="110"/>
      <c r="E120" s="110">
        <v>12822.2757322568</v>
      </c>
      <c r="F120" s="110">
        <v>-132.14152039487101</v>
      </c>
      <c r="G120" s="110">
        <v>318.57226681579999</v>
      </c>
      <c r="H120" s="110">
        <v>-140.99129659475199</v>
      </c>
      <c r="I120" s="110">
        <v>-3.88322229114979</v>
      </c>
      <c r="J120" s="110">
        <v>-20.8391069077719</v>
      </c>
      <c r="K120" s="110"/>
      <c r="L120" s="128">
        <v>1.2851507825423101</v>
      </c>
      <c r="M120" s="128">
        <v>10.5102430334648</v>
      </c>
      <c r="N120" s="128">
        <v>16.767554479418902</v>
      </c>
      <c r="O120" s="128">
        <v>98.519499999999994</v>
      </c>
      <c r="P120" s="263">
        <v>1.0242</v>
      </c>
      <c r="Q120" s="128">
        <v>6.1855670103092804</v>
      </c>
    </row>
    <row r="121" spans="1:17" ht="13.2" x14ac:dyDescent="0.25">
      <c r="A121" s="110" t="s">
        <v>438</v>
      </c>
      <c r="B121" s="110">
        <v>17297</v>
      </c>
      <c r="C121" s="110">
        <v>14077</v>
      </c>
      <c r="D121" s="110"/>
      <c r="E121" s="110">
        <v>14129.3522128516</v>
      </c>
      <c r="F121" s="110">
        <v>-166.11568618421899</v>
      </c>
      <c r="G121" s="110">
        <v>279.556756581939</v>
      </c>
      <c r="H121" s="110">
        <v>-140.99129659475199</v>
      </c>
      <c r="I121" s="110">
        <v>-3.88322229114979</v>
      </c>
      <c r="J121" s="110">
        <v>-20.8391069077719</v>
      </c>
      <c r="K121" s="110"/>
      <c r="L121" s="128">
        <v>1.20252066832399</v>
      </c>
      <c r="M121" s="128">
        <v>11.7014511186911</v>
      </c>
      <c r="N121" s="128">
        <v>12.697628458498</v>
      </c>
      <c r="O121" s="128">
        <v>98.361400000000003</v>
      </c>
      <c r="P121" s="263">
        <v>1.0192000000000001</v>
      </c>
      <c r="Q121" s="128">
        <v>6.18458610846813</v>
      </c>
    </row>
    <row r="122" spans="1:17" ht="13.2" x14ac:dyDescent="0.25">
      <c r="A122" s="110" t="s">
        <v>439</v>
      </c>
      <c r="B122" s="110">
        <v>17865</v>
      </c>
      <c r="C122" s="110">
        <v>12493</v>
      </c>
      <c r="D122" s="110"/>
      <c r="E122" s="110">
        <v>12573.7675515509</v>
      </c>
      <c r="F122" s="110">
        <v>-11.669192906698401</v>
      </c>
      <c r="G122" s="110">
        <v>96.289566956040503</v>
      </c>
      <c r="H122" s="110">
        <v>-140.99129659475199</v>
      </c>
      <c r="I122" s="110">
        <v>-3.88322229114979</v>
      </c>
      <c r="J122" s="110">
        <v>-20.8391069077719</v>
      </c>
      <c r="K122" s="110"/>
      <c r="L122" s="128">
        <v>1.1530926392387399</v>
      </c>
      <c r="M122" s="128">
        <v>10.3666386789812</v>
      </c>
      <c r="N122" s="128">
        <v>26.457883369330499</v>
      </c>
      <c r="O122" s="128">
        <v>97.977400000000003</v>
      </c>
      <c r="P122" s="263">
        <v>1.0069999999999999</v>
      </c>
      <c r="Q122" s="128">
        <v>5.1072522982635302</v>
      </c>
    </row>
    <row r="123" spans="1:17" ht="13.2" x14ac:dyDescent="0.25">
      <c r="A123" s="110" t="s">
        <v>440</v>
      </c>
      <c r="B123" s="110">
        <v>86738</v>
      </c>
      <c r="C123" s="110">
        <v>13104</v>
      </c>
      <c r="D123" s="110"/>
      <c r="E123" s="110">
        <v>13185.6198520991</v>
      </c>
      <c r="F123" s="110">
        <v>87.767804543389303</v>
      </c>
      <c r="G123" s="110">
        <v>-3.5938637717037798</v>
      </c>
      <c r="H123" s="110">
        <v>-140.99129659475199</v>
      </c>
      <c r="I123" s="110">
        <v>-3.88322229114979</v>
      </c>
      <c r="J123" s="110">
        <v>-20.8391069077719</v>
      </c>
      <c r="K123" s="110"/>
      <c r="L123" s="128">
        <v>1.1482856418178899</v>
      </c>
      <c r="M123" s="128">
        <v>10.905254905577699</v>
      </c>
      <c r="N123" s="128">
        <v>32.572153504598802</v>
      </c>
      <c r="O123" s="128">
        <v>97.703699999999998</v>
      </c>
      <c r="P123" s="263">
        <v>0.99909999999999999</v>
      </c>
      <c r="Q123" s="128">
        <v>5.7770133549170399</v>
      </c>
    </row>
    <row r="124" spans="1:17" ht="13.2" x14ac:dyDescent="0.25">
      <c r="A124" s="110" t="s">
        <v>441</v>
      </c>
      <c r="B124" s="110">
        <v>32470</v>
      </c>
      <c r="C124" s="110">
        <v>15484</v>
      </c>
      <c r="D124" s="110"/>
      <c r="E124" s="110">
        <v>15922.316917607101</v>
      </c>
      <c r="F124" s="110">
        <v>-146.60530436346701</v>
      </c>
      <c r="G124" s="110">
        <v>-165.280060306732</v>
      </c>
      <c r="H124" s="110">
        <v>-101.97296048646</v>
      </c>
      <c r="I124" s="110">
        <v>-3.88322229114979</v>
      </c>
      <c r="J124" s="110">
        <v>-20.8391069077719</v>
      </c>
      <c r="K124" s="110"/>
      <c r="L124" s="128">
        <v>1.5121650754542699</v>
      </c>
      <c r="M124" s="128">
        <v>13.0982445334155</v>
      </c>
      <c r="N124" s="128">
        <v>12.5558429343992</v>
      </c>
      <c r="O124" s="128">
        <v>100.3633</v>
      </c>
      <c r="P124" s="263">
        <v>0.98909999999999998</v>
      </c>
      <c r="Q124" s="128">
        <v>1.80257510729614</v>
      </c>
    </row>
    <row r="125" spans="1:17" ht="13.2" x14ac:dyDescent="0.25">
      <c r="A125" s="110" t="s">
        <v>442</v>
      </c>
      <c r="B125" s="110">
        <v>47004</v>
      </c>
      <c r="C125" s="110">
        <v>13505</v>
      </c>
      <c r="D125" s="110"/>
      <c r="E125" s="110">
        <v>13595.4278000096</v>
      </c>
      <c r="F125" s="110">
        <v>217.262776074454</v>
      </c>
      <c r="G125" s="110">
        <v>-194.298680124957</v>
      </c>
      <c r="H125" s="110">
        <v>-140.99129659475199</v>
      </c>
      <c r="I125" s="110">
        <v>-3.88322229114979</v>
      </c>
      <c r="J125" s="110">
        <v>31.809897817759399</v>
      </c>
      <c r="K125" s="110"/>
      <c r="L125" s="128">
        <v>1.2530848438430799</v>
      </c>
      <c r="M125" s="128">
        <v>11.2054293251638</v>
      </c>
      <c r="N125" s="128">
        <v>41.104993354850997</v>
      </c>
      <c r="O125" s="128">
        <v>99.034000000000006</v>
      </c>
      <c r="P125" s="263">
        <v>0.98509999999999998</v>
      </c>
      <c r="Q125" s="128">
        <v>10.783200908058999</v>
      </c>
    </row>
    <row r="126" spans="1:17" ht="13.2" x14ac:dyDescent="0.25">
      <c r="A126" s="110" t="s">
        <v>443</v>
      </c>
      <c r="B126" s="110">
        <v>24721</v>
      </c>
      <c r="C126" s="110">
        <v>18093</v>
      </c>
      <c r="D126" s="110"/>
      <c r="E126" s="110">
        <v>18325.548262144199</v>
      </c>
      <c r="F126" s="110">
        <v>-167.759010045845</v>
      </c>
      <c r="G126" s="110">
        <v>-151.15907578547001</v>
      </c>
      <c r="H126" s="110">
        <v>111.091154054648</v>
      </c>
      <c r="I126" s="110">
        <v>-3.88322229114979</v>
      </c>
      <c r="J126" s="110">
        <v>-20.8391069077719</v>
      </c>
      <c r="K126" s="110"/>
      <c r="L126" s="128">
        <v>1.5654706524816999</v>
      </c>
      <c r="M126" s="128">
        <v>15.173334412038299</v>
      </c>
      <c r="N126" s="128">
        <v>9.7040789122900595</v>
      </c>
      <c r="O126" s="128">
        <v>102.0348</v>
      </c>
      <c r="P126" s="263">
        <v>0.99129999999999996</v>
      </c>
      <c r="Q126" s="128">
        <v>6.0753652909510398</v>
      </c>
    </row>
    <row r="127" spans="1:17" ht="13.2" x14ac:dyDescent="0.25">
      <c r="A127" s="110" t="s">
        <v>444</v>
      </c>
      <c r="B127" s="110">
        <v>128384</v>
      </c>
      <c r="C127" s="110">
        <v>12258</v>
      </c>
      <c r="D127" s="110"/>
      <c r="E127" s="110">
        <v>12651.770684653</v>
      </c>
      <c r="F127" s="110">
        <v>7.3467500226594797</v>
      </c>
      <c r="G127" s="110">
        <v>-238.436334255547</v>
      </c>
      <c r="H127" s="110">
        <v>-137.667124870484</v>
      </c>
      <c r="I127" s="110">
        <v>-3.88322229114979</v>
      </c>
      <c r="J127" s="110">
        <v>-20.8391069077719</v>
      </c>
      <c r="K127" s="110"/>
      <c r="L127" s="128">
        <v>1.07645812562313</v>
      </c>
      <c r="M127" s="128">
        <v>10.477941176470599</v>
      </c>
      <c r="N127" s="128">
        <v>27.653880463871499</v>
      </c>
      <c r="O127" s="128">
        <v>100.0389</v>
      </c>
      <c r="P127" s="263">
        <v>0.98050000000000004</v>
      </c>
      <c r="Q127" s="128">
        <v>7.4771772206926501</v>
      </c>
    </row>
    <row r="128" spans="1:17" ht="13.2" x14ac:dyDescent="0.25">
      <c r="A128" s="110" t="s">
        <v>445</v>
      </c>
      <c r="B128" s="110">
        <v>357377</v>
      </c>
      <c r="C128" s="110">
        <v>12631</v>
      </c>
      <c r="D128" s="110"/>
      <c r="E128" s="110">
        <v>12688.1738682793</v>
      </c>
      <c r="F128" s="110">
        <v>258.700621072589</v>
      </c>
      <c r="G128" s="110">
        <v>-350.80212637711799</v>
      </c>
      <c r="H128" s="110">
        <v>-81.8191809138102</v>
      </c>
      <c r="I128" s="110">
        <v>-3.88322229114979</v>
      </c>
      <c r="J128" s="110">
        <v>120.489000109896</v>
      </c>
      <c r="K128" s="110"/>
      <c r="L128" s="128">
        <v>1.2200001678899299</v>
      </c>
      <c r="M128" s="128">
        <v>10.4293225361453</v>
      </c>
      <c r="N128" s="128">
        <v>47.397510195320898</v>
      </c>
      <c r="O128" s="128">
        <v>100.6828</v>
      </c>
      <c r="P128" s="263">
        <v>0.97170000000000001</v>
      </c>
      <c r="Q128" s="128">
        <v>15.905231214677499</v>
      </c>
    </row>
    <row r="129" spans="1:17" ht="13.2" x14ac:dyDescent="0.25">
      <c r="A129" s="110" t="s">
        <v>446</v>
      </c>
      <c r="B129" s="110">
        <v>13238</v>
      </c>
      <c r="C129" s="110">
        <v>13736</v>
      </c>
      <c r="D129" s="110"/>
      <c r="E129" s="110">
        <v>13671.247120276101</v>
      </c>
      <c r="F129" s="110">
        <v>75.493874049400503</v>
      </c>
      <c r="G129" s="110">
        <v>154.555538282139</v>
      </c>
      <c r="H129" s="110">
        <v>-140.99129659475199</v>
      </c>
      <c r="I129" s="110">
        <v>-3.88322229114979</v>
      </c>
      <c r="J129" s="110">
        <v>-20.8391069077719</v>
      </c>
      <c r="K129" s="110"/>
      <c r="L129" s="128">
        <v>1.0802235987309301</v>
      </c>
      <c r="M129" s="128">
        <v>11.3687868258045</v>
      </c>
      <c r="N129" s="128">
        <v>30.365448504983402</v>
      </c>
      <c r="O129" s="128">
        <v>97.771299999999997</v>
      </c>
      <c r="P129" s="263">
        <v>1.0106999999999999</v>
      </c>
      <c r="Q129" s="128">
        <v>6.8049254698638997</v>
      </c>
    </row>
    <row r="130" spans="1:17" ht="13.2" x14ac:dyDescent="0.25">
      <c r="A130" s="110" t="s">
        <v>447</v>
      </c>
      <c r="B130" s="110">
        <v>7442</v>
      </c>
      <c r="C130" s="110">
        <v>14862</v>
      </c>
      <c r="D130" s="110"/>
      <c r="E130" s="110">
        <v>14753.835139394299</v>
      </c>
      <c r="F130" s="110">
        <v>272.11390430522999</v>
      </c>
      <c r="G130" s="110">
        <v>-53.6929134902703</v>
      </c>
      <c r="H130" s="110">
        <v>-140.99129659475199</v>
      </c>
      <c r="I130" s="110">
        <v>-3.88322229114979</v>
      </c>
      <c r="J130" s="110">
        <v>34.443665655954703</v>
      </c>
      <c r="K130" s="110"/>
      <c r="L130" s="128">
        <v>1.26310131685031</v>
      </c>
      <c r="M130" s="128">
        <v>12.2144584789035</v>
      </c>
      <c r="N130" s="128">
        <v>41.364136413641397</v>
      </c>
      <c r="O130" s="128">
        <v>97.582499999999996</v>
      </c>
      <c r="P130" s="263">
        <v>0.99580000000000002</v>
      </c>
      <c r="Q130" s="128">
        <v>10.706401766004401</v>
      </c>
    </row>
    <row r="131" spans="1:17" ht="13.2" x14ac:dyDescent="0.25">
      <c r="A131" s="110" t="s">
        <v>448</v>
      </c>
      <c r="B131" s="110">
        <v>19074</v>
      </c>
      <c r="C131" s="110">
        <v>10092</v>
      </c>
      <c r="D131" s="110"/>
      <c r="E131" s="110">
        <v>10059.4047281004</v>
      </c>
      <c r="F131" s="110">
        <v>-133.52208857827401</v>
      </c>
      <c r="G131" s="110">
        <v>332.18602634002002</v>
      </c>
      <c r="H131" s="110">
        <v>-140.99129659475199</v>
      </c>
      <c r="I131" s="110">
        <v>-3.88322229114979</v>
      </c>
      <c r="J131" s="110">
        <v>-20.8391069077719</v>
      </c>
      <c r="K131" s="110"/>
      <c r="L131" s="128">
        <v>0.82835273146691801</v>
      </c>
      <c r="M131" s="128">
        <v>8.3464401803502106</v>
      </c>
      <c r="N131" s="128">
        <v>20.979899497487398</v>
      </c>
      <c r="O131" s="128">
        <v>99.525700000000001</v>
      </c>
      <c r="P131" s="263">
        <v>1.0322</v>
      </c>
      <c r="Q131" s="128">
        <v>-1.4639639639639599</v>
      </c>
    </row>
    <row r="132" spans="1:17" ht="13.2" x14ac:dyDescent="0.25">
      <c r="A132" s="110" t="s">
        <v>449</v>
      </c>
      <c r="B132" s="110">
        <v>19547</v>
      </c>
      <c r="C132" s="110">
        <v>12570</v>
      </c>
      <c r="D132" s="110"/>
      <c r="E132" s="110">
        <v>12604.231546265501</v>
      </c>
      <c r="F132" s="110">
        <v>-193.415753772144</v>
      </c>
      <c r="G132" s="110">
        <v>324.63940590644802</v>
      </c>
      <c r="H132" s="110">
        <v>-140.99129659475199</v>
      </c>
      <c r="I132" s="110">
        <v>-3.88322229114979</v>
      </c>
      <c r="J132" s="110">
        <v>-20.8391069077719</v>
      </c>
      <c r="K132" s="110"/>
      <c r="L132" s="128">
        <v>1.17665114851384</v>
      </c>
      <c r="M132" s="128">
        <v>10.3801094797156</v>
      </c>
      <c r="N132" s="128">
        <v>12.1734844751109</v>
      </c>
      <c r="O132" s="128">
        <v>98.516999999999996</v>
      </c>
      <c r="P132" s="263">
        <v>1.0250999999999999</v>
      </c>
      <c r="Q132" s="128">
        <v>6.9602272727272698</v>
      </c>
    </row>
    <row r="133" spans="1:17" ht="13.2" x14ac:dyDescent="0.25">
      <c r="A133" s="110" t="s">
        <v>450</v>
      </c>
      <c r="B133" s="110">
        <v>16731</v>
      </c>
      <c r="C133" s="110">
        <v>13172</v>
      </c>
      <c r="D133" s="110"/>
      <c r="E133" s="110">
        <v>13392.5273071429</v>
      </c>
      <c r="F133" s="110">
        <v>-121.01716327405001</v>
      </c>
      <c r="G133" s="110">
        <v>65.861061515899607</v>
      </c>
      <c r="H133" s="110">
        <v>-140.99129659475199</v>
      </c>
      <c r="I133" s="110">
        <v>-3.88322229114979</v>
      </c>
      <c r="J133" s="110">
        <v>-20.8391069077719</v>
      </c>
      <c r="K133" s="110"/>
      <c r="L133" s="128">
        <v>1.33883210806288</v>
      </c>
      <c r="M133" s="128">
        <v>10.979618671926399</v>
      </c>
      <c r="N133" s="128">
        <v>16.875340228633601</v>
      </c>
      <c r="O133" s="128">
        <v>98.681899999999999</v>
      </c>
      <c r="P133" s="263">
        <v>1.0043</v>
      </c>
      <c r="Q133" s="128">
        <v>5.7465366854797297</v>
      </c>
    </row>
    <row r="134" spans="1:17" ht="13.2" x14ac:dyDescent="0.25">
      <c r="A134" s="110" t="s">
        <v>451</v>
      </c>
      <c r="B134" s="110">
        <v>26778</v>
      </c>
      <c r="C134" s="110">
        <v>17139</v>
      </c>
      <c r="D134" s="110"/>
      <c r="E134" s="110">
        <v>17164.150875582101</v>
      </c>
      <c r="F134" s="110">
        <v>-8.2118405315027907</v>
      </c>
      <c r="G134" s="110">
        <v>-132.47284308458799</v>
      </c>
      <c r="H134" s="110">
        <v>-62.028016757182101</v>
      </c>
      <c r="I134" s="110">
        <v>-3.88322229114979</v>
      </c>
      <c r="J134" s="110">
        <v>181.21287977290999</v>
      </c>
      <c r="K134" s="110"/>
      <c r="L134" s="128">
        <v>1.67674957054298</v>
      </c>
      <c r="M134" s="128">
        <v>14.0936589737844</v>
      </c>
      <c r="N134" s="128">
        <v>19.660837307896099</v>
      </c>
      <c r="O134" s="128">
        <v>100.6742</v>
      </c>
      <c r="P134" s="263">
        <v>0.99180000000000001</v>
      </c>
      <c r="Q134" s="128">
        <v>16.368145494626599</v>
      </c>
    </row>
    <row r="135" spans="1:17" ht="13.2" x14ac:dyDescent="0.25">
      <c r="A135" s="110" t="s">
        <v>452</v>
      </c>
      <c r="B135" s="110">
        <v>14466</v>
      </c>
      <c r="C135" s="110">
        <v>14614</v>
      </c>
      <c r="D135" s="110"/>
      <c r="E135" s="110">
        <v>14473.486120494799</v>
      </c>
      <c r="F135" s="110">
        <v>-6.3796817729747204</v>
      </c>
      <c r="G135" s="110">
        <v>312.21640262557599</v>
      </c>
      <c r="H135" s="110">
        <v>-140.99129659475199</v>
      </c>
      <c r="I135" s="110">
        <v>-3.88322229114979</v>
      </c>
      <c r="J135" s="110">
        <v>-20.8391069077719</v>
      </c>
      <c r="K135" s="110"/>
      <c r="L135" s="128">
        <v>1.46550532282594</v>
      </c>
      <c r="M135" s="128">
        <v>11.855385040785301</v>
      </c>
      <c r="N135" s="128">
        <v>23.4985422740525</v>
      </c>
      <c r="O135" s="128">
        <v>97.900599999999997</v>
      </c>
      <c r="P135" s="263">
        <v>1.0209999999999999</v>
      </c>
      <c r="Q135" s="128">
        <v>6.0539350577875597</v>
      </c>
    </row>
    <row r="136" spans="1:17" ht="13.2" x14ac:dyDescent="0.25">
      <c r="A136" s="110" t="s">
        <v>453</v>
      </c>
      <c r="B136" s="110">
        <v>23288</v>
      </c>
      <c r="C136" s="110">
        <v>17059</v>
      </c>
      <c r="D136" s="110"/>
      <c r="E136" s="110">
        <v>17181.3269804025</v>
      </c>
      <c r="F136" s="110">
        <v>-94.368099240877498</v>
      </c>
      <c r="G136" s="110">
        <v>-50.143317638182403</v>
      </c>
      <c r="H136" s="110">
        <v>-140.99129659475199</v>
      </c>
      <c r="I136" s="110">
        <v>-3.88322229114979</v>
      </c>
      <c r="J136" s="110">
        <v>167.39791589682699</v>
      </c>
      <c r="K136" s="110"/>
      <c r="L136" s="128">
        <v>1.5973892133287499</v>
      </c>
      <c r="M136" s="128">
        <v>14.1532119546548</v>
      </c>
      <c r="N136" s="128">
        <v>14.623786407767</v>
      </c>
      <c r="O136" s="128">
        <v>99.936599999999999</v>
      </c>
      <c r="P136" s="263">
        <v>0.99660000000000004</v>
      </c>
      <c r="Q136" s="128">
        <v>15.7828282828283</v>
      </c>
    </row>
    <row r="137" spans="1:17" ht="13.2" x14ac:dyDescent="0.25">
      <c r="A137" s="110" t="s">
        <v>454</v>
      </c>
      <c r="B137" s="110">
        <v>13812</v>
      </c>
      <c r="C137" s="110">
        <v>12601</v>
      </c>
      <c r="D137" s="110"/>
      <c r="E137" s="110">
        <v>12580.114071394601</v>
      </c>
      <c r="F137" s="110">
        <v>-84.468598748681501</v>
      </c>
      <c r="G137" s="110">
        <v>271.197578187332</v>
      </c>
      <c r="H137" s="110">
        <v>-140.99129659475199</v>
      </c>
      <c r="I137" s="110">
        <v>-3.88322229114979</v>
      </c>
      <c r="J137" s="110">
        <v>-20.8391069077719</v>
      </c>
      <c r="K137" s="110"/>
      <c r="L137" s="128">
        <v>1.12221256878077</v>
      </c>
      <c r="M137" s="128">
        <v>10.389516362583301</v>
      </c>
      <c r="N137" s="128">
        <v>20.6968641114983</v>
      </c>
      <c r="O137" s="128">
        <v>99.110399999999998</v>
      </c>
      <c r="P137" s="263">
        <v>1.0208999999999999</v>
      </c>
      <c r="Q137" s="128">
        <v>5.5076310550763097</v>
      </c>
    </row>
    <row r="138" spans="1:17" ht="13.2" x14ac:dyDescent="0.25">
      <c r="A138" s="110" t="s">
        <v>455</v>
      </c>
      <c r="B138" s="110">
        <v>46649</v>
      </c>
      <c r="C138" s="110">
        <v>12808</v>
      </c>
      <c r="D138" s="110"/>
      <c r="E138" s="110">
        <v>13084.890973465601</v>
      </c>
      <c r="F138" s="110">
        <v>-48.9355841759212</v>
      </c>
      <c r="G138" s="110">
        <v>-62.385217161527997</v>
      </c>
      <c r="H138" s="110">
        <v>-140.99129659475199</v>
      </c>
      <c r="I138" s="110">
        <v>-3.88322229114979</v>
      </c>
      <c r="J138" s="110">
        <v>-20.8391069077719</v>
      </c>
      <c r="K138" s="110"/>
      <c r="L138" s="128">
        <v>1.26690818667067</v>
      </c>
      <c r="M138" s="128">
        <v>10.7504984029668</v>
      </c>
      <c r="N138" s="128">
        <v>22.691924227318001</v>
      </c>
      <c r="O138" s="128">
        <v>99.341099999999997</v>
      </c>
      <c r="P138" s="263">
        <v>0.99460000000000004</v>
      </c>
      <c r="Q138" s="128">
        <v>5.4552294958615501</v>
      </c>
    </row>
    <row r="139" spans="1:17" ht="13.2" x14ac:dyDescent="0.25">
      <c r="A139" s="110" t="s">
        <v>456</v>
      </c>
      <c r="B139" s="110">
        <v>37821</v>
      </c>
      <c r="C139" s="110">
        <v>15023</v>
      </c>
      <c r="D139" s="110"/>
      <c r="E139" s="110">
        <v>15203.786083043</v>
      </c>
      <c r="F139" s="110">
        <v>-223.27622323937601</v>
      </c>
      <c r="G139" s="110">
        <v>-72.306872144942105</v>
      </c>
      <c r="H139" s="110">
        <v>139.96416481695601</v>
      </c>
      <c r="I139" s="110">
        <v>-3.88322229114979</v>
      </c>
      <c r="J139" s="110">
        <v>-20.8391069077719</v>
      </c>
      <c r="K139" s="110"/>
      <c r="L139" s="128">
        <v>1.4172020834985899</v>
      </c>
      <c r="M139" s="128">
        <v>12.5221437825547</v>
      </c>
      <c r="N139" s="128">
        <v>8.1503378378378404</v>
      </c>
      <c r="O139" s="128">
        <v>102.7392</v>
      </c>
      <c r="P139" s="263">
        <v>0.99470000000000003</v>
      </c>
      <c r="Q139" s="128">
        <v>5.3136236516180597</v>
      </c>
    </row>
    <row r="140" spans="1:17" ht="13.2" x14ac:dyDescent="0.25">
      <c r="A140" s="110" t="s">
        <v>457</v>
      </c>
      <c r="B140" s="110">
        <v>31714</v>
      </c>
      <c r="C140" s="110">
        <v>11644</v>
      </c>
      <c r="D140" s="110"/>
      <c r="E140" s="110">
        <v>11919.854024664701</v>
      </c>
      <c r="F140" s="110">
        <v>-175.10752429416399</v>
      </c>
      <c r="G140" s="110">
        <v>13.0411357050509</v>
      </c>
      <c r="H140" s="110">
        <v>-140.99129659475199</v>
      </c>
      <c r="I140" s="110">
        <v>-3.88322229114979</v>
      </c>
      <c r="J140" s="110">
        <v>31.026178100264801</v>
      </c>
      <c r="K140" s="110"/>
      <c r="L140" s="128">
        <v>1.06892854890585</v>
      </c>
      <c r="M140" s="128">
        <v>9.8410796493662094</v>
      </c>
      <c r="N140" s="128">
        <v>14.354373598205701</v>
      </c>
      <c r="O140" s="128">
        <v>99.130899999999997</v>
      </c>
      <c r="P140" s="263">
        <v>1.0004</v>
      </c>
      <c r="Q140" s="128">
        <v>11.1111111111111</v>
      </c>
    </row>
    <row r="141" spans="1:17" ht="13.2" x14ac:dyDescent="0.25">
      <c r="A141" s="110" t="s">
        <v>458</v>
      </c>
      <c r="B141" s="110">
        <v>16341</v>
      </c>
      <c r="C141" s="110">
        <v>15711</v>
      </c>
      <c r="D141" s="110"/>
      <c r="E141" s="110">
        <v>15644.904315505</v>
      </c>
      <c r="F141" s="110">
        <v>282.93129830229799</v>
      </c>
      <c r="G141" s="110">
        <v>-51.177442303733997</v>
      </c>
      <c r="H141" s="110">
        <v>-140.99129659475199</v>
      </c>
      <c r="I141" s="110">
        <v>-3.88322229114979</v>
      </c>
      <c r="J141" s="110">
        <v>-20.8391069077719</v>
      </c>
      <c r="K141" s="110"/>
      <c r="L141" s="128">
        <v>1.33406768251637</v>
      </c>
      <c r="M141" s="128">
        <v>12.9551435040695</v>
      </c>
      <c r="N141" s="128">
        <v>39.678790741615501</v>
      </c>
      <c r="O141" s="128">
        <v>98.947299999999998</v>
      </c>
      <c r="P141" s="263">
        <v>0.99619999999999997</v>
      </c>
      <c r="Q141" s="128">
        <v>3.6395916555703498</v>
      </c>
    </row>
    <row r="142" spans="1:17" ht="13.2" x14ac:dyDescent="0.25">
      <c r="A142" s="110" t="s">
        <v>459</v>
      </c>
      <c r="B142" s="110">
        <v>44268</v>
      </c>
      <c r="C142" s="110">
        <v>12727</v>
      </c>
      <c r="D142" s="110"/>
      <c r="E142" s="110">
        <v>12940.3797142003</v>
      </c>
      <c r="F142" s="110">
        <v>-116.081793138766</v>
      </c>
      <c r="G142" s="110">
        <v>35.447991495006001</v>
      </c>
      <c r="H142" s="110">
        <v>-140.99129659475199</v>
      </c>
      <c r="I142" s="110">
        <v>-3.88322229114979</v>
      </c>
      <c r="J142" s="110">
        <v>12.0552135544372</v>
      </c>
      <c r="K142" s="110"/>
      <c r="L142" s="128">
        <v>1.2266196801301199</v>
      </c>
      <c r="M142" s="128">
        <v>10.6465166711846</v>
      </c>
      <c r="N142" s="128">
        <v>17.780606832166299</v>
      </c>
      <c r="O142" s="128">
        <v>99.9452</v>
      </c>
      <c r="P142" s="263">
        <v>1.0021</v>
      </c>
      <c r="Q142" s="128">
        <v>9.8891908843821899</v>
      </c>
    </row>
    <row r="143" spans="1:17" ht="13.2" x14ac:dyDescent="0.25">
      <c r="A143" s="110" t="s">
        <v>460</v>
      </c>
      <c r="B143" s="110">
        <v>10455</v>
      </c>
      <c r="C143" s="110">
        <v>13054</v>
      </c>
      <c r="D143" s="110"/>
      <c r="E143" s="110">
        <v>12891.5344610927</v>
      </c>
      <c r="F143" s="110">
        <v>-68.972338612286805</v>
      </c>
      <c r="G143" s="110">
        <v>383.41684691298201</v>
      </c>
      <c r="H143" s="110">
        <v>-140.99129659475199</v>
      </c>
      <c r="I143" s="110">
        <v>-3.88322229114979</v>
      </c>
      <c r="J143" s="110">
        <v>-7.3359671758170899</v>
      </c>
      <c r="K143" s="110"/>
      <c r="L143" s="128">
        <v>1.1860353897656599</v>
      </c>
      <c r="M143" s="128">
        <v>10.626494500239099</v>
      </c>
      <c r="N143" s="128">
        <v>21.422142214221399</v>
      </c>
      <c r="O143" s="128">
        <v>98.037300000000002</v>
      </c>
      <c r="P143" s="263">
        <v>1.0290999999999999</v>
      </c>
      <c r="Q143" s="128">
        <v>8.9065255731922406</v>
      </c>
    </row>
    <row r="144" spans="1:17" ht="13.2" x14ac:dyDescent="0.25">
      <c r="A144" s="110" t="s">
        <v>461</v>
      </c>
      <c r="B144" s="110">
        <v>14577</v>
      </c>
      <c r="C144" s="110">
        <v>14349</v>
      </c>
      <c r="D144" s="110"/>
      <c r="E144" s="110">
        <v>14206.0953679165</v>
      </c>
      <c r="F144" s="110">
        <v>95.534198535819698</v>
      </c>
      <c r="G144" s="110">
        <v>212.84096739318301</v>
      </c>
      <c r="H144" s="110">
        <v>-140.99129659475199</v>
      </c>
      <c r="I144" s="110">
        <v>-3.88322229114979</v>
      </c>
      <c r="J144" s="110">
        <v>-20.8391069077719</v>
      </c>
      <c r="K144" s="110"/>
      <c r="L144" s="128">
        <v>1.22110173561089</v>
      </c>
      <c r="M144" s="128">
        <v>11.7582492968375</v>
      </c>
      <c r="N144" s="128">
        <v>30.7467911318553</v>
      </c>
      <c r="O144" s="128">
        <v>97.261300000000006</v>
      </c>
      <c r="P144" s="263">
        <v>1.0144</v>
      </c>
      <c r="Q144" s="128">
        <v>0.90666666666666695</v>
      </c>
    </row>
    <row r="145" spans="1:17" ht="14.25" customHeight="1" x14ac:dyDescent="0.25">
      <c r="A145" s="18" t="s">
        <v>462</v>
      </c>
      <c r="B145" s="110"/>
      <c r="C145" s="110"/>
      <c r="D145" s="18"/>
      <c r="E145" s="110"/>
      <c r="F145" s="110"/>
      <c r="G145" s="110"/>
      <c r="H145" s="110"/>
      <c r="I145" s="110"/>
      <c r="J145" s="110"/>
      <c r="K145" s="18"/>
      <c r="L145" s="128"/>
      <c r="M145" s="128"/>
      <c r="N145" s="128"/>
      <c r="O145" s="128"/>
      <c r="P145" s="263"/>
      <c r="Q145" s="128"/>
    </row>
    <row r="146" spans="1:17" ht="13.2" x14ac:dyDescent="0.25">
      <c r="A146" s="110" t="s">
        <v>463</v>
      </c>
      <c r="B146" s="110">
        <v>47017</v>
      </c>
      <c r="C146" s="110">
        <v>13021</v>
      </c>
      <c r="D146" s="110"/>
      <c r="E146" s="110">
        <v>12885.641997648399</v>
      </c>
      <c r="F146" s="110">
        <v>-45.009683018546802</v>
      </c>
      <c r="G146" s="110">
        <v>247.94613525144601</v>
      </c>
      <c r="H146" s="110">
        <v>-92.886896572216699</v>
      </c>
      <c r="I146" s="110">
        <v>-3.88322229114979</v>
      </c>
      <c r="J146" s="110">
        <v>29.2526243461664</v>
      </c>
      <c r="K146" s="110"/>
      <c r="L146" s="128">
        <v>1.2612459323223499</v>
      </c>
      <c r="M146" s="128">
        <v>10.5791522215369</v>
      </c>
      <c r="N146" s="128">
        <v>23.3614796944109</v>
      </c>
      <c r="O146" s="128">
        <v>100.5342</v>
      </c>
      <c r="P146" s="263">
        <v>1.0185999999999999</v>
      </c>
      <c r="Q146" s="128">
        <v>10.7860696517413</v>
      </c>
    </row>
    <row r="147" spans="1:17" ht="13.2" x14ac:dyDescent="0.25">
      <c r="A147" s="110" t="s">
        <v>464</v>
      </c>
      <c r="B147" s="110">
        <v>105148</v>
      </c>
      <c r="C147" s="110">
        <v>12747</v>
      </c>
      <c r="D147" s="110"/>
      <c r="E147" s="110">
        <v>13010.9245186317</v>
      </c>
      <c r="F147" s="110">
        <v>21.635333617432</v>
      </c>
      <c r="G147" s="110">
        <v>-146.556807676532</v>
      </c>
      <c r="H147" s="110">
        <v>-140.99129659475199</v>
      </c>
      <c r="I147" s="110">
        <v>-3.88322229114979</v>
      </c>
      <c r="J147" s="110">
        <v>5.9460902920337899</v>
      </c>
      <c r="K147" s="110"/>
      <c r="L147" s="128">
        <v>1.2258911248906299</v>
      </c>
      <c r="M147" s="128">
        <v>10.708715334576</v>
      </c>
      <c r="N147" s="128">
        <v>28.1438721136767</v>
      </c>
      <c r="O147" s="128">
        <v>99.576400000000007</v>
      </c>
      <c r="P147" s="263">
        <v>0.98809999999999998</v>
      </c>
      <c r="Q147" s="128">
        <v>9.5695450973544105</v>
      </c>
    </row>
    <row r="148" spans="1:17" ht="13.2" x14ac:dyDescent="0.25">
      <c r="A148" s="110" t="s">
        <v>465</v>
      </c>
      <c r="B148" s="110">
        <v>10464</v>
      </c>
      <c r="C148" s="110">
        <v>14824</v>
      </c>
      <c r="D148" s="110"/>
      <c r="E148" s="110">
        <v>14051.055002088</v>
      </c>
      <c r="F148" s="110">
        <v>199.68363934826499</v>
      </c>
      <c r="G148" s="110">
        <v>634.95024718831201</v>
      </c>
      <c r="H148" s="110">
        <v>-140.99129659475199</v>
      </c>
      <c r="I148" s="110">
        <v>99.860935842112099</v>
      </c>
      <c r="J148" s="110">
        <v>-20.8391069077719</v>
      </c>
      <c r="K148" s="110"/>
      <c r="L148" s="128">
        <v>1.3092507645259901</v>
      </c>
      <c r="M148" s="128">
        <v>11.5730122324159</v>
      </c>
      <c r="N148" s="128">
        <v>38.563170933113099</v>
      </c>
      <c r="O148" s="128">
        <v>98.155900000000003</v>
      </c>
      <c r="P148" s="263">
        <v>1.0446</v>
      </c>
      <c r="Q148" s="128">
        <v>-6.1281337047353803</v>
      </c>
    </row>
    <row r="149" spans="1:17" ht="13.2" x14ac:dyDescent="0.25">
      <c r="A149" s="110" t="s">
        <v>466</v>
      </c>
      <c r="B149" s="110">
        <v>85801</v>
      </c>
      <c r="C149" s="110">
        <v>15305</v>
      </c>
      <c r="D149" s="110"/>
      <c r="E149" s="110">
        <v>15437.745336379299</v>
      </c>
      <c r="F149" s="110">
        <v>-182.847222857932</v>
      </c>
      <c r="G149" s="110">
        <v>31.429812099755399</v>
      </c>
      <c r="H149" s="110">
        <v>43.886934125141103</v>
      </c>
      <c r="I149" s="110">
        <v>-3.88322229114979</v>
      </c>
      <c r="J149" s="110">
        <v>-20.8391069077719</v>
      </c>
      <c r="K149" s="110"/>
      <c r="L149" s="128">
        <v>1.3298213307537201</v>
      </c>
      <c r="M149" s="128">
        <v>12.7760748709222</v>
      </c>
      <c r="N149" s="128">
        <v>10.5637657361795</v>
      </c>
      <c r="O149" s="128">
        <v>101.75790000000001</v>
      </c>
      <c r="P149" s="263">
        <v>1.0015000000000001</v>
      </c>
      <c r="Q149" s="128">
        <v>1.2125773540725899</v>
      </c>
    </row>
    <row r="150" spans="1:17" ht="13.2" x14ac:dyDescent="0.25">
      <c r="A150" s="110" t="s">
        <v>467</v>
      </c>
      <c r="B150" s="110">
        <v>26575</v>
      </c>
      <c r="C150" s="110">
        <v>12602</v>
      </c>
      <c r="D150" s="110"/>
      <c r="E150" s="110">
        <v>12425.753066326601</v>
      </c>
      <c r="F150" s="110">
        <v>-44.911158648329199</v>
      </c>
      <c r="G150" s="110">
        <v>387.25866261814599</v>
      </c>
      <c r="H150" s="110">
        <v>-140.99129659475199</v>
      </c>
      <c r="I150" s="110">
        <v>-3.88322229114979</v>
      </c>
      <c r="J150" s="110">
        <v>-20.8391069077719</v>
      </c>
      <c r="K150" s="110"/>
      <c r="L150" s="128">
        <v>1.35089369708373</v>
      </c>
      <c r="M150" s="128">
        <v>10.126058325493901</v>
      </c>
      <c r="N150" s="128">
        <v>24.414715719063501</v>
      </c>
      <c r="O150" s="128">
        <v>99.055899999999994</v>
      </c>
      <c r="P150" s="263">
        <v>1.0305</v>
      </c>
      <c r="Q150" s="128">
        <v>6.12386917188587</v>
      </c>
    </row>
    <row r="151" spans="1:17" ht="13.2" x14ac:dyDescent="0.25">
      <c r="A151" s="110" t="s">
        <v>468</v>
      </c>
      <c r="B151" s="110">
        <v>67800</v>
      </c>
      <c r="C151" s="110">
        <v>12715</v>
      </c>
      <c r="D151" s="110"/>
      <c r="E151" s="110">
        <v>12910.3760761671</v>
      </c>
      <c r="F151" s="110">
        <v>-164.19053476784799</v>
      </c>
      <c r="G151" s="110">
        <v>84.444412944571496</v>
      </c>
      <c r="H151" s="110">
        <v>-101.938554235155</v>
      </c>
      <c r="I151" s="110">
        <v>-3.88322229114979</v>
      </c>
      <c r="J151" s="110">
        <v>-9.4671218035164699</v>
      </c>
      <c r="K151" s="110"/>
      <c r="L151" s="128">
        <v>1.1622418879056</v>
      </c>
      <c r="M151" s="128">
        <v>10.656342182890899</v>
      </c>
      <c r="N151" s="128">
        <v>14.089965397923899</v>
      </c>
      <c r="O151" s="128">
        <v>100.44240000000001</v>
      </c>
      <c r="P151" s="263">
        <v>1.0059</v>
      </c>
      <c r="Q151" s="128">
        <v>8.7983706720977608</v>
      </c>
    </row>
    <row r="152" spans="1:17" ht="14.25" customHeight="1" x14ac:dyDescent="0.25">
      <c r="A152" s="18" t="s">
        <v>469</v>
      </c>
      <c r="B152" s="110"/>
      <c r="C152" s="110"/>
      <c r="D152" s="18"/>
      <c r="E152" s="110"/>
      <c r="F152" s="110"/>
      <c r="G152" s="110"/>
      <c r="H152" s="110"/>
      <c r="I152" s="110"/>
      <c r="J152" s="110"/>
      <c r="K152" s="18"/>
      <c r="L152" s="128"/>
      <c r="M152" s="128"/>
      <c r="N152" s="128"/>
      <c r="O152" s="128"/>
      <c r="P152" s="263"/>
      <c r="Q152" s="128"/>
    </row>
    <row r="153" spans="1:17" ht="13.2" x14ac:dyDescent="0.25">
      <c r="A153" s="110" t="s">
        <v>470</v>
      </c>
      <c r="B153" s="110">
        <v>32394</v>
      </c>
      <c r="C153" s="110">
        <v>15277</v>
      </c>
      <c r="D153" s="110"/>
      <c r="E153" s="110">
        <v>15286.014424904601</v>
      </c>
      <c r="F153" s="110">
        <v>23.036602514327299</v>
      </c>
      <c r="G153" s="110">
        <v>38.845222944994703</v>
      </c>
      <c r="H153" s="110">
        <v>-107.518148788559</v>
      </c>
      <c r="I153" s="110">
        <v>-3.88322229114979</v>
      </c>
      <c r="J153" s="110">
        <v>40.233895571527498</v>
      </c>
      <c r="K153" s="110"/>
      <c r="L153" s="128">
        <v>1.4323640180280299</v>
      </c>
      <c r="M153" s="128">
        <v>12.585664011854</v>
      </c>
      <c r="N153" s="128">
        <v>24.037282315428001</v>
      </c>
      <c r="O153" s="128">
        <v>100.31699999999999</v>
      </c>
      <c r="P153" s="263">
        <v>1.002</v>
      </c>
      <c r="Q153" s="128">
        <v>10.8642578125</v>
      </c>
    </row>
    <row r="154" spans="1:17" ht="13.2" x14ac:dyDescent="0.25">
      <c r="A154" s="110" t="s">
        <v>471</v>
      </c>
      <c r="B154" s="110">
        <v>42199</v>
      </c>
      <c r="C154" s="110">
        <v>13652</v>
      </c>
      <c r="D154" s="110"/>
      <c r="E154" s="110">
        <v>13944.1033564219</v>
      </c>
      <c r="F154" s="110">
        <v>-136.997494473323</v>
      </c>
      <c r="G154" s="110">
        <v>11.0620147664696</v>
      </c>
      <c r="H154" s="110">
        <v>-140.99129659475199</v>
      </c>
      <c r="I154" s="110">
        <v>-3.88322229114979</v>
      </c>
      <c r="J154" s="110">
        <v>-20.8391069077719</v>
      </c>
      <c r="K154" s="110"/>
      <c r="L154" s="128">
        <v>1.3057181449797399</v>
      </c>
      <c r="M154" s="128">
        <v>11.4813147230977</v>
      </c>
      <c r="N154" s="128">
        <v>15.0051599587203</v>
      </c>
      <c r="O154" s="128">
        <v>99.613299999999995</v>
      </c>
      <c r="P154" s="263">
        <v>1.0002</v>
      </c>
      <c r="Q154" s="128">
        <v>7.3830845771144302</v>
      </c>
    </row>
    <row r="155" spans="1:17" ht="13.2" x14ac:dyDescent="0.25">
      <c r="A155" s="110" t="s">
        <v>472</v>
      </c>
      <c r="B155" s="110">
        <v>9255</v>
      </c>
      <c r="C155" s="110">
        <v>11751</v>
      </c>
      <c r="D155" s="110"/>
      <c r="E155" s="110">
        <v>11219.178112486299</v>
      </c>
      <c r="F155" s="110">
        <v>-18.102145761101202</v>
      </c>
      <c r="G155" s="110">
        <v>584.93894907697904</v>
      </c>
      <c r="H155" s="110">
        <v>-140.99129659475199</v>
      </c>
      <c r="I155" s="110">
        <v>127.264050384203</v>
      </c>
      <c r="J155" s="110">
        <v>-20.8391069077719</v>
      </c>
      <c r="K155" s="110"/>
      <c r="L155" s="128">
        <v>0.97244732576985404</v>
      </c>
      <c r="M155" s="128">
        <v>9.2814694759589393</v>
      </c>
      <c r="N155" s="128">
        <v>28.987194412107101</v>
      </c>
      <c r="O155" s="128">
        <v>97.142099999999999</v>
      </c>
      <c r="P155" s="263">
        <v>1.0513999999999999</v>
      </c>
      <c r="Q155" s="128">
        <v>-8.3976833976833998</v>
      </c>
    </row>
    <row r="156" spans="1:17" ht="13.2" x14ac:dyDescent="0.25">
      <c r="A156" s="110" t="s">
        <v>473</v>
      </c>
      <c r="B156" s="110">
        <v>9703</v>
      </c>
      <c r="C156" s="110">
        <v>14999</v>
      </c>
      <c r="D156" s="110"/>
      <c r="E156" s="110">
        <v>15082.7847737912</v>
      </c>
      <c r="F156" s="110">
        <v>-181.52398430781699</v>
      </c>
      <c r="G156" s="110">
        <v>263.17225677225503</v>
      </c>
      <c r="H156" s="110">
        <v>-140.99129659475199</v>
      </c>
      <c r="I156" s="110">
        <v>-3.88322229114979</v>
      </c>
      <c r="J156" s="110">
        <v>-20.8391069077719</v>
      </c>
      <c r="K156" s="110"/>
      <c r="L156" s="128">
        <v>1.2470369988663299</v>
      </c>
      <c r="M156" s="128">
        <v>12.5115943522622</v>
      </c>
      <c r="N156" s="128">
        <v>10.873146622734801</v>
      </c>
      <c r="O156" s="128">
        <v>99.722200000000001</v>
      </c>
      <c r="P156" s="263">
        <v>1.0168999999999999</v>
      </c>
      <c r="Q156" s="128">
        <v>6.3745019920318704</v>
      </c>
    </row>
    <row r="157" spans="1:17" ht="13.2" x14ac:dyDescent="0.25">
      <c r="A157" s="110" t="s">
        <v>474</v>
      </c>
      <c r="B157" s="110">
        <v>114445</v>
      </c>
      <c r="C157" s="110">
        <v>13344</v>
      </c>
      <c r="D157" s="110"/>
      <c r="E157" s="110">
        <v>13502.5999892865</v>
      </c>
      <c r="F157" s="110">
        <v>111.798236547134</v>
      </c>
      <c r="G157" s="110">
        <v>-109.199425811607</v>
      </c>
      <c r="H157" s="110">
        <v>-140.99129659475199</v>
      </c>
      <c r="I157" s="110">
        <v>-3.88322229114979</v>
      </c>
      <c r="J157" s="110">
        <v>-16.452396909727099</v>
      </c>
      <c r="K157" s="110"/>
      <c r="L157" s="128">
        <v>1.2250425968806</v>
      </c>
      <c r="M157" s="128">
        <v>11.139848835685299</v>
      </c>
      <c r="N157" s="128">
        <v>33.641854263079502</v>
      </c>
      <c r="O157" s="128">
        <v>99.177000000000007</v>
      </c>
      <c r="P157" s="263">
        <v>0.99129999999999996</v>
      </c>
      <c r="Q157" s="128">
        <v>8.4367816091953998</v>
      </c>
    </row>
    <row r="158" spans="1:17" ht="13.2" x14ac:dyDescent="0.25">
      <c r="A158" s="110" t="s">
        <v>475</v>
      </c>
      <c r="B158" s="110">
        <v>4650</v>
      </c>
      <c r="C158" s="110">
        <v>12357</v>
      </c>
      <c r="D158" s="110"/>
      <c r="E158" s="110">
        <v>12088.5932606266</v>
      </c>
      <c r="F158" s="110">
        <v>-221.84342569948899</v>
      </c>
      <c r="G158" s="110">
        <v>656.22179286477297</v>
      </c>
      <c r="H158" s="110">
        <v>-140.99129659475199</v>
      </c>
      <c r="I158" s="110">
        <v>-3.88322229114979</v>
      </c>
      <c r="J158" s="110">
        <v>-20.8391069077719</v>
      </c>
      <c r="K158" s="110"/>
      <c r="L158" s="128">
        <v>1.0107526881720399</v>
      </c>
      <c r="M158" s="128">
        <v>10.0215053763441</v>
      </c>
      <c r="N158" s="128">
        <v>10.300429184549399</v>
      </c>
      <c r="O158" s="128">
        <v>97.255499999999998</v>
      </c>
      <c r="P158" s="263">
        <v>1.0536000000000001</v>
      </c>
      <c r="Q158" s="128">
        <v>-0.96525096525096499</v>
      </c>
    </row>
    <row r="159" spans="1:17" ht="13.2" x14ac:dyDescent="0.25">
      <c r="A159" s="110" t="s">
        <v>476</v>
      </c>
      <c r="B159" s="110">
        <v>5717</v>
      </c>
      <c r="C159" s="110">
        <v>13795</v>
      </c>
      <c r="D159" s="110"/>
      <c r="E159" s="110">
        <v>13689.483078285701</v>
      </c>
      <c r="F159" s="110">
        <v>-211.127869907319</v>
      </c>
      <c r="G159" s="110">
        <v>432.64716952204202</v>
      </c>
      <c r="H159" s="110">
        <v>-140.99129659475199</v>
      </c>
      <c r="I159" s="110">
        <v>-3.88322229114979</v>
      </c>
      <c r="J159" s="110">
        <v>29.158682711801301</v>
      </c>
      <c r="K159" s="110"/>
      <c r="L159" s="128">
        <v>1.2943851670456501</v>
      </c>
      <c r="M159" s="128">
        <v>11.264649291586499</v>
      </c>
      <c r="N159" s="128">
        <v>9.9378881987577596</v>
      </c>
      <c r="O159" s="128">
        <v>97.566000000000003</v>
      </c>
      <c r="P159" s="263">
        <v>1.0309999999999999</v>
      </c>
      <c r="Q159" s="128">
        <v>10.6317411402157</v>
      </c>
    </row>
    <row r="160" spans="1:17" ht="13.2" x14ac:dyDescent="0.25">
      <c r="A160" s="110" t="s">
        <v>477</v>
      </c>
      <c r="B160" s="110">
        <v>33252</v>
      </c>
      <c r="C160" s="110">
        <v>13572</v>
      </c>
      <c r="D160" s="110"/>
      <c r="E160" s="110">
        <v>13491.6037945481</v>
      </c>
      <c r="F160" s="110">
        <v>18.248948876592301</v>
      </c>
      <c r="G160" s="110">
        <v>228.18633594632001</v>
      </c>
      <c r="H160" s="110">
        <v>-140.99129659475199</v>
      </c>
      <c r="I160" s="110">
        <v>-3.88322229114979</v>
      </c>
      <c r="J160" s="110">
        <v>-20.8391069077719</v>
      </c>
      <c r="K160" s="110"/>
      <c r="L160" s="128">
        <v>1.28413328521593</v>
      </c>
      <c r="M160" s="128">
        <v>11.097076867556799</v>
      </c>
      <c r="N160" s="128">
        <v>26.910569105691099</v>
      </c>
      <c r="O160" s="128">
        <v>97.994</v>
      </c>
      <c r="P160" s="263">
        <v>1.0163</v>
      </c>
      <c r="Q160" s="128">
        <v>1.8051434223541001</v>
      </c>
    </row>
    <row r="161" spans="1:17" ht="13.2" x14ac:dyDescent="0.25">
      <c r="A161" s="110" t="s">
        <v>478</v>
      </c>
      <c r="B161" s="110">
        <v>6512</v>
      </c>
      <c r="C161" s="110">
        <v>12667</v>
      </c>
      <c r="D161" s="110"/>
      <c r="E161" s="110">
        <v>12548.4666384469</v>
      </c>
      <c r="F161" s="110">
        <v>-165.65480496105701</v>
      </c>
      <c r="G161" s="110">
        <v>449.979219768517</v>
      </c>
      <c r="H161" s="110">
        <v>-140.99129659475199</v>
      </c>
      <c r="I161" s="110">
        <v>-3.88322229114979</v>
      </c>
      <c r="J161" s="110">
        <v>-20.8391069077719</v>
      </c>
      <c r="K161" s="110"/>
      <c r="L161" s="128">
        <v>1.1977886977887</v>
      </c>
      <c r="M161" s="128">
        <v>10.3194103194103</v>
      </c>
      <c r="N161" s="128">
        <v>14.4345238095238</v>
      </c>
      <c r="O161" s="128">
        <v>97.3459</v>
      </c>
      <c r="P161" s="263">
        <v>1.0351999999999999</v>
      </c>
      <c r="Q161" s="128">
        <v>3.4482758620689702</v>
      </c>
    </row>
    <row r="162" spans="1:17" ht="13.2" x14ac:dyDescent="0.25">
      <c r="A162" s="110" t="s">
        <v>479</v>
      </c>
      <c r="B162" s="110">
        <v>5646</v>
      </c>
      <c r="C162" s="110">
        <v>11818</v>
      </c>
      <c r="D162" s="110"/>
      <c r="E162" s="110">
        <v>11875.039789114</v>
      </c>
      <c r="F162" s="110">
        <v>-242.04173241731999</v>
      </c>
      <c r="G162" s="110">
        <v>339.58680421146602</v>
      </c>
      <c r="H162" s="110">
        <v>-140.99129659475199</v>
      </c>
      <c r="I162" s="110">
        <v>6.88515830297648</v>
      </c>
      <c r="J162" s="110">
        <v>-20.8391069077719</v>
      </c>
      <c r="K162" s="110"/>
      <c r="L162" s="128">
        <v>1.23981579879561</v>
      </c>
      <c r="M162" s="128">
        <v>9.70598653914276</v>
      </c>
      <c r="N162" s="128">
        <v>8.9416058394160594</v>
      </c>
      <c r="O162" s="128">
        <v>97.593900000000005</v>
      </c>
      <c r="P162" s="263">
        <v>1.0279</v>
      </c>
      <c r="Q162" s="128">
        <v>-2.5236593059936898</v>
      </c>
    </row>
    <row r="163" spans="1:17" ht="13.2" x14ac:dyDescent="0.25">
      <c r="A163" s="110" t="s">
        <v>480</v>
      </c>
      <c r="B163" s="110">
        <v>5194</v>
      </c>
      <c r="C163" s="110">
        <v>10917</v>
      </c>
      <c r="D163" s="110"/>
      <c r="E163" s="110">
        <v>10588.714074703899</v>
      </c>
      <c r="F163" s="110">
        <v>-17.490227721567901</v>
      </c>
      <c r="G163" s="110">
        <v>511.23711264362299</v>
      </c>
      <c r="H163" s="110">
        <v>-140.99129659475199</v>
      </c>
      <c r="I163" s="110">
        <v>-3.88322229114979</v>
      </c>
      <c r="J163" s="110">
        <v>-20.8391069077719</v>
      </c>
      <c r="K163" s="110"/>
      <c r="L163" s="128">
        <v>1.0204081632653099</v>
      </c>
      <c r="M163" s="128">
        <v>8.7023488640739295</v>
      </c>
      <c r="N163" s="128">
        <v>30.973451327433601</v>
      </c>
      <c r="O163" s="128">
        <v>96.878900000000002</v>
      </c>
      <c r="P163" s="263">
        <v>1.0475000000000001</v>
      </c>
      <c r="Q163" s="128">
        <v>-0.19762845849802399</v>
      </c>
    </row>
    <row r="164" spans="1:17" ht="13.2" x14ac:dyDescent="0.25">
      <c r="A164" s="110" t="s">
        <v>481</v>
      </c>
      <c r="B164" s="110">
        <v>596841</v>
      </c>
      <c r="C164" s="110">
        <v>11490</v>
      </c>
      <c r="D164" s="110"/>
      <c r="E164" s="110">
        <v>11686.0530009635</v>
      </c>
      <c r="F164" s="110">
        <v>104.705632428805</v>
      </c>
      <c r="G164" s="110">
        <v>-293.226973329673</v>
      </c>
      <c r="H164" s="110">
        <v>13.5206281154585</v>
      </c>
      <c r="I164" s="110">
        <v>-3.88322229114979</v>
      </c>
      <c r="J164" s="110">
        <v>-16.7613494081113</v>
      </c>
      <c r="K164" s="110"/>
      <c r="L164" s="128">
        <v>1.10129833573766</v>
      </c>
      <c r="M164" s="128">
        <v>9.6181395044911504</v>
      </c>
      <c r="N164" s="128">
        <v>38.364253984844503</v>
      </c>
      <c r="O164" s="128">
        <v>101.9533</v>
      </c>
      <c r="P164" s="263">
        <v>0.97419999999999995</v>
      </c>
      <c r="Q164" s="128">
        <v>8.4519934906427991</v>
      </c>
    </row>
    <row r="165" spans="1:17" ht="13.2" x14ac:dyDescent="0.25">
      <c r="A165" s="110" t="s">
        <v>482</v>
      </c>
      <c r="B165" s="110">
        <v>13275</v>
      </c>
      <c r="C165" s="110">
        <v>12961</v>
      </c>
      <c r="D165" s="110"/>
      <c r="E165" s="110">
        <v>13064.8876953372</v>
      </c>
      <c r="F165" s="110">
        <v>-150.60378923741001</v>
      </c>
      <c r="G165" s="110">
        <v>212.08544214244699</v>
      </c>
      <c r="H165" s="110">
        <v>-140.99129659475199</v>
      </c>
      <c r="I165" s="110">
        <v>-3.88322229114979</v>
      </c>
      <c r="J165" s="110">
        <v>-20.8391069077719</v>
      </c>
      <c r="K165" s="110"/>
      <c r="L165" s="128">
        <v>1.1299435028248599</v>
      </c>
      <c r="M165" s="128">
        <v>10.809792843691101</v>
      </c>
      <c r="N165" s="128">
        <v>14.9128919860627</v>
      </c>
      <c r="O165" s="128">
        <v>98.274600000000007</v>
      </c>
      <c r="P165" s="263">
        <v>1.0156000000000001</v>
      </c>
      <c r="Q165" s="128">
        <v>2.4563671622495198</v>
      </c>
    </row>
    <row r="166" spans="1:17" ht="13.2" x14ac:dyDescent="0.25">
      <c r="A166" s="110" t="s">
        <v>483</v>
      </c>
      <c r="B166" s="110">
        <v>9517</v>
      </c>
      <c r="C166" s="110">
        <v>13241</v>
      </c>
      <c r="D166" s="110"/>
      <c r="E166" s="110">
        <v>12964.851725402101</v>
      </c>
      <c r="F166" s="110">
        <v>-138.23419073433001</v>
      </c>
      <c r="G166" s="110">
        <v>580.02315518541798</v>
      </c>
      <c r="H166" s="110">
        <v>-140.99129659475199</v>
      </c>
      <c r="I166" s="110">
        <v>-3.88322229114979</v>
      </c>
      <c r="J166" s="110">
        <v>-20.8391069077719</v>
      </c>
      <c r="K166" s="110"/>
      <c r="L166" s="128">
        <v>1.25039403173269</v>
      </c>
      <c r="M166" s="128">
        <v>10.6546180519071</v>
      </c>
      <c r="N166" s="128">
        <v>16.074950690335299</v>
      </c>
      <c r="O166" s="128">
        <v>98.263199999999998</v>
      </c>
      <c r="P166" s="263">
        <v>1.0441</v>
      </c>
      <c r="Q166" s="128">
        <v>6.4849624060150397</v>
      </c>
    </row>
    <row r="167" spans="1:17" ht="13.2" x14ac:dyDescent="0.25">
      <c r="A167" s="110" t="s">
        <v>484</v>
      </c>
      <c r="B167" s="110">
        <v>9243</v>
      </c>
      <c r="C167" s="110">
        <v>12310</v>
      </c>
      <c r="D167" s="110"/>
      <c r="E167" s="110">
        <v>12455.0780035358</v>
      </c>
      <c r="F167" s="110">
        <v>-226.37860304018301</v>
      </c>
      <c r="G167" s="110">
        <v>247.41069176307499</v>
      </c>
      <c r="H167" s="110">
        <v>-140.99129659475199</v>
      </c>
      <c r="I167" s="110">
        <v>-3.88322229114979</v>
      </c>
      <c r="J167" s="110">
        <v>-20.8391069077719</v>
      </c>
      <c r="K167" s="110"/>
      <c r="L167" s="128">
        <v>0.95207183814778795</v>
      </c>
      <c r="M167" s="128">
        <v>10.375419236178701</v>
      </c>
      <c r="N167" s="128">
        <v>9.5933263816475502</v>
      </c>
      <c r="O167" s="128">
        <v>97.6447</v>
      </c>
      <c r="P167" s="263">
        <v>1.0192000000000001</v>
      </c>
      <c r="Q167" s="128">
        <v>4.7</v>
      </c>
    </row>
    <row r="168" spans="1:17" ht="13.2" x14ac:dyDescent="0.25">
      <c r="A168" s="110" t="s">
        <v>485</v>
      </c>
      <c r="B168" s="110">
        <v>39762</v>
      </c>
      <c r="C168" s="110">
        <v>17018</v>
      </c>
      <c r="D168" s="110"/>
      <c r="E168" s="110">
        <v>17183.777316191001</v>
      </c>
      <c r="F168" s="110">
        <v>-135.76626106095901</v>
      </c>
      <c r="G168" s="110">
        <v>-46.7148933166254</v>
      </c>
      <c r="H168" s="110">
        <v>41.316458366128799</v>
      </c>
      <c r="I168" s="110">
        <v>-3.88322229114979</v>
      </c>
      <c r="J168" s="110">
        <v>-20.8391069077719</v>
      </c>
      <c r="K168" s="110"/>
      <c r="L168" s="128">
        <v>1.5366430260047299</v>
      </c>
      <c r="M168" s="128">
        <v>14.1894270911926</v>
      </c>
      <c r="N168" s="128">
        <v>12.211981566820301</v>
      </c>
      <c r="O168" s="128">
        <v>101.5586</v>
      </c>
      <c r="P168" s="263">
        <v>0.99680000000000002</v>
      </c>
      <c r="Q168" s="128">
        <v>7.9219882637210901</v>
      </c>
    </row>
    <row r="169" spans="1:17" ht="13.2" x14ac:dyDescent="0.25">
      <c r="A169" s="110" t="s">
        <v>486</v>
      </c>
      <c r="B169" s="110">
        <v>7057</v>
      </c>
      <c r="C169" s="110">
        <v>11077</v>
      </c>
      <c r="D169" s="110"/>
      <c r="E169" s="110">
        <v>10918.4680892455</v>
      </c>
      <c r="F169" s="110">
        <v>-190.236017261158</v>
      </c>
      <c r="G169" s="110">
        <v>514.89011343617904</v>
      </c>
      <c r="H169" s="110">
        <v>-140.99129659475199</v>
      </c>
      <c r="I169" s="110">
        <v>-3.88322229114979</v>
      </c>
      <c r="J169" s="110">
        <v>-20.8391069077719</v>
      </c>
      <c r="K169" s="110"/>
      <c r="L169" s="128">
        <v>0.906900949411931</v>
      </c>
      <c r="M169" s="128">
        <v>9.0548391667847508</v>
      </c>
      <c r="N169" s="128">
        <v>14.241001564945201</v>
      </c>
      <c r="O169" s="128">
        <v>97.944199999999995</v>
      </c>
      <c r="P169" s="263">
        <v>1.0464</v>
      </c>
      <c r="Q169" s="128">
        <v>-1.5406162464986</v>
      </c>
    </row>
    <row r="170" spans="1:17" ht="13.2" x14ac:dyDescent="0.25">
      <c r="A170" s="110" t="s">
        <v>487</v>
      </c>
      <c r="B170" s="110">
        <v>49068</v>
      </c>
      <c r="C170" s="110">
        <v>13510</v>
      </c>
      <c r="D170" s="110"/>
      <c r="E170" s="110">
        <v>13567.2056344757</v>
      </c>
      <c r="F170" s="110">
        <v>-169.63534697574801</v>
      </c>
      <c r="G170" s="110">
        <v>179.21998508957799</v>
      </c>
      <c r="H170" s="110">
        <v>-41.8383680191981</v>
      </c>
      <c r="I170" s="110">
        <v>-3.88322229114979</v>
      </c>
      <c r="J170" s="110">
        <v>-20.8391069077719</v>
      </c>
      <c r="K170" s="110"/>
      <c r="L170" s="128">
        <v>1.2390967636749</v>
      </c>
      <c r="M170" s="128">
        <v>11.1885546588408</v>
      </c>
      <c r="N170" s="128">
        <v>13.023679417122001</v>
      </c>
      <c r="O170" s="128">
        <v>101.0615</v>
      </c>
      <c r="P170" s="263">
        <v>1.0125999999999999</v>
      </c>
      <c r="Q170" s="128">
        <v>8.10140046091119</v>
      </c>
    </row>
    <row r="171" spans="1:17" ht="13.2" x14ac:dyDescent="0.25">
      <c r="A171" s="110" t="s">
        <v>488</v>
      </c>
      <c r="B171" s="110">
        <v>43536</v>
      </c>
      <c r="C171" s="110">
        <v>16600</v>
      </c>
      <c r="D171" s="110"/>
      <c r="E171" s="110">
        <v>16867.2668791377</v>
      </c>
      <c r="F171" s="110">
        <v>-162.40745792607601</v>
      </c>
      <c r="G171" s="110">
        <v>-45.702059918054701</v>
      </c>
      <c r="H171" s="110">
        <v>-34.456651635573401</v>
      </c>
      <c r="I171" s="110">
        <v>-3.88322229114979</v>
      </c>
      <c r="J171" s="110">
        <v>-20.8391069077719</v>
      </c>
      <c r="K171" s="110"/>
      <c r="L171" s="128">
        <v>1.4539691289966901</v>
      </c>
      <c r="M171" s="128">
        <v>13.9585630282984</v>
      </c>
      <c r="N171" s="128">
        <v>10.8606220174428</v>
      </c>
      <c r="O171" s="128">
        <v>100.9295</v>
      </c>
      <c r="P171" s="263">
        <v>0.99680000000000002</v>
      </c>
      <c r="Q171" s="128">
        <v>5.7692307692307701</v>
      </c>
    </row>
    <row r="172" spans="1:17" ht="13.2" x14ac:dyDescent="0.25">
      <c r="A172" s="110" t="s">
        <v>489</v>
      </c>
      <c r="B172" s="110">
        <v>40457</v>
      </c>
      <c r="C172" s="110">
        <v>12612</v>
      </c>
      <c r="D172" s="110"/>
      <c r="E172" s="110">
        <v>12715.02255173</v>
      </c>
      <c r="F172" s="110">
        <v>-128.18667231433</v>
      </c>
      <c r="G172" s="110">
        <v>191.36951884009699</v>
      </c>
      <c r="H172" s="110">
        <v>-140.99129659475199</v>
      </c>
      <c r="I172" s="110">
        <v>-3.88322229114979</v>
      </c>
      <c r="J172" s="110">
        <v>-20.8391069077719</v>
      </c>
      <c r="K172" s="110"/>
      <c r="L172" s="128">
        <v>1.06532862051067</v>
      </c>
      <c r="M172" s="128">
        <v>10.539585238648399</v>
      </c>
      <c r="N172" s="128">
        <v>17.0262664165103</v>
      </c>
      <c r="O172" s="128">
        <v>98.693299999999994</v>
      </c>
      <c r="P172" s="263">
        <v>1.0144</v>
      </c>
      <c r="Q172" s="128">
        <v>4.3565236719270901</v>
      </c>
    </row>
    <row r="173" spans="1:17" ht="13.2" x14ac:dyDescent="0.25">
      <c r="A173" s="110" t="s">
        <v>490</v>
      </c>
      <c r="B173" s="110">
        <v>14428</v>
      </c>
      <c r="C173" s="110">
        <v>13557</v>
      </c>
      <c r="D173" s="110"/>
      <c r="E173" s="110">
        <v>13315.782505346901</v>
      </c>
      <c r="F173" s="110">
        <v>-26.768428038962401</v>
      </c>
      <c r="G173" s="110">
        <v>323.85723947190797</v>
      </c>
      <c r="H173" s="110">
        <v>-140.99129659475199</v>
      </c>
      <c r="I173" s="110">
        <v>-3.88322229114979</v>
      </c>
      <c r="J173" s="110">
        <v>89.158331856247003</v>
      </c>
      <c r="K173" s="110"/>
      <c r="L173" s="128">
        <v>1.45550318824508</v>
      </c>
      <c r="M173" s="128">
        <v>10.8469642362074</v>
      </c>
      <c r="N173" s="128">
        <v>24.153354632587899</v>
      </c>
      <c r="O173" s="128">
        <v>98.885999999999996</v>
      </c>
      <c r="P173" s="263">
        <v>1.0237000000000001</v>
      </c>
      <c r="Q173" s="128">
        <v>13.782051282051301</v>
      </c>
    </row>
    <row r="174" spans="1:17" ht="13.2" x14ac:dyDescent="0.25">
      <c r="A174" s="110" t="s">
        <v>491</v>
      </c>
      <c r="B174" s="110">
        <v>14170</v>
      </c>
      <c r="C174" s="110">
        <v>11237</v>
      </c>
      <c r="D174" s="110"/>
      <c r="E174" s="110">
        <v>11332.992991688399</v>
      </c>
      <c r="F174" s="110">
        <v>-105.017610843515</v>
      </c>
      <c r="G174" s="110">
        <v>174.868191073004</v>
      </c>
      <c r="H174" s="110">
        <v>-140.99129659475199</v>
      </c>
      <c r="I174" s="110">
        <v>-3.88322229114979</v>
      </c>
      <c r="J174" s="110">
        <v>-20.8391069077719</v>
      </c>
      <c r="K174" s="110"/>
      <c r="L174" s="128">
        <v>0.93860268172194805</v>
      </c>
      <c r="M174" s="128">
        <v>9.4001411432604094</v>
      </c>
      <c r="N174" s="128">
        <v>21.096096096096101</v>
      </c>
      <c r="O174" s="128">
        <v>99.053299999999993</v>
      </c>
      <c r="P174" s="263">
        <v>1.0146999999999999</v>
      </c>
      <c r="Q174" s="128">
        <v>-0.40788579197824598</v>
      </c>
    </row>
    <row r="175" spans="1:17" ht="13.2" x14ac:dyDescent="0.25">
      <c r="A175" s="110" t="s">
        <v>492</v>
      </c>
      <c r="B175" s="110">
        <v>24768</v>
      </c>
      <c r="C175" s="110">
        <v>11719</v>
      </c>
      <c r="D175" s="110"/>
      <c r="E175" s="110">
        <v>11932.5205906271</v>
      </c>
      <c r="F175" s="110">
        <v>-127.919396544845</v>
      </c>
      <c r="G175" s="110">
        <v>79.868317638948</v>
      </c>
      <c r="H175" s="110">
        <v>-140.99129659475199</v>
      </c>
      <c r="I175" s="110">
        <v>-3.88322229114979</v>
      </c>
      <c r="J175" s="110">
        <v>-20.8391069077719</v>
      </c>
      <c r="K175" s="110"/>
      <c r="L175" s="128">
        <v>1.1062661498708</v>
      </c>
      <c r="M175" s="128">
        <v>9.8312338501292</v>
      </c>
      <c r="N175" s="128">
        <v>18.275154004106799</v>
      </c>
      <c r="O175" s="128">
        <v>97.357399999999998</v>
      </c>
      <c r="P175" s="263">
        <v>1.006</v>
      </c>
      <c r="Q175" s="128">
        <v>3.27868852459016</v>
      </c>
    </row>
    <row r="176" spans="1:17" ht="13.2" x14ac:dyDescent="0.25">
      <c r="A176" s="110" t="s">
        <v>493</v>
      </c>
      <c r="B176" s="110">
        <v>35329</v>
      </c>
      <c r="C176" s="110">
        <v>13560</v>
      </c>
      <c r="D176" s="110"/>
      <c r="E176" s="110">
        <v>13515.779829336299</v>
      </c>
      <c r="F176" s="110">
        <v>-118.78876367592299</v>
      </c>
      <c r="G176" s="110">
        <v>328.597176050455</v>
      </c>
      <c r="H176" s="110">
        <v>-140.99129659475199</v>
      </c>
      <c r="I176" s="110">
        <v>-3.88322229114979</v>
      </c>
      <c r="J176" s="110">
        <v>-20.8391069077719</v>
      </c>
      <c r="K176" s="110"/>
      <c r="L176" s="128">
        <v>1.22845254606697</v>
      </c>
      <c r="M176" s="128">
        <v>11.149480596677</v>
      </c>
      <c r="N176" s="128">
        <v>16.780908860116799</v>
      </c>
      <c r="O176" s="128">
        <v>98.239199999999997</v>
      </c>
      <c r="P176" s="263">
        <v>1.0237000000000001</v>
      </c>
      <c r="Q176" s="128">
        <v>2.6525821596244099</v>
      </c>
    </row>
    <row r="177" spans="1:17" ht="13.2" x14ac:dyDescent="0.25">
      <c r="A177" s="110" t="s">
        <v>494</v>
      </c>
      <c r="B177" s="110">
        <v>9263</v>
      </c>
      <c r="C177" s="110">
        <v>12555</v>
      </c>
      <c r="D177" s="110"/>
      <c r="E177" s="110">
        <v>12314.845623597101</v>
      </c>
      <c r="F177" s="110">
        <v>35.997419971911199</v>
      </c>
      <c r="G177" s="110">
        <v>370.329655428943</v>
      </c>
      <c r="H177" s="110">
        <v>-140.99129659475199</v>
      </c>
      <c r="I177" s="110">
        <v>-3.88322229114979</v>
      </c>
      <c r="J177" s="110">
        <v>-20.8391069077719</v>
      </c>
      <c r="K177" s="110"/>
      <c r="L177" s="128">
        <v>1.0039943862679499</v>
      </c>
      <c r="M177" s="128">
        <v>10.223469718233799</v>
      </c>
      <c r="N177" s="128">
        <v>30.623020063357998</v>
      </c>
      <c r="O177" s="128">
        <v>96.543800000000005</v>
      </c>
      <c r="P177" s="263">
        <v>1.0294000000000001</v>
      </c>
      <c r="Q177" s="128">
        <v>2.0608439646712502</v>
      </c>
    </row>
    <row r="178" spans="1:17" ht="13.2" x14ac:dyDescent="0.25">
      <c r="A178" s="110" t="s">
        <v>495</v>
      </c>
      <c r="B178" s="110">
        <v>10578</v>
      </c>
      <c r="C178" s="110">
        <v>13024</v>
      </c>
      <c r="D178" s="110"/>
      <c r="E178" s="110">
        <v>12688.4677918011</v>
      </c>
      <c r="F178" s="110">
        <v>-151.211216102333</v>
      </c>
      <c r="G178" s="110">
        <v>652.84735791868104</v>
      </c>
      <c r="H178" s="110">
        <v>-140.99129659475199</v>
      </c>
      <c r="I178" s="110">
        <v>-3.88322229114979</v>
      </c>
      <c r="J178" s="110">
        <v>-20.8391069077719</v>
      </c>
      <c r="K178" s="110"/>
      <c r="L178" s="128">
        <v>1.1060692002268899</v>
      </c>
      <c r="M178" s="128">
        <v>10.493477027793499</v>
      </c>
      <c r="N178" s="128">
        <v>15.315315315315299</v>
      </c>
      <c r="O178" s="128">
        <v>97.577600000000004</v>
      </c>
      <c r="P178" s="263">
        <v>1.0508</v>
      </c>
      <c r="Q178" s="128">
        <v>5.8671268334771396</v>
      </c>
    </row>
    <row r="179" spans="1:17" ht="13.2" x14ac:dyDescent="0.25">
      <c r="A179" s="110" t="s">
        <v>496</v>
      </c>
      <c r="B179" s="110">
        <v>70109</v>
      </c>
      <c r="C179" s="110">
        <v>13615</v>
      </c>
      <c r="D179" s="110"/>
      <c r="E179" s="110">
        <v>13871.552722353499</v>
      </c>
      <c r="F179" s="110">
        <v>-47.411820782879701</v>
      </c>
      <c r="G179" s="110">
        <v>-212.28449419023499</v>
      </c>
      <c r="H179" s="110">
        <v>28.224115201617899</v>
      </c>
      <c r="I179" s="110">
        <v>-3.88322229114979</v>
      </c>
      <c r="J179" s="110">
        <v>-20.8391069077719</v>
      </c>
      <c r="K179" s="110"/>
      <c r="L179" s="128">
        <v>1.30796331426778</v>
      </c>
      <c r="M179" s="128">
        <v>11.4165085794976</v>
      </c>
      <c r="N179" s="128">
        <v>21.476761619190398</v>
      </c>
      <c r="O179" s="128">
        <v>101.8069</v>
      </c>
      <c r="P179" s="263">
        <v>0.98409999999999997</v>
      </c>
      <c r="Q179" s="128">
        <v>5.26253687315634</v>
      </c>
    </row>
    <row r="180" spans="1:17" ht="13.2" x14ac:dyDescent="0.25">
      <c r="A180" s="110" t="s">
        <v>497</v>
      </c>
      <c r="B180" s="110">
        <v>15415</v>
      </c>
      <c r="C180" s="110">
        <v>11416</v>
      </c>
      <c r="D180" s="110"/>
      <c r="E180" s="110">
        <v>11063.831135828401</v>
      </c>
      <c r="F180" s="110">
        <v>-190.057783147317</v>
      </c>
      <c r="G180" s="110">
        <v>707.50732187953702</v>
      </c>
      <c r="H180" s="110">
        <v>-140.99129659475199</v>
      </c>
      <c r="I180" s="110">
        <v>-3.88322229114979</v>
      </c>
      <c r="J180" s="110">
        <v>-20.8391069077719</v>
      </c>
      <c r="K180" s="110"/>
      <c r="L180" s="128">
        <v>0.88874472915990899</v>
      </c>
      <c r="M180" s="128">
        <v>9.1923451183911808</v>
      </c>
      <c r="N180" s="128">
        <v>14.043754410726899</v>
      </c>
      <c r="O180" s="128">
        <v>99.723299999999995</v>
      </c>
      <c r="P180" s="263">
        <v>1.0631999999999999</v>
      </c>
      <c r="Q180" s="128">
        <v>5.3559322033898296</v>
      </c>
    </row>
    <row r="181" spans="1:17" ht="13.2" x14ac:dyDescent="0.25">
      <c r="A181" s="110" t="s">
        <v>498</v>
      </c>
      <c r="B181" s="110">
        <v>39852</v>
      </c>
      <c r="C181" s="110">
        <v>15435</v>
      </c>
      <c r="D181" s="110"/>
      <c r="E181" s="110">
        <v>15620.268576812199</v>
      </c>
      <c r="F181" s="110">
        <v>-25.252999523930601</v>
      </c>
      <c r="G181" s="110">
        <v>-226.03083455699701</v>
      </c>
      <c r="H181" s="110">
        <v>64.5751448850542</v>
      </c>
      <c r="I181" s="110">
        <v>-3.88322229114979</v>
      </c>
      <c r="J181" s="110">
        <v>5.4244567411375701</v>
      </c>
      <c r="K181" s="110"/>
      <c r="L181" s="128">
        <v>1.48298705209274</v>
      </c>
      <c r="M181" s="128">
        <v>12.850045167118299</v>
      </c>
      <c r="N181" s="128">
        <v>20.484280413981601</v>
      </c>
      <c r="O181" s="128">
        <v>101.94410000000001</v>
      </c>
      <c r="P181" s="263">
        <v>0.98499999999999999</v>
      </c>
      <c r="Q181" s="128">
        <v>9.3205741626794296</v>
      </c>
    </row>
    <row r="182" spans="1:17" ht="13.2" x14ac:dyDescent="0.25">
      <c r="A182" s="110" t="s">
        <v>499</v>
      </c>
      <c r="B182" s="110">
        <v>18755</v>
      </c>
      <c r="C182" s="110">
        <v>12433</v>
      </c>
      <c r="D182" s="110"/>
      <c r="E182" s="110">
        <v>12539.641062147601</v>
      </c>
      <c r="F182" s="110">
        <v>-2.76647918850222</v>
      </c>
      <c r="G182" s="110">
        <v>62.193650662419998</v>
      </c>
      <c r="H182" s="110">
        <v>-140.99129659475199</v>
      </c>
      <c r="I182" s="110">
        <v>-3.88322229114979</v>
      </c>
      <c r="J182" s="110">
        <v>-20.8391069077719</v>
      </c>
      <c r="K182" s="110"/>
      <c r="L182" s="128">
        <v>1.17835243934951</v>
      </c>
      <c r="M182" s="128">
        <v>10.322580645161301</v>
      </c>
      <c r="N182" s="128">
        <v>27.272727272727298</v>
      </c>
      <c r="O182" s="128">
        <v>98.284899999999993</v>
      </c>
      <c r="P182" s="263">
        <v>1.0043</v>
      </c>
      <c r="Q182" s="128">
        <v>1.6973125884017</v>
      </c>
    </row>
    <row r="183" spans="1:17" ht="13.2" x14ac:dyDescent="0.25">
      <c r="A183" s="110" t="s">
        <v>500</v>
      </c>
      <c r="B183" s="110">
        <v>57463</v>
      </c>
      <c r="C183" s="110">
        <v>12346</v>
      </c>
      <c r="D183" s="110"/>
      <c r="E183" s="110">
        <v>12511.1006083508</v>
      </c>
      <c r="F183" s="110">
        <v>-68.566244296911506</v>
      </c>
      <c r="G183" s="110">
        <v>19.5331846427001</v>
      </c>
      <c r="H183" s="110">
        <v>-140.99129659475199</v>
      </c>
      <c r="I183" s="110">
        <v>-3.88322229114979</v>
      </c>
      <c r="J183" s="110">
        <v>28.322914209341999</v>
      </c>
      <c r="K183" s="110"/>
      <c r="L183" s="128">
        <v>1.1885909193742099</v>
      </c>
      <c r="M183" s="128">
        <v>10.291839966587199</v>
      </c>
      <c r="N183" s="128">
        <v>22.150828542441701</v>
      </c>
      <c r="O183" s="128">
        <v>98.686300000000003</v>
      </c>
      <c r="P183" s="263">
        <v>1.0008999999999999</v>
      </c>
      <c r="Q183" s="128">
        <v>10.8180749202083</v>
      </c>
    </row>
    <row r="184" spans="1:17" ht="13.2" x14ac:dyDescent="0.25">
      <c r="A184" s="110" t="s">
        <v>501</v>
      </c>
      <c r="B184" s="110">
        <v>9160</v>
      </c>
      <c r="C184" s="110">
        <v>8871</v>
      </c>
      <c r="D184" s="110"/>
      <c r="E184" s="110">
        <v>9048.3282272015294</v>
      </c>
      <c r="F184" s="110">
        <v>-206.491108939637</v>
      </c>
      <c r="G184" s="110">
        <v>151.23678008497001</v>
      </c>
      <c r="H184" s="110">
        <v>-97.389852662736004</v>
      </c>
      <c r="I184" s="110">
        <v>-3.88322229114979</v>
      </c>
      <c r="J184" s="110">
        <v>-20.8391069077719</v>
      </c>
      <c r="K184" s="110"/>
      <c r="L184" s="128">
        <v>0.622270742358079</v>
      </c>
      <c r="M184" s="128">
        <v>7.5764192139738</v>
      </c>
      <c r="N184" s="128">
        <v>15.273775216138301</v>
      </c>
      <c r="O184" s="128">
        <v>100.7047</v>
      </c>
      <c r="P184" s="263">
        <v>1.0158</v>
      </c>
      <c r="Q184" s="128">
        <v>1.0767160161507401</v>
      </c>
    </row>
    <row r="185" spans="1:17" ht="13.2" x14ac:dyDescent="0.25">
      <c r="A185" s="110" t="s">
        <v>502</v>
      </c>
      <c r="B185" s="110">
        <v>27870</v>
      </c>
      <c r="C185" s="110">
        <v>14103</v>
      </c>
      <c r="D185" s="110"/>
      <c r="E185" s="110">
        <v>14293.473584716899</v>
      </c>
      <c r="F185" s="110">
        <v>-156.01727384768</v>
      </c>
      <c r="G185" s="110">
        <v>56.871004283223797</v>
      </c>
      <c r="H185" s="110">
        <v>-66.801295020861701</v>
      </c>
      <c r="I185" s="110">
        <v>-3.88322229114979</v>
      </c>
      <c r="J185" s="110">
        <v>-20.8391069077719</v>
      </c>
      <c r="K185" s="110"/>
      <c r="L185" s="128">
        <v>1.2809472551130201</v>
      </c>
      <c r="M185" s="128">
        <v>11.8012199497668</v>
      </c>
      <c r="N185" s="128">
        <v>13.286713286713301</v>
      </c>
      <c r="O185" s="128">
        <v>100.7597</v>
      </c>
      <c r="P185" s="263">
        <v>1.0034000000000001</v>
      </c>
      <c r="Q185" s="128">
        <v>2.8781038374717798</v>
      </c>
    </row>
    <row r="186" spans="1:17" ht="13.2" x14ac:dyDescent="0.25">
      <c r="A186" s="110" t="s">
        <v>503</v>
      </c>
      <c r="B186" s="110">
        <v>13290</v>
      </c>
      <c r="C186" s="110">
        <v>13809</v>
      </c>
      <c r="D186" s="110"/>
      <c r="E186" s="110">
        <v>13366.082265467399</v>
      </c>
      <c r="F186" s="110">
        <v>21.135821220898201</v>
      </c>
      <c r="G186" s="110">
        <v>381.18688930172698</v>
      </c>
      <c r="H186" s="110">
        <v>-37.474039445349803</v>
      </c>
      <c r="I186" s="110">
        <v>-3.88322229114979</v>
      </c>
      <c r="J186" s="110">
        <v>82.092434201781799</v>
      </c>
      <c r="K186" s="110"/>
      <c r="L186" s="128">
        <v>1.2866817155756201</v>
      </c>
      <c r="M186" s="128">
        <v>10.985703536493601</v>
      </c>
      <c r="N186" s="128">
        <v>27.397260273972599</v>
      </c>
      <c r="O186" s="128">
        <v>101.0928</v>
      </c>
      <c r="P186" s="263">
        <v>1.0279</v>
      </c>
      <c r="Q186" s="128">
        <v>13.421418636995799</v>
      </c>
    </row>
    <row r="187" spans="1:17" ht="13.2" x14ac:dyDescent="0.25">
      <c r="A187" s="110" t="s">
        <v>504</v>
      </c>
      <c r="B187" s="110">
        <v>10816</v>
      </c>
      <c r="C187" s="110">
        <v>13561</v>
      </c>
      <c r="D187" s="110"/>
      <c r="E187" s="110">
        <v>12991.8856980292</v>
      </c>
      <c r="F187" s="110">
        <v>-47.635736018324799</v>
      </c>
      <c r="G187" s="110">
        <v>782.58958169772495</v>
      </c>
      <c r="H187" s="110">
        <v>-140.99129659475199</v>
      </c>
      <c r="I187" s="110">
        <v>-3.88322229114979</v>
      </c>
      <c r="J187" s="110">
        <v>-20.8391069077719</v>
      </c>
      <c r="K187" s="110"/>
      <c r="L187" s="128">
        <v>1.0355029585798801</v>
      </c>
      <c r="M187" s="128">
        <v>10.7988165680473</v>
      </c>
      <c r="N187" s="128">
        <v>22.688356164383599</v>
      </c>
      <c r="O187" s="128">
        <v>97.956500000000005</v>
      </c>
      <c r="P187" s="263">
        <v>1.0596000000000001</v>
      </c>
      <c r="Q187" s="128">
        <v>8.1994928148774306</v>
      </c>
    </row>
    <row r="188" spans="1:17" ht="13.2" x14ac:dyDescent="0.25">
      <c r="A188" s="110" t="s">
        <v>505</v>
      </c>
      <c r="B188" s="110">
        <v>13013</v>
      </c>
      <c r="C188" s="110">
        <v>12225</v>
      </c>
      <c r="D188" s="110"/>
      <c r="E188" s="110">
        <v>11657.779693561</v>
      </c>
      <c r="F188" s="110">
        <v>-181.55171807578</v>
      </c>
      <c r="G188" s="110">
        <v>914.08267628487499</v>
      </c>
      <c r="H188" s="110">
        <v>-140.99129659475199</v>
      </c>
      <c r="I188" s="110">
        <v>-3.88322229114979</v>
      </c>
      <c r="J188" s="110">
        <v>-20.8391069077719</v>
      </c>
      <c r="K188" s="110"/>
      <c r="L188" s="128">
        <v>1.1065857219703401</v>
      </c>
      <c r="M188" s="128">
        <v>9.5904095904095907</v>
      </c>
      <c r="N188" s="128">
        <v>14.182692307692299</v>
      </c>
      <c r="O188" s="128">
        <v>99.429500000000004</v>
      </c>
      <c r="P188" s="263">
        <v>1.0777000000000001</v>
      </c>
      <c r="Q188" s="128">
        <v>5.7750759878419498</v>
      </c>
    </row>
    <row r="189" spans="1:17" ht="13.2" x14ac:dyDescent="0.25">
      <c r="A189" s="110" t="s">
        <v>506</v>
      </c>
      <c r="B189" s="110">
        <v>11399</v>
      </c>
      <c r="C189" s="110">
        <v>12333</v>
      </c>
      <c r="D189" s="110"/>
      <c r="E189" s="110">
        <v>12461.753887282999</v>
      </c>
      <c r="F189" s="110">
        <v>-54.409220615621201</v>
      </c>
      <c r="G189" s="110">
        <v>91.766945139980393</v>
      </c>
      <c r="H189" s="110">
        <v>-140.99129659475199</v>
      </c>
      <c r="I189" s="110">
        <v>-3.88322229114979</v>
      </c>
      <c r="J189" s="110">
        <v>-20.8391069077719</v>
      </c>
      <c r="K189" s="110"/>
      <c r="L189" s="128">
        <v>1.1141328186682999</v>
      </c>
      <c r="M189" s="128">
        <v>10.2903763488025</v>
      </c>
      <c r="N189" s="128">
        <v>23.2736572890026</v>
      </c>
      <c r="O189" s="128">
        <v>97.715400000000002</v>
      </c>
      <c r="P189" s="263">
        <v>1.0066999999999999</v>
      </c>
      <c r="Q189" s="128">
        <v>1.0101010101010099</v>
      </c>
    </row>
    <row r="190" spans="1:17" ht="13.2" x14ac:dyDescent="0.25">
      <c r="A190" s="110" t="s">
        <v>507</v>
      </c>
      <c r="B190" s="110">
        <v>12839</v>
      </c>
      <c r="C190" s="110">
        <v>12316</v>
      </c>
      <c r="D190" s="110"/>
      <c r="E190" s="110">
        <v>12530.403125561001</v>
      </c>
      <c r="F190" s="110">
        <v>-146.74842843073401</v>
      </c>
      <c r="G190" s="110">
        <v>72.178250035547805</v>
      </c>
      <c r="H190" s="110">
        <v>-140.99129659475199</v>
      </c>
      <c r="I190" s="110">
        <v>-3.88322229114979</v>
      </c>
      <c r="J190" s="110">
        <v>5.2179408134946703</v>
      </c>
      <c r="K190" s="110"/>
      <c r="L190" s="128">
        <v>1.16831528935275</v>
      </c>
      <c r="M190" s="128">
        <v>10.320118389282699</v>
      </c>
      <c r="N190" s="128">
        <v>15.9245283018868</v>
      </c>
      <c r="O190" s="128">
        <v>97.856800000000007</v>
      </c>
      <c r="P190" s="263">
        <v>1.0051000000000001</v>
      </c>
      <c r="Q190" s="128">
        <v>9.58395245170877</v>
      </c>
    </row>
    <row r="191" spans="1:17" ht="13.2" x14ac:dyDescent="0.25">
      <c r="A191" s="110" t="s">
        <v>508</v>
      </c>
      <c r="B191" s="110">
        <v>16275</v>
      </c>
      <c r="C191" s="110">
        <v>12155</v>
      </c>
      <c r="D191" s="110"/>
      <c r="E191" s="110">
        <v>12181.382288860499</v>
      </c>
      <c r="F191" s="110">
        <v>-190.889884698093</v>
      </c>
      <c r="G191" s="110">
        <v>300.626369027838</v>
      </c>
      <c r="H191" s="110">
        <v>-111.87629110271899</v>
      </c>
      <c r="I191" s="110">
        <v>-3.88322229114979</v>
      </c>
      <c r="J191" s="110">
        <v>-20.8391069077719</v>
      </c>
      <c r="K191" s="110"/>
      <c r="L191" s="128">
        <v>1.2104454685099799</v>
      </c>
      <c r="M191" s="128">
        <v>9.9907834101382509</v>
      </c>
      <c r="N191" s="128">
        <v>12.853628536285401</v>
      </c>
      <c r="O191" s="128">
        <v>100.3443</v>
      </c>
      <c r="P191" s="263">
        <v>1.024</v>
      </c>
      <c r="Q191" s="128">
        <v>7.0463887257780398</v>
      </c>
    </row>
    <row r="192" spans="1:17" ht="13.2" x14ac:dyDescent="0.25">
      <c r="A192" s="110" t="s">
        <v>509</v>
      </c>
      <c r="B192" s="110">
        <v>11940</v>
      </c>
      <c r="C192" s="110">
        <v>13512</v>
      </c>
      <c r="D192" s="110"/>
      <c r="E192" s="110">
        <v>13015.141418678</v>
      </c>
      <c r="F192" s="110">
        <v>3.26306187108514</v>
      </c>
      <c r="G192" s="110">
        <v>659.03026502908403</v>
      </c>
      <c r="H192" s="110">
        <v>-140.99129659475199</v>
      </c>
      <c r="I192" s="110">
        <v>-3.88322229114979</v>
      </c>
      <c r="J192" s="110">
        <v>-20.8391069077719</v>
      </c>
      <c r="K192" s="110"/>
      <c r="L192" s="128">
        <v>1.1222780569514199</v>
      </c>
      <c r="M192" s="128">
        <v>10.770519262981599</v>
      </c>
      <c r="N192" s="128">
        <v>26.594090202177298</v>
      </c>
      <c r="O192" s="128">
        <v>98.001800000000003</v>
      </c>
      <c r="P192" s="263">
        <v>1.05</v>
      </c>
      <c r="Q192" s="128">
        <v>4.5655375552282802</v>
      </c>
    </row>
    <row r="193" spans="1:17" ht="13.2" x14ac:dyDescent="0.25">
      <c r="A193" s="110" t="s">
        <v>510</v>
      </c>
      <c r="B193" s="110">
        <v>59274</v>
      </c>
      <c r="C193" s="110">
        <v>13189</v>
      </c>
      <c r="D193" s="110"/>
      <c r="E193" s="110">
        <v>13407.910240756801</v>
      </c>
      <c r="F193" s="110">
        <v>108.609443048356</v>
      </c>
      <c r="G193" s="110">
        <v>-162.007265962427</v>
      </c>
      <c r="H193" s="110">
        <v>-140.99129659475199</v>
      </c>
      <c r="I193" s="110">
        <v>-3.88322229114979</v>
      </c>
      <c r="J193" s="110">
        <v>-20.8391069077719</v>
      </c>
      <c r="K193" s="110"/>
      <c r="L193" s="128">
        <v>1.2788068967844199</v>
      </c>
      <c r="M193" s="128">
        <v>11.026757094172799</v>
      </c>
      <c r="N193" s="128">
        <v>33.751529987760101</v>
      </c>
      <c r="O193" s="128">
        <v>98.679299999999998</v>
      </c>
      <c r="P193" s="263">
        <v>0.98729999999999996</v>
      </c>
      <c r="Q193" s="128">
        <v>3.0808366308649</v>
      </c>
    </row>
    <row r="194" spans="1:17" ht="13.2" x14ac:dyDescent="0.25">
      <c r="A194" s="110" t="s">
        <v>511</v>
      </c>
      <c r="B194" s="110">
        <v>9186</v>
      </c>
      <c r="C194" s="110">
        <v>12021</v>
      </c>
      <c r="D194" s="110"/>
      <c r="E194" s="110">
        <v>11999.7092022508</v>
      </c>
      <c r="F194" s="110">
        <v>-93.198919483663204</v>
      </c>
      <c r="G194" s="110">
        <v>256.66717458177698</v>
      </c>
      <c r="H194" s="110">
        <v>-140.99129659475199</v>
      </c>
      <c r="I194" s="110">
        <v>20.079227362131299</v>
      </c>
      <c r="J194" s="110">
        <v>-20.8391069077719</v>
      </c>
      <c r="K194" s="110"/>
      <c r="L194" s="128">
        <v>1.25190507293708</v>
      </c>
      <c r="M194" s="128">
        <v>9.8084040931852794</v>
      </c>
      <c r="N194" s="128">
        <v>21.198668146503898</v>
      </c>
      <c r="O194" s="128">
        <v>97.033100000000005</v>
      </c>
      <c r="P194" s="263">
        <v>1.0206999999999999</v>
      </c>
      <c r="Q194" s="128">
        <v>-3.1458531935176399</v>
      </c>
    </row>
    <row r="195" spans="1:17" ht="13.2" x14ac:dyDescent="0.25">
      <c r="A195" s="110" t="s">
        <v>512</v>
      </c>
      <c r="B195" s="110">
        <v>57282</v>
      </c>
      <c r="C195" s="110">
        <v>13434</v>
      </c>
      <c r="D195" s="110"/>
      <c r="E195" s="110">
        <v>13546.738125985101</v>
      </c>
      <c r="F195" s="110">
        <v>25.626784437252201</v>
      </c>
      <c r="G195" s="110">
        <v>25.883953658967201</v>
      </c>
      <c r="H195" s="110">
        <v>-140.99129659475199</v>
      </c>
      <c r="I195" s="110">
        <v>-3.88322229114979</v>
      </c>
      <c r="J195" s="110">
        <v>-19.854073667750299</v>
      </c>
      <c r="K195" s="110"/>
      <c r="L195" s="128">
        <v>1.2290073670612101</v>
      </c>
      <c r="M195" s="128">
        <v>11.1762857442128</v>
      </c>
      <c r="N195" s="128">
        <v>27.257107154014399</v>
      </c>
      <c r="O195" s="128">
        <v>98.524100000000004</v>
      </c>
      <c r="P195" s="263">
        <v>1.0013000000000001</v>
      </c>
      <c r="Q195" s="128">
        <v>8.2736553405454796</v>
      </c>
    </row>
    <row r="196" spans="1:17" ht="13.2" x14ac:dyDescent="0.25">
      <c r="A196" s="110" t="s">
        <v>513</v>
      </c>
      <c r="B196" s="110">
        <v>25108</v>
      </c>
      <c r="C196" s="110">
        <v>13025</v>
      </c>
      <c r="D196" s="110"/>
      <c r="E196" s="110">
        <v>12904.340493436899</v>
      </c>
      <c r="F196" s="110">
        <v>-122.100172074611</v>
      </c>
      <c r="G196" s="110">
        <v>408.30774939173</v>
      </c>
      <c r="H196" s="110">
        <v>-140.99129659475199</v>
      </c>
      <c r="I196" s="110">
        <v>-3.88322229114979</v>
      </c>
      <c r="J196" s="110">
        <v>-20.8391069077719</v>
      </c>
      <c r="K196" s="110"/>
      <c r="L196" s="128">
        <v>1.3700812490043</v>
      </c>
      <c r="M196" s="128">
        <v>10.534490998884801</v>
      </c>
      <c r="N196" s="128">
        <v>17.504725897920601</v>
      </c>
      <c r="O196" s="128">
        <v>98.668499999999995</v>
      </c>
      <c r="P196" s="263">
        <v>1.0309999999999999</v>
      </c>
      <c r="Q196" s="128">
        <v>3.5689535689535701</v>
      </c>
    </row>
    <row r="197" spans="1:17" ht="13.2" x14ac:dyDescent="0.25">
      <c r="A197" s="110" t="s">
        <v>514</v>
      </c>
      <c r="B197" s="110">
        <v>16163</v>
      </c>
      <c r="C197" s="110">
        <v>12922</v>
      </c>
      <c r="D197" s="110"/>
      <c r="E197" s="110">
        <v>12752.5066929077</v>
      </c>
      <c r="F197" s="110">
        <v>-125.94005741903401</v>
      </c>
      <c r="G197" s="110">
        <v>460.987181693411</v>
      </c>
      <c r="H197" s="110">
        <v>-140.99129659475199</v>
      </c>
      <c r="I197" s="110">
        <v>-3.88322229114979</v>
      </c>
      <c r="J197" s="110">
        <v>-20.8391069077719</v>
      </c>
      <c r="K197" s="110"/>
      <c r="L197" s="128">
        <v>1.10746767308049</v>
      </c>
      <c r="M197" s="128">
        <v>10.5487842603477</v>
      </c>
      <c r="N197" s="128">
        <v>17.1847507331378</v>
      </c>
      <c r="O197" s="128">
        <v>98.454499999999996</v>
      </c>
      <c r="P197" s="263">
        <v>1.0355000000000001</v>
      </c>
      <c r="Q197" s="128">
        <v>4.7248471372985001</v>
      </c>
    </row>
    <row r="198" spans="1:17" ht="13.2" x14ac:dyDescent="0.25">
      <c r="A198" s="110" t="s">
        <v>515</v>
      </c>
      <c r="B198" s="110">
        <v>12268</v>
      </c>
      <c r="C198" s="110">
        <v>14455</v>
      </c>
      <c r="D198" s="110"/>
      <c r="E198" s="110">
        <v>14158.8142070718</v>
      </c>
      <c r="F198" s="110">
        <v>-76.255172269749394</v>
      </c>
      <c r="G198" s="110">
        <v>452.859960197242</v>
      </c>
      <c r="H198" s="110">
        <v>-140.99129659475199</v>
      </c>
      <c r="I198" s="110">
        <v>-3.88322229114979</v>
      </c>
      <c r="J198" s="110">
        <v>64.903457937298001</v>
      </c>
      <c r="K198" s="110"/>
      <c r="L198" s="128">
        <v>1.53244212585589</v>
      </c>
      <c r="M198" s="128">
        <v>11.5422236713401</v>
      </c>
      <c r="N198" s="128">
        <v>19.209039548022599</v>
      </c>
      <c r="O198" s="128">
        <v>98.532799999999995</v>
      </c>
      <c r="P198" s="263">
        <v>1.0314000000000001</v>
      </c>
      <c r="Q198" s="128">
        <v>12.2463261021694</v>
      </c>
    </row>
    <row r="199" spans="1:17" ht="13.2" x14ac:dyDescent="0.25">
      <c r="A199" s="110" t="s">
        <v>516</v>
      </c>
      <c r="B199" s="110">
        <v>39904</v>
      </c>
      <c r="C199" s="110">
        <v>13086</v>
      </c>
      <c r="D199" s="110"/>
      <c r="E199" s="110">
        <v>13137.1474336585</v>
      </c>
      <c r="F199" s="110">
        <v>-2.5808271260083302</v>
      </c>
      <c r="G199" s="110">
        <v>117.31151779455099</v>
      </c>
      <c r="H199" s="110">
        <v>-140.99129659475199</v>
      </c>
      <c r="I199" s="110">
        <v>-3.88322229114979</v>
      </c>
      <c r="J199" s="110">
        <v>-20.8391069077719</v>
      </c>
      <c r="K199" s="110"/>
      <c r="L199" s="128">
        <v>1.0575380914194099</v>
      </c>
      <c r="M199" s="128">
        <v>10.913692862870899</v>
      </c>
      <c r="N199" s="128">
        <v>25.8094144661309</v>
      </c>
      <c r="O199" s="128">
        <v>97.328800000000001</v>
      </c>
      <c r="P199" s="263">
        <v>1.0083</v>
      </c>
      <c r="Q199" s="128">
        <v>-0.76859160781055302</v>
      </c>
    </row>
    <row r="200" spans="1:17" ht="13.2" x14ac:dyDescent="0.25">
      <c r="A200" s="110" t="s">
        <v>517</v>
      </c>
      <c r="B200" s="110">
        <v>12216</v>
      </c>
      <c r="C200" s="110">
        <v>12423</v>
      </c>
      <c r="D200" s="110"/>
      <c r="E200" s="110">
        <v>12499.060891282799</v>
      </c>
      <c r="F200" s="110">
        <v>-40.897811663861198</v>
      </c>
      <c r="G200" s="110">
        <v>63.269062016829203</v>
      </c>
      <c r="H200" s="110">
        <v>-140.99129659475199</v>
      </c>
      <c r="I200" s="110">
        <v>62.915682950211298</v>
      </c>
      <c r="J200" s="110">
        <v>-20.8391069077719</v>
      </c>
      <c r="K200" s="110"/>
      <c r="L200" s="128">
        <v>1.1296660117878199</v>
      </c>
      <c r="M200" s="128">
        <v>10.3143418467583</v>
      </c>
      <c r="N200" s="128">
        <v>24.285714285714299</v>
      </c>
      <c r="O200" s="128">
        <v>96.894300000000001</v>
      </c>
      <c r="P200" s="263">
        <v>1.0044</v>
      </c>
      <c r="Q200" s="128">
        <v>-5.0271739130434803</v>
      </c>
    </row>
    <row r="201" spans="1:17" ht="13.2" x14ac:dyDescent="0.25">
      <c r="A201" s="110" t="s">
        <v>518</v>
      </c>
      <c r="B201" s="110">
        <v>12800</v>
      </c>
      <c r="C201" s="110">
        <v>13000</v>
      </c>
      <c r="D201" s="110"/>
      <c r="E201" s="110">
        <v>12928.426992455799</v>
      </c>
      <c r="F201" s="110">
        <v>-245.00549801513</v>
      </c>
      <c r="G201" s="110">
        <v>154.36441910993699</v>
      </c>
      <c r="H201" s="110">
        <v>20.941864659305001</v>
      </c>
      <c r="I201" s="110">
        <v>161.904247578357</v>
      </c>
      <c r="J201" s="110">
        <v>-20.8391069077719</v>
      </c>
      <c r="K201" s="110"/>
      <c r="L201" s="128">
        <v>1.0234375</v>
      </c>
      <c r="M201" s="128">
        <v>10.75</v>
      </c>
      <c r="N201" s="128">
        <v>7.8488372093023298</v>
      </c>
      <c r="O201" s="128">
        <v>101.8334</v>
      </c>
      <c r="P201" s="263">
        <v>1.0113000000000001</v>
      </c>
      <c r="Q201" s="128">
        <v>-8.9975845410627997</v>
      </c>
    </row>
    <row r="202" spans="1:17" ht="14.25" customHeight="1" x14ac:dyDescent="0.25">
      <c r="A202" s="18" t="s">
        <v>519</v>
      </c>
      <c r="B202" s="110"/>
      <c r="C202" s="110"/>
      <c r="D202" s="18"/>
      <c r="E202" s="110"/>
      <c r="F202" s="110"/>
      <c r="G202" s="110"/>
      <c r="H202" s="110"/>
      <c r="I202" s="110"/>
      <c r="J202" s="110"/>
      <c r="K202" s="18"/>
      <c r="L202" s="128"/>
      <c r="M202" s="128"/>
      <c r="N202" s="128"/>
      <c r="O202" s="128"/>
      <c r="P202" s="263"/>
      <c r="Q202" s="128"/>
    </row>
    <row r="203" spans="1:17" ht="13.2" x14ac:dyDescent="0.25">
      <c r="A203" s="110" t="s">
        <v>520</v>
      </c>
      <c r="B203" s="110">
        <v>25832</v>
      </c>
      <c r="C203" s="110">
        <v>12233</v>
      </c>
      <c r="D203" s="110"/>
      <c r="E203" s="110">
        <v>12030.3394398898</v>
      </c>
      <c r="F203" s="110">
        <v>-160.79485560754</v>
      </c>
      <c r="G203" s="110">
        <v>529.18689184241305</v>
      </c>
      <c r="H203" s="110">
        <v>-140.99129659475199</v>
      </c>
      <c r="I203" s="110">
        <v>-3.88322229114979</v>
      </c>
      <c r="J203" s="110">
        <v>-20.8391069077719</v>
      </c>
      <c r="K203" s="110"/>
      <c r="L203" s="128">
        <v>1.1458655930628701</v>
      </c>
      <c r="M203" s="128">
        <v>9.8947042427996301</v>
      </c>
      <c r="N203" s="128">
        <v>15.4538341158059</v>
      </c>
      <c r="O203" s="128">
        <v>96.3874</v>
      </c>
      <c r="P203" s="263">
        <v>1.0432999999999999</v>
      </c>
      <c r="Q203" s="128">
        <v>6.7365269461077801</v>
      </c>
    </row>
    <row r="204" spans="1:17" ht="13.2" x14ac:dyDescent="0.25">
      <c r="A204" s="110" t="s">
        <v>521</v>
      </c>
      <c r="B204" s="110">
        <v>8535</v>
      </c>
      <c r="C204" s="110">
        <v>12685</v>
      </c>
      <c r="D204" s="110"/>
      <c r="E204" s="110">
        <v>12140.4860453439</v>
      </c>
      <c r="F204" s="110">
        <v>-95.306613224839296</v>
      </c>
      <c r="G204" s="110">
        <v>791.33454401986796</v>
      </c>
      <c r="H204" s="110">
        <v>-140.99129659475199</v>
      </c>
      <c r="I204" s="110">
        <v>-3.88322229114979</v>
      </c>
      <c r="J204" s="110">
        <v>-7.0479280694256001</v>
      </c>
      <c r="K204" s="110"/>
      <c r="L204" s="128">
        <v>1.07791446983011</v>
      </c>
      <c r="M204" s="128">
        <v>10.029291154071499</v>
      </c>
      <c r="N204" s="128">
        <v>20.5607476635514</v>
      </c>
      <c r="O204" s="128">
        <v>97.082499999999996</v>
      </c>
      <c r="P204" s="263">
        <v>1.0645</v>
      </c>
      <c r="Q204" s="128">
        <v>8.9655172413793096</v>
      </c>
    </row>
    <row r="205" spans="1:17" ht="13.2" x14ac:dyDescent="0.25">
      <c r="A205" s="110" t="s">
        <v>522</v>
      </c>
      <c r="B205" s="110">
        <v>10315</v>
      </c>
      <c r="C205" s="110">
        <v>12038</v>
      </c>
      <c r="D205" s="110"/>
      <c r="E205" s="110">
        <v>11824.171909393999</v>
      </c>
      <c r="F205" s="110">
        <v>-9.1904801425564493</v>
      </c>
      <c r="G205" s="110">
        <v>389.01152957767198</v>
      </c>
      <c r="H205" s="110">
        <v>-140.99129659475199</v>
      </c>
      <c r="I205" s="110">
        <v>-3.88322229114979</v>
      </c>
      <c r="J205" s="110">
        <v>-20.8391069077719</v>
      </c>
      <c r="K205" s="110"/>
      <c r="L205" s="128">
        <v>1.16335433834222</v>
      </c>
      <c r="M205" s="128">
        <v>9.7043141056713509</v>
      </c>
      <c r="N205" s="128">
        <v>28.471528471528501</v>
      </c>
      <c r="O205" s="128">
        <v>95.238900000000001</v>
      </c>
      <c r="P205" s="263">
        <v>1.0322</v>
      </c>
      <c r="Q205" s="128">
        <v>-1.32042253521127</v>
      </c>
    </row>
    <row r="206" spans="1:17" ht="13.2" x14ac:dyDescent="0.25">
      <c r="A206" s="110" t="s">
        <v>523</v>
      </c>
      <c r="B206" s="110">
        <v>11578</v>
      </c>
      <c r="C206" s="110">
        <v>13680</v>
      </c>
      <c r="D206" s="110"/>
      <c r="E206" s="110">
        <v>13956.904346941001</v>
      </c>
      <c r="F206" s="110">
        <v>-199.042496191678</v>
      </c>
      <c r="G206" s="110">
        <v>87.827548872749603</v>
      </c>
      <c r="H206" s="110">
        <v>-140.99129659475199</v>
      </c>
      <c r="I206" s="110">
        <v>-3.88322229114979</v>
      </c>
      <c r="J206" s="110">
        <v>-20.8391069077719</v>
      </c>
      <c r="K206" s="110"/>
      <c r="L206" s="128">
        <v>1.5460355847296601</v>
      </c>
      <c r="M206" s="128">
        <v>11.3577474520643</v>
      </c>
      <c r="N206" s="128">
        <v>10.722433460075999</v>
      </c>
      <c r="O206" s="128">
        <v>95.718900000000005</v>
      </c>
      <c r="P206" s="263">
        <v>1.0057</v>
      </c>
      <c r="Q206" s="128">
        <v>4.7685834502103797</v>
      </c>
    </row>
    <row r="207" spans="1:17" ht="13.2" x14ac:dyDescent="0.25">
      <c r="A207" s="110" t="s">
        <v>524</v>
      </c>
      <c r="B207" s="110">
        <v>9105</v>
      </c>
      <c r="C207" s="110">
        <v>11903</v>
      </c>
      <c r="D207" s="110"/>
      <c r="E207" s="110">
        <v>12082.3123378665</v>
      </c>
      <c r="F207" s="110">
        <v>-194.83634612765201</v>
      </c>
      <c r="G207" s="110">
        <v>181.050260526676</v>
      </c>
      <c r="H207" s="110">
        <v>-140.99129659475199</v>
      </c>
      <c r="I207" s="110">
        <v>-3.88322229114979</v>
      </c>
      <c r="J207" s="110">
        <v>-20.8391069077719</v>
      </c>
      <c r="K207" s="110"/>
      <c r="L207" s="128">
        <v>1.1861614497528801</v>
      </c>
      <c r="M207" s="128">
        <v>9.9176276771004908</v>
      </c>
      <c r="N207" s="128">
        <v>12.624584717608</v>
      </c>
      <c r="O207" s="128">
        <v>96.862099999999998</v>
      </c>
      <c r="P207" s="263">
        <v>1.0143</v>
      </c>
      <c r="Q207" s="128">
        <v>7.4388947927736497</v>
      </c>
    </row>
    <row r="208" spans="1:17" ht="13.2" x14ac:dyDescent="0.25">
      <c r="A208" s="110" t="s">
        <v>525</v>
      </c>
      <c r="B208" s="110">
        <v>11589</v>
      </c>
      <c r="C208" s="110">
        <v>10988</v>
      </c>
      <c r="D208" s="110"/>
      <c r="E208" s="110">
        <v>10574.306503395401</v>
      </c>
      <c r="F208" s="110">
        <v>-86.799776759290907</v>
      </c>
      <c r="G208" s="110">
        <v>665.99505860637998</v>
      </c>
      <c r="H208" s="110">
        <v>-140.99129659475199</v>
      </c>
      <c r="I208" s="110">
        <v>-3.88322229114979</v>
      </c>
      <c r="J208" s="110">
        <v>-20.8391069077719</v>
      </c>
      <c r="K208" s="110"/>
      <c r="L208" s="128">
        <v>0.97506255932349595</v>
      </c>
      <c r="M208" s="128">
        <v>8.7151609284666502</v>
      </c>
      <c r="N208" s="128">
        <v>24.4554455445545</v>
      </c>
      <c r="O208" s="128">
        <v>95.625900000000001</v>
      </c>
      <c r="P208" s="263">
        <v>1.0622</v>
      </c>
      <c r="Q208" s="128">
        <v>5.5451127819548898</v>
      </c>
    </row>
    <row r="209" spans="1:17" ht="13.2" x14ac:dyDescent="0.25">
      <c r="A209" s="110" t="s">
        <v>526</v>
      </c>
      <c r="B209" s="110">
        <v>16820</v>
      </c>
      <c r="C209" s="110">
        <v>16413</v>
      </c>
      <c r="D209" s="110"/>
      <c r="E209" s="110">
        <v>16836.810150691199</v>
      </c>
      <c r="F209" s="110">
        <v>-250.05965963616799</v>
      </c>
      <c r="G209" s="110">
        <v>-163.462269441865</v>
      </c>
      <c r="H209" s="110">
        <v>-140.99129659475199</v>
      </c>
      <c r="I209" s="110">
        <v>-3.88322229114979</v>
      </c>
      <c r="J209" s="110">
        <v>134.30800386245301</v>
      </c>
      <c r="K209" s="110"/>
      <c r="L209" s="128">
        <v>1.5636147443519599</v>
      </c>
      <c r="M209" s="128">
        <v>13.870392390011901</v>
      </c>
      <c r="N209" s="128">
        <v>5.7865409344192003</v>
      </c>
      <c r="O209" s="128">
        <v>97.760199999999998</v>
      </c>
      <c r="P209" s="263">
        <v>0.98980000000000001</v>
      </c>
      <c r="Q209" s="128">
        <v>14.512571680635199</v>
      </c>
    </row>
    <row r="210" spans="1:17" ht="13.2" x14ac:dyDescent="0.25">
      <c r="A210" s="110" t="s">
        <v>527</v>
      </c>
      <c r="B210" s="110">
        <v>96466</v>
      </c>
      <c r="C210" s="110">
        <v>11491</v>
      </c>
      <c r="D210" s="110"/>
      <c r="E210" s="110">
        <v>11806.536997864199</v>
      </c>
      <c r="F210" s="110">
        <v>-91.641201196944294</v>
      </c>
      <c r="G210" s="110">
        <v>-90.901716686872902</v>
      </c>
      <c r="H210" s="110">
        <v>-140.99129659475199</v>
      </c>
      <c r="I210" s="110">
        <v>-3.88322229114979</v>
      </c>
      <c r="J210" s="110">
        <v>11.926936981565801</v>
      </c>
      <c r="K210" s="110"/>
      <c r="L210" s="128">
        <v>1.0625505359401199</v>
      </c>
      <c r="M210" s="128">
        <v>9.7454025252420493</v>
      </c>
      <c r="N210" s="128">
        <v>21.465801510477601</v>
      </c>
      <c r="O210" s="128">
        <v>98.159199999999998</v>
      </c>
      <c r="P210" s="263">
        <v>0.99160000000000004</v>
      </c>
      <c r="Q210" s="128">
        <v>10.048553937091</v>
      </c>
    </row>
    <row r="211" spans="1:17" ht="13.2" x14ac:dyDescent="0.25">
      <c r="A211" s="110" t="s">
        <v>528</v>
      </c>
      <c r="B211" s="110">
        <v>12115</v>
      </c>
      <c r="C211" s="110">
        <v>13597</v>
      </c>
      <c r="D211" s="110"/>
      <c r="E211" s="110">
        <v>13609.058548851401</v>
      </c>
      <c r="F211" s="110">
        <v>-213.78870630882199</v>
      </c>
      <c r="G211" s="110">
        <v>367.55233978486302</v>
      </c>
      <c r="H211" s="110">
        <v>-140.99129659475199</v>
      </c>
      <c r="I211" s="110">
        <v>-3.88322229114979</v>
      </c>
      <c r="J211" s="110">
        <v>-20.8391069077719</v>
      </c>
      <c r="K211" s="110"/>
      <c r="L211" s="128">
        <v>1.2381345439537801</v>
      </c>
      <c r="M211" s="128">
        <v>11.2257531985142</v>
      </c>
      <c r="N211" s="128">
        <v>9.7794117647058805</v>
      </c>
      <c r="O211" s="128">
        <v>96.588899999999995</v>
      </c>
      <c r="P211" s="263">
        <v>1.0264</v>
      </c>
      <c r="Q211" s="128">
        <v>7.4733096085409203</v>
      </c>
    </row>
    <row r="212" spans="1:17" ht="13.2" x14ac:dyDescent="0.25">
      <c r="A212" s="110" t="s">
        <v>529</v>
      </c>
      <c r="B212" s="110">
        <v>24053</v>
      </c>
      <c r="C212" s="110">
        <v>11681</v>
      </c>
      <c r="D212" s="110"/>
      <c r="E212" s="110">
        <v>11879.8541948314</v>
      </c>
      <c r="F212" s="110">
        <v>-95.304697978325805</v>
      </c>
      <c r="G212" s="110">
        <v>61.732537971926</v>
      </c>
      <c r="H212" s="110">
        <v>-140.99129659475199</v>
      </c>
      <c r="I212" s="110">
        <v>-3.88322229114979</v>
      </c>
      <c r="J212" s="110">
        <v>-20.8391069077719</v>
      </c>
      <c r="K212" s="110"/>
      <c r="L212" s="128">
        <v>1.0144264748680001</v>
      </c>
      <c r="M212" s="128">
        <v>9.8366108177774105</v>
      </c>
      <c r="N212" s="128">
        <v>20.9636517328825</v>
      </c>
      <c r="O212" s="128">
        <v>96.021799999999999</v>
      </c>
      <c r="P212" s="263">
        <v>1.0044999999999999</v>
      </c>
      <c r="Q212" s="128">
        <v>0.15349194167306199</v>
      </c>
    </row>
    <row r="213" spans="1:17" ht="13.2" x14ac:dyDescent="0.25">
      <c r="A213" s="110" t="s">
        <v>530</v>
      </c>
      <c r="B213" s="110">
        <v>3701</v>
      </c>
      <c r="C213" s="110">
        <v>12279</v>
      </c>
      <c r="D213" s="110"/>
      <c r="E213" s="110">
        <v>11615.985745322299</v>
      </c>
      <c r="F213" s="110">
        <v>-69.803669656941196</v>
      </c>
      <c r="G213" s="110">
        <v>898.05770218687201</v>
      </c>
      <c r="H213" s="110">
        <v>-140.99129659475199</v>
      </c>
      <c r="I213" s="110">
        <v>-3.88322229114979</v>
      </c>
      <c r="J213" s="110">
        <v>-20.8391069077719</v>
      </c>
      <c r="K213" s="110"/>
      <c r="L213" s="128">
        <v>1.13482842475007</v>
      </c>
      <c r="M213" s="128">
        <v>9.5379627127803293</v>
      </c>
      <c r="N213" s="128">
        <v>23.796033994334302</v>
      </c>
      <c r="O213" s="128">
        <v>95.930099999999996</v>
      </c>
      <c r="P213" s="263">
        <v>1.0766</v>
      </c>
      <c r="Q213" s="128">
        <v>4.7745358090185697</v>
      </c>
    </row>
    <row r="214" spans="1:17" ht="13.2" x14ac:dyDescent="0.25">
      <c r="A214" s="110" t="s">
        <v>531</v>
      </c>
      <c r="B214" s="110">
        <v>3882</v>
      </c>
      <c r="C214" s="110">
        <v>11164</v>
      </c>
      <c r="D214" s="110"/>
      <c r="E214" s="110">
        <v>10484.7920553535</v>
      </c>
      <c r="F214" s="110">
        <v>-206.24646766446199</v>
      </c>
      <c r="G214" s="110">
        <v>767.37213890277701</v>
      </c>
      <c r="H214" s="110">
        <v>-140.99129659475199</v>
      </c>
      <c r="I214" s="110">
        <v>280.10095750633297</v>
      </c>
      <c r="J214" s="110">
        <v>-20.8391069077719</v>
      </c>
      <c r="K214" s="110"/>
      <c r="L214" s="128">
        <v>0.85007727975270497</v>
      </c>
      <c r="M214" s="128">
        <v>8.7068521380731596</v>
      </c>
      <c r="N214" s="128">
        <v>13.313609467455599</v>
      </c>
      <c r="O214" s="128">
        <v>95.975399999999993</v>
      </c>
      <c r="P214" s="263">
        <v>1.0724</v>
      </c>
      <c r="Q214" s="128">
        <v>-15.681818181818199</v>
      </c>
    </row>
    <row r="215" spans="1:17" ht="13.2" x14ac:dyDescent="0.25">
      <c r="A215" s="110" t="s">
        <v>532</v>
      </c>
      <c r="B215" s="110">
        <v>13418</v>
      </c>
      <c r="C215" s="110">
        <v>11958</v>
      </c>
      <c r="D215" s="110"/>
      <c r="E215" s="110">
        <v>11519.254926051801</v>
      </c>
      <c r="F215" s="110">
        <v>-192.09041202822999</v>
      </c>
      <c r="G215" s="110">
        <v>796.19023103713198</v>
      </c>
      <c r="H215" s="110">
        <v>-140.99129659475199</v>
      </c>
      <c r="I215" s="110">
        <v>-3.88322229114979</v>
      </c>
      <c r="J215" s="110">
        <v>-20.8391069077719</v>
      </c>
      <c r="K215" s="110"/>
      <c r="L215" s="128">
        <v>1.02101654493963</v>
      </c>
      <c r="M215" s="128">
        <v>9.5170666269190605</v>
      </c>
      <c r="N215" s="128">
        <v>13.3907595927956</v>
      </c>
      <c r="O215" s="128">
        <v>96.366799999999998</v>
      </c>
      <c r="P215" s="263">
        <v>1.0684</v>
      </c>
      <c r="Q215" s="128">
        <v>4.3542435424354196</v>
      </c>
    </row>
    <row r="216" spans="1:17" ht="13.2" x14ac:dyDescent="0.25">
      <c r="A216" s="110" t="s">
        <v>533</v>
      </c>
      <c r="B216" s="110">
        <v>15242</v>
      </c>
      <c r="C216" s="110">
        <v>11721</v>
      </c>
      <c r="D216" s="110"/>
      <c r="E216" s="110">
        <v>11400.207677185001</v>
      </c>
      <c r="F216" s="110">
        <v>-91.521718079976296</v>
      </c>
      <c r="G216" s="110">
        <v>463.141480414868</v>
      </c>
      <c r="H216" s="110">
        <v>-140.99129659475199</v>
      </c>
      <c r="I216" s="110">
        <v>110.88074243586099</v>
      </c>
      <c r="J216" s="110">
        <v>-20.8391069077719</v>
      </c>
      <c r="K216" s="110"/>
      <c r="L216" s="128">
        <v>1.0759742815903399</v>
      </c>
      <c r="M216" s="128">
        <v>9.3819708699645705</v>
      </c>
      <c r="N216" s="128">
        <v>22.307692307692299</v>
      </c>
      <c r="O216" s="128">
        <v>96.362499999999997</v>
      </c>
      <c r="P216" s="263">
        <v>1.0399</v>
      </c>
      <c r="Q216" s="128">
        <v>-7.5406032482598597</v>
      </c>
    </row>
    <row r="217" spans="1:17" ht="13.2" x14ac:dyDescent="0.25">
      <c r="A217" s="110" t="s">
        <v>534</v>
      </c>
      <c r="B217" s="110">
        <v>11411</v>
      </c>
      <c r="C217" s="110">
        <v>11668</v>
      </c>
      <c r="D217" s="110"/>
      <c r="E217" s="110">
        <v>10808.549261169201</v>
      </c>
      <c r="F217" s="110">
        <v>-158.08879472819299</v>
      </c>
      <c r="G217" s="110">
        <v>1183.1624987842799</v>
      </c>
      <c r="H217" s="110">
        <v>-140.99129659475199</v>
      </c>
      <c r="I217" s="110">
        <v>-3.88322229114979</v>
      </c>
      <c r="J217" s="110">
        <v>-20.8391069077719</v>
      </c>
      <c r="K217" s="110"/>
      <c r="L217" s="128">
        <v>1.05161686092367</v>
      </c>
      <c r="M217" s="128">
        <v>8.8773990009639796</v>
      </c>
      <c r="N217" s="128">
        <v>17.472852912142201</v>
      </c>
      <c r="O217" s="128">
        <v>95.404300000000006</v>
      </c>
      <c r="P217" s="263">
        <v>1.1087</v>
      </c>
      <c r="Q217" s="128">
        <v>4.8103607770582801</v>
      </c>
    </row>
    <row r="218" spans="1:17" ht="13.2" x14ac:dyDescent="0.25">
      <c r="A218" s="110" t="s">
        <v>535</v>
      </c>
      <c r="B218" s="110">
        <v>9914</v>
      </c>
      <c r="C218" s="110">
        <v>12659</v>
      </c>
      <c r="D218" s="110"/>
      <c r="E218" s="110">
        <v>11859.2254335979</v>
      </c>
      <c r="F218" s="110">
        <v>-108.241004489768</v>
      </c>
      <c r="G218" s="110">
        <v>1073.23163803228</v>
      </c>
      <c r="H218" s="110">
        <v>-140.99129659475199</v>
      </c>
      <c r="I218" s="110">
        <v>-3.88322229114979</v>
      </c>
      <c r="J218" s="110">
        <v>-20.8391069077719</v>
      </c>
      <c r="K218" s="110"/>
      <c r="L218" s="128">
        <v>1.12971555376236</v>
      </c>
      <c r="M218" s="128">
        <v>9.7538833972160592</v>
      </c>
      <c r="N218" s="128">
        <v>20.0620475698035</v>
      </c>
      <c r="O218" s="128">
        <v>98.039900000000003</v>
      </c>
      <c r="P218" s="263">
        <v>1.0898000000000001</v>
      </c>
      <c r="Q218" s="128">
        <v>-0.82720588235294101</v>
      </c>
    </row>
    <row r="219" spans="1:17" ht="14.25" customHeight="1" x14ac:dyDescent="0.25">
      <c r="A219" s="18" t="s">
        <v>536</v>
      </c>
      <c r="B219" s="110"/>
      <c r="C219" s="110"/>
      <c r="D219" s="18"/>
      <c r="E219" s="110"/>
      <c r="F219" s="110"/>
      <c r="G219" s="110"/>
      <c r="H219" s="110"/>
      <c r="I219" s="110"/>
      <c r="J219" s="110"/>
      <c r="K219" s="18"/>
      <c r="L219" s="128"/>
      <c r="M219" s="128"/>
      <c r="N219" s="128"/>
      <c r="O219" s="128"/>
      <c r="P219" s="263"/>
      <c r="Q219" s="128"/>
    </row>
    <row r="220" spans="1:17" ht="13.2" x14ac:dyDescent="0.25">
      <c r="A220" s="110" t="s">
        <v>537</v>
      </c>
      <c r="B220" s="110">
        <v>11497</v>
      </c>
      <c r="C220" s="110">
        <v>11445</v>
      </c>
      <c r="D220" s="110"/>
      <c r="E220" s="110">
        <v>11096.328024703</v>
      </c>
      <c r="F220" s="110">
        <v>-211.88159900010501</v>
      </c>
      <c r="G220" s="110">
        <v>726.20561729346798</v>
      </c>
      <c r="H220" s="110">
        <v>-140.99129659475199</v>
      </c>
      <c r="I220" s="110">
        <v>-3.88322229114979</v>
      </c>
      <c r="J220" s="110">
        <v>-20.8391069077719</v>
      </c>
      <c r="K220" s="110"/>
      <c r="L220" s="128">
        <v>1.06114638601374</v>
      </c>
      <c r="M220" s="128">
        <v>9.1241193354788201</v>
      </c>
      <c r="N220" s="128">
        <v>12.202097235462301</v>
      </c>
      <c r="O220" s="128">
        <v>97.345100000000002</v>
      </c>
      <c r="P220" s="263">
        <v>1.0647</v>
      </c>
      <c r="Q220" s="128">
        <v>1.3852813852813901</v>
      </c>
    </row>
    <row r="221" spans="1:17" ht="13.2" x14ac:dyDescent="0.25">
      <c r="A221" s="110" t="s">
        <v>538</v>
      </c>
      <c r="B221" s="110">
        <v>9530</v>
      </c>
      <c r="C221" s="110">
        <v>11420</v>
      </c>
      <c r="D221" s="110"/>
      <c r="E221" s="110">
        <v>11487.711407016899</v>
      </c>
      <c r="F221" s="110">
        <v>-67.609661946955896</v>
      </c>
      <c r="G221" s="110">
        <v>165.65484037131799</v>
      </c>
      <c r="H221" s="110">
        <v>-140.99129659475199</v>
      </c>
      <c r="I221" s="110">
        <v>-3.88322229114979</v>
      </c>
      <c r="J221" s="110">
        <v>-20.8391069077719</v>
      </c>
      <c r="K221" s="110"/>
      <c r="L221" s="128">
        <v>0.93389296956977996</v>
      </c>
      <c r="M221" s="128">
        <v>9.5383001049317908</v>
      </c>
      <c r="N221" s="128">
        <v>23.982398239824001</v>
      </c>
      <c r="O221" s="128">
        <v>96.203199999999995</v>
      </c>
      <c r="P221" s="263">
        <v>1.0137</v>
      </c>
      <c r="Q221" s="128">
        <v>-1.28585558852621</v>
      </c>
    </row>
    <row r="222" spans="1:17" ht="13.2" x14ac:dyDescent="0.25">
      <c r="A222" s="110" t="s">
        <v>539</v>
      </c>
      <c r="B222" s="110">
        <v>16290</v>
      </c>
      <c r="C222" s="110">
        <v>13688</v>
      </c>
      <c r="D222" s="110"/>
      <c r="E222" s="110">
        <v>13538.862752826901</v>
      </c>
      <c r="F222" s="110">
        <v>17.143131926096299</v>
      </c>
      <c r="G222" s="110">
        <v>298.004857005681</v>
      </c>
      <c r="H222" s="110">
        <v>-140.99129659475199</v>
      </c>
      <c r="I222" s="110">
        <v>-3.88322229114979</v>
      </c>
      <c r="J222" s="110">
        <v>-20.8391069077719</v>
      </c>
      <c r="K222" s="110"/>
      <c r="L222" s="128">
        <v>1.28913443830571</v>
      </c>
      <c r="M222" s="128">
        <v>11.1356660527931</v>
      </c>
      <c r="N222" s="128">
        <v>26.736493936052899</v>
      </c>
      <c r="O222" s="128">
        <v>97.646799999999999</v>
      </c>
      <c r="P222" s="263">
        <v>1.0214000000000001</v>
      </c>
      <c r="Q222" s="128">
        <v>6.1352910330361796</v>
      </c>
    </row>
    <row r="223" spans="1:17" ht="13.2" x14ac:dyDescent="0.25">
      <c r="A223" s="110" t="s">
        <v>540</v>
      </c>
      <c r="B223" s="110">
        <v>6656</v>
      </c>
      <c r="C223" s="110">
        <v>11827</v>
      </c>
      <c r="D223" s="110"/>
      <c r="E223" s="110">
        <v>11747.338087764399</v>
      </c>
      <c r="F223" s="110">
        <v>38.9847563971027</v>
      </c>
      <c r="G223" s="110">
        <v>206.80320777840299</v>
      </c>
      <c r="H223" s="110">
        <v>-140.99129659475199</v>
      </c>
      <c r="I223" s="110">
        <v>-3.88322229114979</v>
      </c>
      <c r="J223" s="110">
        <v>-20.8391069077719</v>
      </c>
      <c r="K223" s="110"/>
      <c r="L223" s="128">
        <v>1.20192307692308</v>
      </c>
      <c r="M223" s="128">
        <v>9.6153846153846203</v>
      </c>
      <c r="N223" s="128">
        <v>32.8125</v>
      </c>
      <c r="O223" s="128">
        <v>96.369699999999995</v>
      </c>
      <c r="P223" s="263">
        <v>1.0168999999999999</v>
      </c>
      <c r="Q223" s="128">
        <v>3.4482758620689702</v>
      </c>
    </row>
    <row r="224" spans="1:17" ht="13.2" x14ac:dyDescent="0.25">
      <c r="A224" s="110" t="s">
        <v>541</v>
      </c>
      <c r="B224" s="110">
        <v>30278</v>
      </c>
      <c r="C224" s="110">
        <v>11796</v>
      </c>
      <c r="D224" s="110"/>
      <c r="E224" s="110">
        <v>12122.197302823601</v>
      </c>
      <c r="F224" s="110">
        <v>-30.5242025853508</v>
      </c>
      <c r="G224" s="110">
        <v>-129.91985515700301</v>
      </c>
      <c r="H224" s="110">
        <v>-140.99129659475199</v>
      </c>
      <c r="I224" s="110">
        <v>-3.88322229114979</v>
      </c>
      <c r="J224" s="110">
        <v>-20.8391069077719</v>
      </c>
      <c r="K224" s="110"/>
      <c r="L224" s="128">
        <v>1.02384569654535</v>
      </c>
      <c r="M224" s="128">
        <v>10.043596010304499</v>
      </c>
      <c r="N224" s="128">
        <v>25.7809930943768</v>
      </c>
      <c r="O224" s="128">
        <v>96.862399999999994</v>
      </c>
      <c r="P224" s="263">
        <v>0.98860000000000003</v>
      </c>
      <c r="Q224" s="128">
        <v>-0.41604754829123303</v>
      </c>
    </row>
    <row r="225" spans="1:17" ht="13.2" x14ac:dyDescent="0.25">
      <c r="A225" s="110" t="s">
        <v>542</v>
      </c>
      <c r="B225" s="110">
        <v>22479</v>
      </c>
      <c r="C225" s="110">
        <v>14766</v>
      </c>
      <c r="D225" s="110"/>
      <c r="E225" s="110">
        <v>15147.787473788499</v>
      </c>
      <c r="F225" s="110">
        <v>-64.444881798689593</v>
      </c>
      <c r="G225" s="110">
        <v>-171.98547684289801</v>
      </c>
      <c r="H225" s="110">
        <v>-140.99129659475199</v>
      </c>
      <c r="I225" s="110">
        <v>-3.88322229114979</v>
      </c>
      <c r="J225" s="110">
        <v>-0.43577123983171601</v>
      </c>
      <c r="K225" s="110"/>
      <c r="L225" s="128">
        <v>1.3523733262155799</v>
      </c>
      <c r="M225" s="128">
        <v>12.5094532674941</v>
      </c>
      <c r="N225" s="128">
        <v>18.492176386913201</v>
      </c>
      <c r="O225" s="128">
        <v>97.774100000000004</v>
      </c>
      <c r="P225" s="263">
        <v>0.98809999999999998</v>
      </c>
      <c r="Q225" s="128">
        <v>9.1036414565826291</v>
      </c>
    </row>
    <row r="226" spans="1:17" ht="13.2" x14ac:dyDescent="0.25">
      <c r="A226" s="110" t="s">
        <v>543</v>
      </c>
      <c r="B226" s="110">
        <v>5576</v>
      </c>
      <c r="C226" s="110">
        <v>12372</v>
      </c>
      <c r="D226" s="110"/>
      <c r="E226" s="110">
        <v>11918.276560937</v>
      </c>
      <c r="F226" s="110">
        <v>43.5560822404532</v>
      </c>
      <c r="G226" s="110">
        <v>575.58315839578904</v>
      </c>
      <c r="H226" s="110">
        <v>-140.99129659475199</v>
      </c>
      <c r="I226" s="110">
        <v>-3.88322229114979</v>
      </c>
      <c r="J226" s="110">
        <v>-20.8391069077719</v>
      </c>
      <c r="K226" s="110"/>
      <c r="L226" s="128">
        <v>1.05810616929699</v>
      </c>
      <c r="M226" s="128">
        <v>9.8457675753228102</v>
      </c>
      <c r="N226" s="128">
        <v>32.422586520947199</v>
      </c>
      <c r="O226" s="128">
        <v>96.890600000000006</v>
      </c>
      <c r="P226" s="263">
        <v>1.0476000000000001</v>
      </c>
      <c r="Q226" s="128">
        <v>7.2310405643738997</v>
      </c>
    </row>
    <row r="227" spans="1:17" ht="13.2" x14ac:dyDescent="0.25">
      <c r="A227" s="110" t="s">
        <v>544</v>
      </c>
      <c r="B227" s="110">
        <v>8756</v>
      </c>
      <c r="C227" s="110">
        <v>15870</v>
      </c>
      <c r="D227" s="110"/>
      <c r="E227" s="110">
        <v>15589.8104706578</v>
      </c>
      <c r="F227" s="110">
        <v>-206.947019003626</v>
      </c>
      <c r="G227" s="110">
        <v>398.01845586162898</v>
      </c>
      <c r="H227" s="110">
        <v>-140.99129659475199</v>
      </c>
      <c r="I227" s="110">
        <v>-3.88322229114979</v>
      </c>
      <c r="J227" s="110">
        <v>233.522109523794</v>
      </c>
      <c r="K227" s="110"/>
      <c r="L227" s="128">
        <v>1.62174508908177</v>
      </c>
      <c r="M227" s="128">
        <v>12.7455459113751</v>
      </c>
      <c r="N227" s="128">
        <v>9.0501792114695299</v>
      </c>
      <c r="O227" s="128">
        <v>97.503399999999999</v>
      </c>
      <c r="P227" s="263">
        <v>1.0249999999999999</v>
      </c>
      <c r="Q227" s="128">
        <v>19.8095238095238</v>
      </c>
    </row>
    <row r="228" spans="1:17" ht="13.2" x14ac:dyDescent="0.25">
      <c r="A228" s="110" t="s">
        <v>545</v>
      </c>
      <c r="B228" s="110">
        <v>23435</v>
      </c>
      <c r="C228" s="110">
        <v>12865</v>
      </c>
      <c r="D228" s="110"/>
      <c r="E228" s="110">
        <v>12782.3537703076</v>
      </c>
      <c r="F228" s="110">
        <v>-34.619821445838497</v>
      </c>
      <c r="G228" s="110">
        <v>283.0938001568</v>
      </c>
      <c r="H228" s="110">
        <v>-140.99129659475199</v>
      </c>
      <c r="I228" s="110">
        <v>-3.88322229114979</v>
      </c>
      <c r="J228" s="110">
        <v>-20.8391069077719</v>
      </c>
      <c r="K228" s="110"/>
      <c r="L228" s="128">
        <v>1.1777256240665701</v>
      </c>
      <c r="M228" s="128">
        <v>10.5355237892042</v>
      </c>
      <c r="N228" s="128">
        <v>24.260834345888998</v>
      </c>
      <c r="O228" s="128">
        <v>96.690299999999993</v>
      </c>
      <c r="P228" s="263">
        <v>1.0215000000000001</v>
      </c>
      <c r="Q228" s="128">
        <v>2.92463442069741</v>
      </c>
    </row>
    <row r="229" spans="1:17" ht="13.2" x14ac:dyDescent="0.25">
      <c r="A229" s="110" t="s">
        <v>546</v>
      </c>
      <c r="B229" s="110">
        <v>4517</v>
      </c>
      <c r="C229" s="110">
        <v>9873</v>
      </c>
      <c r="D229" s="110"/>
      <c r="E229" s="110">
        <v>9359.7449634792702</v>
      </c>
      <c r="F229" s="110">
        <v>-112.021926257025</v>
      </c>
      <c r="G229" s="110">
        <v>461.28485032758198</v>
      </c>
      <c r="H229" s="110">
        <v>-140.99129659475199</v>
      </c>
      <c r="I229" s="110">
        <v>326.28924966863201</v>
      </c>
      <c r="J229" s="110">
        <v>-20.8391069077719</v>
      </c>
      <c r="K229" s="110"/>
      <c r="L229" s="128">
        <v>0.84126632720832395</v>
      </c>
      <c r="M229" s="128">
        <v>7.7263670577817098</v>
      </c>
      <c r="N229" s="128">
        <v>24.9283667621776</v>
      </c>
      <c r="O229" s="128">
        <v>96.878699999999995</v>
      </c>
      <c r="P229" s="263">
        <v>1.0484</v>
      </c>
      <c r="Q229" s="128">
        <v>-19.037656903765701</v>
      </c>
    </row>
    <row r="230" spans="1:17" ht="13.2" x14ac:dyDescent="0.25">
      <c r="A230" s="110" t="s">
        <v>547</v>
      </c>
      <c r="B230" s="110">
        <v>10701</v>
      </c>
      <c r="C230" s="110">
        <v>12887</v>
      </c>
      <c r="D230" s="110"/>
      <c r="E230" s="110">
        <v>12893.4007851022</v>
      </c>
      <c r="F230" s="110">
        <v>-50.141617005045802</v>
      </c>
      <c r="G230" s="110">
        <v>209.41024634278099</v>
      </c>
      <c r="H230" s="110">
        <v>-140.99129659475199</v>
      </c>
      <c r="I230" s="110">
        <v>-3.88322229114979</v>
      </c>
      <c r="J230" s="110">
        <v>-20.8391069077719</v>
      </c>
      <c r="K230" s="110"/>
      <c r="L230" s="128">
        <v>1.0746659190729799</v>
      </c>
      <c r="M230" s="128">
        <v>10.690589664517301</v>
      </c>
      <c r="N230" s="128">
        <v>22.727272727272702</v>
      </c>
      <c r="O230" s="128">
        <v>96.857200000000006</v>
      </c>
      <c r="P230" s="263">
        <v>1.0156000000000001</v>
      </c>
      <c r="Q230" s="128">
        <v>1.5322580645161299</v>
      </c>
    </row>
    <row r="231" spans="1:17" ht="13.2" x14ac:dyDescent="0.25">
      <c r="A231" s="110" t="s">
        <v>536</v>
      </c>
      <c r="B231" s="110">
        <v>158057</v>
      </c>
      <c r="C231" s="110">
        <v>13145</v>
      </c>
      <c r="D231" s="110"/>
      <c r="E231" s="110">
        <v>13341.0064400797</v>
      </c>
      <c r="F231" s="110">
        <v>49.419199993344897</v>
      </c>
      <c r="G231" s="110">
        <v>-122.468669017596</v>
      </c>
      <c r="H231" s="110">
        <v>-140.99129659475199</v>
      </c>
      <c r="I231" s="110">
        <v>-3.88322229114979</v>
      </c>
      <c r="J231" s="110">
        <v>22.1884119292171</v>
      </c>
      <c r="K231" s="110"/>
      <c r="L231" s="128">
        <v>1.15464674136546</v>
      </c>
      <c r="M231" s="128">
        <v>11.0377901643078</v>
      </c>
      <c r="N231" s="128">
        <v>29.3534334517941</v>
      </c>
      <c r="O231" s="128">
        <v>98.588200000000001</v>
      </c>
      <c r="P231" s="263">
        <v>0.99019999999999997</v>
      </c>
      <c r="Q231" s="128">
        <v>10.3533184447117</v>
      </c>
    </row>
    <row r="232" spans="1:17" ht="14.25" customHeight="1" x14ac:dyDescent="0.25">
      <c r="A232" s="18" t="s">
        <v>548</v>
      </c>
      <c r="B232" s="110"/>
      <c r="C232" s="110"/>
      <c r="D232" s="18"/>
      <c r="E232" s="110"/>
      <c r="F232" s="110"/>
      <c r="G232" s="110"/>
      <c r="H232" s="110"/>
      <c r="I232" s="110"/>
      <c r="J232" s="110"/>
      <c r="K232" s="18"/>
      <c r="L232" s="128"/>
      <c r="M232" s="128"/>
      <c r="N232" s="128"/>
      <c r="O232" s="128"/>
      <c r="P232" s="263"/>
      <c r="Q232" s="128"/>
    </row>
    <row r="233" spans="1:17" ht="13.2" x14ac:dyDescent="0.25">
      <c r="A233" s="110" t="s">
        <v>549</v>
      </c>
      <c r="B233" s="110">
        <v>14083</v>
      </c>
      <c r="C233" s="110">
        <v>11442</v>
      </c>
      <c r="D233" s="110"/>
      <c r="E233" s="110">
        <v>11692.446861239499</v>
      </c>
      <c r="F233" s="110">
        <v>-86.062890773092604</v>
      </c>
      <c r="G233" s="110">
        <v>1.2577259784413</v>
      </c>
      <c r="H233" s="110">
        <v>-140.99129659475199</v>
      </c>
      <c r="I233" s="110">
        <v>-3.88322229114979</v>
      </c>
      <c r="J233" s="110">
        <v>-20.8391069077719</v>
      </c>
      <c r="K233" s="110"/>
      <c r="L233" s="128">
        <v>1.1432223247887501</v>
      </c>
      <c r="M233" s="128">
        <v>9.6002272243130005</v>
      </c>
      <c r="N233" s="128">
        <v>22.263313609467499</v>
      </c>
      <c r="O233" s="128">
        <v>97.095699999999994</v>
      </c>
      <c r="P233" s="263">
        <v>0.99939999999999996</v>
      </c>
      <c r="Q233" s="128">
        <v>1.81695827725437</v>
      </c>
    </row>
    <row r="234" spans="1:17" ht="13.2" x14ac:dyDescent="0.25">
      <c r="A234" s="110" t="s">
        <v>550</v>
      </c>
      <c r="B234" s="110">
        <v>13341</v>
      </c>
      <c r="C234" s="110">
        <v>13985</v>
      </c>
      <c r="D234" s="110"/>
      <c r="E234" s="110">
        <v>14002.955115057201</v>
      </c>
      <c r="F234" s="110">
        <v>243.52482238590099</v>
      </c>
      <c r="G234" s="110">
        <v>-112.152219894307</v>
      </c>
      <c r="H234" s="110">
        <v>-140.99129659475199</v>
      </c>
      <c r="I234" s="110">
        <v>-3.88322229114979</v>
      </c>
      <c r="J234" s="110">
        <v>-4.1340982213705697</v>
      </c>
      <c r="K234" s="110"/>
      <c r="L234" s="128">
        <v>1.2068060865002599</v>
      </c>
      <c r="M234" s="128">
        <v>11.5883367063938</v>
      </c>
      <c r="N234" s="128">
        <v>41.591203104786501</v>
      </c>
      <c r="O234" s="128">
        <v>97.200500000000005</v>
      </c>
      <c r="P234" s="263">
        <v>0.99139999999999995</v>
      </c>
      <c r="Q234" s="128">
        <v>9.0038314176245198</v>
      </c>
    </row>
    <row r="235" spans="1:17" ht="13.2" x14ac:dyDescent="0.25">
      <c r="A235" s="110" t="s">
        <v>551</v>
      </c>
      <c r="B235" s="110">
        <v>16711</v>
      </c>
      <c r="C235" s="110">
        <v>13288</v>
      </c>
      <c r="D235" s="110"/>
      <c r="E235" s="110">
        <v>13343.418085147699</v>
      </c>
      <c r="F235" s="110">
        <v>8.6622858946021797</v>
      </c>
      <c r="G235" s="110">
        <v>20.282270371817201</v>
      </c>
      <c r="H235" s="110">
        <v>-140.99129659475199</v>
      </c>
      <c r="I235" s="110">
        <v>-3.88322229114979</v>
      </c>
      <c r="J235" s="110">
        <v>60.553899232099901</v>
      </c>
      <c r="K235" s="110"/>
      <c r="L235" s="128">
        <v>1.2387050445814101</v>
      </c>
      <c r="M235" s="128">
        <v>10.9927592603674</v>
      </c>
      <c r="N235" s="128">
        <v>26.456178551986898</v>
      </c>
      <c r="O235" s="128">
        <v>97.496399999999994</v>
      </c>
      <c r="P235" s="263">
        <v>1.0008999999999999</v>
      </c>
      <c r="Q235" s="128">
        <v>12.307692307692299</v>
      </c>
    </row>
    <row r="236" spans="1:17" ht="13.2" x14ac:dyDescent="0.25">
      <c r="A236" s="110" t="s">
        <v>552</v>
      </c>
      <c r="B236" s="110">
        <v>8762</v>
      </c>
      <c r="C236" s="110">
        <v>13474</v>
      </c>
      <c r="D236" s="110"/>
      <c r="E236" s="110">
        <v>13588.1744075314</v>
      </c>
      <c r="F236" s="110">
        <v>67.808813429596398</v>
      </c>
      <c r="G236" s="110">
        <v>-16.185519838371398</v>
      </c>
      <c r="H236" s="110">
        <v>-140.99129659475199</v>
      </c>
      <c r="I236" s="110">
        <v>-3.88322229114979</v>
      </c>
      <c r="J236" s="110">
        <v>-20.8391069077719</v>
      </c>
      <c r="K236" s="110"/>
      <c r="L236" s="128">
        <v>1.0956402647797301</v>
      </c>
      <c r="M236" s="128">
        <v>11.287377311116201</v>
      </c>
      <c r="N236" s="128">
        <v>30.030333670374102</v>
      </c>
      <c r="O236" s="128">
        <v>97.017300000000006</v>
      </c>
      <c r="P236" s="263">
        <v>0.99819999999999998</v>
      </c>
      <c r="Q236" s="128">
        <v>5.4421768707483</v>
      </c>
    </row>
    <row r="237" spans="1:17" ht="13.2" x14ac:dyDescent="0.25">
      <c r="A237" s="110" t="s">
        <v>553</v>
      </c>
      <c r="B237" s="110">
        <v>26120</v>
      </c>
      <c r="C237" s="110">
        <v>12774</v>
      </c>
      <c r="D237" s="110"/>
      <c r="E237" s="110">
        <v>12896.0665949382</v>
      </c>
      <c r="F237" s="110">
        <v>86.919966721980103</v>
      </c>
      <c r="G237" s="110">
        <v>-43.311072284567203</v>
      </c>
      <c r="H237" s="110">
        <v>-140.99129659475199</v>
      </c>
      <c r="I237" s="110">
        <v>-3.88322229114979</v>
      </c>
      <c r="J237" s="110">
        <v>-20.8391069077719</v>
      </c>
      <c r="K237" s="110"/>
      <c r="L237" s="128">
        <v>1.1906584992342999</v>
      </c>
      <c r="M237" s="128">
        <v>10.627871362940301</v>
      </c>
      <c r="N237" s="128">
        <v>33.357348703169997</v>
      </c>
      <c r="O237" s="128">
        <v>97.373800000000003</v>
      </c>
      <c r="P237" s="263">
        <v>0.996</v>
      </c>
      <c r="Q237" s="128">
        <v>3.5906040268456398</v>
      </c>
    </row>
    <row r="238" spans="1:17" ht="13.2" x14ac:dyDescent="0.25">
      <c r="A238" s="110" t="s">
        <v>554</v>
      </c>
      <c r="B238" s="110">
        <v>5627</v>
      </c>
      <c r="C238" s="110">
        <v>11910</v>
      </c>
      <c r="D238" s="110"/>
      <c r="E238" s="110">
        <v>12008.212432697101</v>
      </c>
      <c r="F238" s="110">
        <v>-60.443921145214702</v>
      </c>
      <c r="G238" s="110">
        <v>128.35531842215599</v>
      </c>
      <c r="H238" s="110">
        <v>-140.99129659475199</v>
      </c>
      <c r="I238" s="110">
        <v>-3.88322229114979</v>
      </c>
      <c r="J238" s="110">
        <v>-20.8391069077719</v>
      </c>
      <c r="K238" s="110"/>
      <c r="L238" s="128">
        <v>0.97743024702328096</v>
      </c>
      <c r="M238" s="128">
        <v>9.9697885196374596</v>
      </c>
      <c r="N238" s="128">
        <v>23.529411764705898</v>
      </c>
      <c r="O238" s="128">
        <v>96.422399999999996</v>
      </c>
      <c r="P238" s="263">
        <v>1.01</v>
      </c>
      <c r="Q238" s="128">
        <v>-0.48465266558966102</v>
      </c>
    </row>
    <row r="239" spans="1:17" ht="13.2" x14ac:dyDescent="0.25">
      <c r="A239" s="110" t="s">
        <v>555</v>
      </c>
      <c r="B239" s="110">
        <v>22981</v>
      </c>
      <c r="C239" s="110">
        <v>13674</v>
      </c>
      <c r="D239" s="110"/>
      <c r="E239" s="110">
        <v>13451.2102619045</v>
      </c>
      <c r="F239" s="110">
        <v>-41.781998202785097</v>
      </c>
      <c r="G239" s="110">
        <v>401.04853374279702</v>
      </c>
      <c r="H239" s="110">
        <v>-140.99129659475199</v>
      </c>
      <c r="I239" s="110">
        <v>-3.88322229114979</v>
      </c>
      <c r="J239" s="110">
        <v>8.3152870190321408</v>
      </c>
      <c r="K239" s="110"/>
      <c r="L239" s="128">
        <v>1.22274922762282</v>
      </c>
      <c r="M239" s="128">
        <v>11.0961228841217</v>
      </c>
      <c r="N239" s="128">
        <v>22.509803921568601</v>
      </c>
      <c r="O239" s="128">
        <v>97.604500000000002</v>
      </c>
      <c r="P239" s="263">
        <v>1.0291999999999999</v>
      </c>
      <c r="Q239" s="128">
        <v>9.6436870642912496</v>
      </c>
    </row>
    <row r="240" spans="1:17" ht="13.2" x14ac:dyDescent="0.25">
      <c r="A240" s="110" t="s">
        <v>556</v>
      </c>
      <c r="B240" s="110">
        <v>4402</v>
      </c>
      <c r="C240" s="110">
        <v>11681</v>
      </c>
      <c r="D240" s="110"/>
      <c r="E240" s="110">
        <v>11119.918459381801</v>
      </c>
      <c r="F240" s="110">
        <v>-125.37811344780199</v>
      </c>
      <c r="G240" s="110">
        <v>852.275005162262</v>
      </c>
      <c r="H240" s="110">
        <v>-140.99129659475199</v>
      </c>
      <c r="I240" s="110">
        <v>-3.88322229114979</v>
      </c>
      <c r="J240" s="110">
        <v>-20.8391069077719</v>
      </c>
      <c r="K240" s="110"/>
      <c r="L240" s="128">
        <v>0.84052703316674204</v>
      </c>
      <c r="M240" s="128">
        <v>9.2685143116765101</v>
      </c>
      <c r="N240" s="128">
        <v>19.6078431372549</v>
      </c>
      <c r="O240" s="128">
        <v>96.761499999999998</v>
      </c>
      <c r="P240" s="263">
        <v>1.0759000000000001</v>
      </c>
      <c r="Q240" s="128">
        <v>2.29885057471264</v>
      </c>
    </row>
    <row r="241" spans="1:17" ht="13.2" x14ac:dyDescent="0.25">
      <c r="A241" s="110" t="s">
        <v>557</v>
      </c>
      <c r="B241" s="110">
        <v>10033</v>
      </c>
      <c r="C241" s="110">
        <v>13495</v>
      </c>
      <c r="D241" s="110"/>
      <c r="E241" s="110">
        <v>13691.0356441025</v>
      </c>
      <c r="F241" s="110">
        <v>-42.511648282593498</v>
      </c>
      <c r="G241" s="110">
        <v>12.3805047884158</v>
      </c>
      <c r="H241" s="110">
        <v>-140.99129659475199</v>
      </c>
      <c r="I241" s="110">
        <v>-3.88322229114979</v>
      </c>
      <c r="J241" s="110">
        <v>-20.8391069077719</v>
      </c>
      <c r="K241" s="110"/>
      <c r="L241" s="128">
        <v>1.3355925446028101</v>
      </c>
      <c r="M241" s="128">
        <v>11.242898435163999</v>
      </c>
      <c r="N241" s="128">
        <v>22.163120567375898</v>
      </c>
      <c r="O241" s="128">
        <v>97.377200000000002</v>
      </c>
      <c r="P241" s="263">
        <v>1.0003</v>
      </c>
      <c r="Q241" s="128">
        <v>7.9555175363558597</v>
      </c>
    </row>
    <row r="242" spans="1:17" ht="13.2" x14ac:dyDescent="0.25">
      <c r="A242" s="110" t="s">
        <v>558</v>
      </c>
      <c r="B242" s="110">
        <v>158653</v>
      </c>
      <c r="C242" s="110">
        <v>12767</v>
      </c>
      <c r="D242" s="110"/>
      <c r="E242" s="110">
        <v>13034.8746785072</v>
      </c>
      <c r="F242" s="110">
        <v>89.0475445178608</v>
      </c>
      <c r="G242" s="110">
        <v>-196.374338357379</v>
      </c>
      <c r="H242" s="110">
        <v>-135.53918083968</v>
      </c>
      <c r="I242" s="110">
        <v>-3.88322229114979</v>
      </c>
      <c r="J242" s="110">
        <v>-20.8391069077719</v>
      </c>
      <c r="K242" s="110"/>
      <c r="L242" s="128">
        <v>1.2045155149918401</v>
      </c>
      <c r="M242" s="128">
        <v>10.7416815313924</v>
      </c>
      <c r="N242" s="128">
        <v>33.165121464616803</v>
      </c>
      <c r="O242" s="128">
        <v>100.0613</v>
      </c>
      <c r="P242" s="263">
        <v>0.98429999999999995</v>
      </c>
      <c r="Q242" s="128">
        <v>7.5530586766541798</v>
      </c>
    </row>
    <row r="243" spans="1:17" ht="14.25" customHeight="1" x14ac:dyDescent="0.25">
      <c r="A243" s="18" t="s">
        <v>559</v>
      </c>
      <c r="B243" s="110"/>
      <c r="C243" s="110"/>
      <c r="D243" s="18"/>
      <c r="E243" s="110"/>
      <c r="F243" s="110"/>
      <c r="G243" s="110"/>
      <c r="H243" s="110"/>
      <c r="I243" s="110"/>
      <c r="J243" s="110"/>
      <c r="K243" s="18"/>
      <c r="L243" s="128"/>
      <c r="M243" s="128"/>
      <c r="N243" s="128"/>
      <c r="O243" s="128"/>
      <c r="P243" s="263"/>
      <c r="Q243" s="128"/>
    </row>
    <row r="244" spans="1:17" ht="13.2" x14ac:dyDescent="0.25">
      <c r="A244" s="110" t="s">
        <v>560</v>
      </c>
      <c r="B244" s="110">
        <v>22932</v>
      </c>
      <c r="C244" s="110">
        <v>12225</v>
      </c>
      <c r="D244" s="110"/>
      <c r="E244" s="110">
        <v>12321.7630976617</v>
      </c>
      <c r="F244" s="110">
        <v>-7.9064217319224799</v>
      </c>
      <c r="G244" s="110">
        <v>77.275067442091697</v>
      </c>
      <c r="H244" s="110">
        <v>-140.99129659475199</v>
      </c>
      <c r="I244" s="110">
        <v>-3.88322229114979</v>
      </c>
      <c r="J244" s="110">
        <v>-20.8391069077719</v>
      </c>
      <c r="K244" s="110"/>
      <c r="L244" s="128">
        <v>1.25152625152625</v>
      </c>
      <c r="M244" s="128">
        <v>10.0907029478458</v>
      </c>
      <c r="N244" s="128">
        <v>27.484874675885901</v>
      </c>
      <c r="O244" s="128">
        <v>96.598100000000002</v>
      </c>
      <c r="P244" s="263">
        <v>1.0056</v>
      </c>
      <c r="Q244" s="128">
        <v>5.4744525547445297</v>
      </c>
    </row>
    <row r="245" spans="1:17" ht="13.2" x14ac:dyDescent="0.25">
      <c r="A245" s="110" t="s">
        <v>561</v>
      </c>
      <c r="B245" s="110">
        <v>52178</v>
      </c>
      <c r="C245" s="110">
        <v>13387</v>
      </c>
      <c r="D245" s="110"/>
      <c r="E245" s="110">
        <v>13593.7861524291</v>
      </c>
      <c r="F245" s="110">
        <v>94.266575815589107</v>
      </c>
      <c r="G245" s="110">
        <v>-135.820939120563</v>
      </c>
      <c r="H245" s="110">
        <v>-140.99129659475199</v>
      </c>
      <c r="I245" s="110">
        <v>-3.88322229114979</v>
      </c>
      <c r="J245" s="110">
        <v>-20.8391069077719</v>
      </c>
      <c r="K245" s="110"/>
      <c r="L245" s="128">
        <v>1.2668174326344399</v>
      </c>
      <c r="M245" s="128">
        <v>11.196289623979499</v>
      </c>
      <c r="N245" s="128">
        <v>32.197877439233103</v>
      </c>
      <c r="O245" s="128">
        <v>97.910399999999996</v>
      </c>
      <c r="P245" s="263">
        <v>0.98939999999999995</v>
      </c>
      <c r="Q245" s="128">
        <v>0.23119605425400699</v>
      </c>
    </row>
    <row r="246" spans="1:17" ht="13.2" x14ac:dyDescent="0.25">
      <c r="A246" s="110" t="s">
        <v>562</v>
      </c>
      <c r="B246" s="110">
        <v>59818</v>
      </c>
      <c r="C246" s="110">
        <v>13096</v>
      </c>
      <c r="D246" s="110"/>
      <c r="E246" s="110">
        <v>13332.619857060999</v>
      </c>
      <c r="F246" s="110">
        <v>-143.06487431594201</v>
      </c>
      <c r="G246" s="110">
        <v>72.269769409077199</v>
      </c>
      <c r="H246" s="110">
        <v>-140.99129659475199</v>
      </c>
      <c r="I246" s="110">
        <v>-3.88322229114979</v>
      </c>
      <c r="J246" s="110">
        <v>-20.8391069077719</v>
      </c>
      <c r="K246" s="110"/>
      <c r="L246" s="128">
        <v>1.26550536627771</v>
      </c>
      <c r="M246" s="128">
        <v>10.9682704202748</v>
      </c>
      <c r="N246" s="128">
        <v>15.2568206066148</v>
      </c>
      <c r="O246" s="128">
        <v>97.348100000000002</v>
      </c>
      <c r="P246" s="263">
        <v>1.0047999999999999</v>
      </c>
      <c r="Q246" s="128">
        <v>6.19648817297925</v>
      </c>
    </row>
    <row r="247" spans="1:17" ht="13.2" x14ac:dyDescent="0.25">
      <c r="A247" s="110" t="s">
        <v>563</v>
      </c>
      <c r="B247" s="110">
        <v>10499</v>
      </c>
      <c r="C247" s="110">
        <v>14185</v>
      </c>
      <c r="D247" s="110"/>
      <c r="E247" s="110">
        <v>13960.1995957422</v>
      </c>
      <c r="F247" s="110">
        <v>-248.03110552258599</v>
      </c>
      <c r="G247" s="110">
        <v>637.87819586315698</v>
      </c>
      <c r="H247" s="110">
        <v>-140.99129659475199</v>
      </c>
      <c r="I247" s="110">
        <v>-3.88322229114979</v>
      </c>
      <c r="J247" s="110">
        <v>-20.571613891320599</v>
      </c>
      <c r="K247" s="110"/>
      <c r="L247" s="128">
        <v>1.2191637298790401</v>
      </c>
      <c r="M247" s="128">
        <v>11.543956567292099</v>
      </c>
      <c r="N247" s="128">
        <v>7.0957095709570996</v>
      </c>
      <c r="O247" s="128">
        <v>96.693399999999997</v>
      </c>
      <c r="P247" s="263">
        <v>1.0450999999999999</v>
      </c>
      <c r="Q247" s="128">
        <v>8.2390953150242296</v>
      </c>
    </row>
    <row r="248" spans="1:17" ht="13.2" x14ac:dyDescent="0.25">
      <c r="A248" s="110" t="s">
        <v>564</v>
      </c>
      <c r="B248" s="110">
        <v>15443</v>
      </c>
      <c r="C248" s="110">
        <v>12310</v>
      </c>
      <c r="D248" s="110"/>
      <c r="E248" s="110">
        <v>12242.475463950201</v>
      </c>
      <c r="F248" s="110">
        <v>-84.525454760194904</v>
      </c>
      <c r="G248" s="110">
        <v>318.00782333312702</v>
      </c>
      <c r="H248" s="110">
        <v>-140.99129659475199</v>
      </c>
      <c r="I248" s="110">
        <v>-3.88322229114979</v>
      </c>
      <c r="J248" s="110">
        <v>-20.8391069077719</v>
      </c>
      <c r="K248" s="110"/>
      <c r="L248" s="128">
        <v>1.0619698245159599</v>
      </c>
      <c r="M248" s="128">
        <v>10.1275658874571</v>
      </c>
      <c r="N248" s="128">
        <v>21.227621483376002</v>
      </c>
      <c r="O248" s="128">
        <v>96.694199999999995</v>
      </c>
      <c r="P248" s="263">
        <v>1.0253000000000001</v>
      </c>
      <c r="Q248" s="128">
        <v>2.3696682464454999</v>
      </c>
    </row>
    <row r="249" spans="1:17" ht="13.2" x14ac:dyDescent="0.25">
      <c r="A249" s="110" t="s">
        <v>565</v>
      </c>
      <c r="B249" s="110">
        <v>16113</v>
      </c>
      <c r="C249" s="110">
        <v>11976</v>
      </c>
      <c r="D249" s="110"/>
      <c r="E249" s="110">
        <v>12078.693617234199</v>
      </c>
      <c r="F249" s="110">
        <v>-169.47706416692699</v>
      </c>
      <c r="G249" s="110">
        <v>228.10541792884899</v>
      </c>
      <c r="H249" s="110">
        <v>-140.99129659475199</v>
      </c>
      <c r="I249" s="110">
        <v>-3.88322229114979</v>
      </c>
      <c r="J249" s="110">
        <v>-16.480337591843998</v>
      </c>
      <c r="K249" s="110"/>
      <c r="L249" s="128">
        <v>1.09228573201763</v>
      </c>
      <c r="M249" s="128">
        <v>9.9671073046608303</v>
      </c>
      <c r="N249" s="128">
        <v>14.6326276463263</v>
      </c>
      <c r="O249" s="128">
        <v>97.670199999999994</v>
      </c>
      <c r="P249" s="263">
        <v>1.0182</v>
      </c>
      <c r="Q249" s="128">
        <v>8.46013390139988</v>
      </c>
    </row>
    <row r="250" spans="1:17" ht="13.2" x14ac:dyDescent="0.25">
      <c r="A250" s="110" t="s">
        <v>566</v>
      </c>
      <c r="B250" s="110">
        <v>26353</v>
      </c>
      <c r="C250" s="110">
        <v>12929</v>
      </c>
      <c r="D250" s="110"/>
      <c r="E250" s="110">
        <v>12944.3338868515</v>
      </c>
      <c r="F250" s="110">
        <v>32.247550109337297</v>
      </c>
      <c r="G250" s="110">
        <v>113.12229857868201</v>
      </c>
      <c r="H250" s="110">
        <v>-140.99129659475199</v>
      </c>
      <c r="I250" s="110">
        <v>-3.88322229114979</v>
      </c>
      <c r="J250" s="110">
        <v>-15.8023604581816</v>
      </c>
      <c r="K250" s="110"/>
      <c r="L250" s="128">
        <v>1.2712025196372301</v>
      </c>
      <c r="M250" s="128">
        <v>10.6249762835351</v>
      </c>
      <c r="N250" s="128">
        <v>29.178571428571399</v>
      </c>
      <c r="O250" s="128">
        <v>97.249700000000004</v>
      </c>
      <c r="P250" s="263">
        <v>1.0081</v>
      </c>
      <c r="Q250" s="128">
        <v>8.4775086505190291</v>
      </c>
    </row>
    <row r="251" spans="1:17" ht="13.2" x14ac:dyDescent="0.25">
      <c r="A251" s="110" t="s">
        <v>567</v>
      </c>
      <c r="B251" s="110">
        <v>10258</v>
      </c>
      <c r="C251" s="110">
        <v>11485</v>
      </c>
      <c r="D251" s="110"/>
      <c r="E251" s="110">
        <v>10968.054376923101</v>
      </c>
      <c r="F251" s="110">
        <v>-158.22703890720001</v>
      </c>
      <c r="G251" s="110">
        <v>840.748521303649</v>
      </c>
      <c r="H251" s="110">
        <v>-140.99129659475199</v>
      </c>
      <c r="I251" s="110">
        <v>-3.88322229114979</v>
      </c>
      <c r="J251" s="110">
        <v>-20.8391069077719</v>
      </c>
      <c r="K251" s="110"/>
      <c r="L251" s="128">
        <v>0.87736400857867003</v>
      </c>
      <c r="M251" s="128">
        <v>9.1148372002339606</v>
      </c>
      <c r="N251" s="128">
        <v>17.005347593582901</v>
      </c>
      <c r="O251" s="128">
        <v>96.394499999999994</v>
      </c>
      <c r="P251" s="263">
        <v>1.0759000000000001</v>
      </c>
      <c r="Q251" s="128">
        <v>0.29354207436399199</v>
      </c>
    </row>
    <row r="252" spans="1:17" ht="13.2" x14ac:dyDescent="0.25">
      <c r="A252" s="110" t="s">
        <v>568</v>
      </c>
      <c r="B252" s="110">
        <v>20679</v>
      </c>
      <c r="C252" s="110">
        <v>11670</v>
      </c>
      <c r="D252" s="110"/>
      <c r="E252" s="110">
        <v>11866.992383865199</v>
      </c>
      <c r="F252" s="110">
        <v>-203.69755534339399</v>
      </c>
      <c r="G252" s="110">
        <v>172.037688992526</v>
      </c>
      <c r="H252" s="110">
        <v>-140.99129659475199</v>
      </c>
      <c r="I252" s="110">
        <v>-3.88322229114979</v>
      </c>
      <c r="J252" s="110">
        <v>-20.8391069077719</v>
      </c>
      <c r="K252" s="110"/>
      <c r="L252" s="128">
        <v>1.1074036462111301</v>
      </c>
      <c r="M252" s="128">
        <v>9.7731998645969291</v>
      </c>
      <c r="N252" s="128">
        <v>12.0732310737259</v>
      </c>
      <c r="O252" s="128">
        <v>96.672799999999995</v>
      </c>
      <c r="P252" s="263">
        <v>1.0138</v>
      </c>
      <c r="Q252" s="128">
        <v>-0.53050397877984101</v>
      </c>
    </row>
    <row r="253" spans="1:17" ht="13.2" x14ac:dyDescent="0.25">
      <c r="A253" s="110" t="s">
        <v>569</v>
      </c>
      <c r="B253" s="110">
        <v>6934</v>
      </c>
      <c r="C253" s="110">
        <v>10547</v>
      </c>
      <c r="D253" s="110"/>
      <c r="E253" s="110">
        <v>10618.1963327515</v>
      </c>
      <c r="F253" s="110">
        <v>-127.17748614502599</v>
      </c>
      <c r="G253" s="110">
        <v>177.102515785935</v>
      </c>
      <c r="H253" s="110">
        <v>-140.99129659475199</v>
      </c>
      <c r="I253" s="110">
        <v>40.802595281361498</v>
      </c>
      <c r="J253" s="110">
        <v>-20.8391069077719</v>
      </c>
      <c r="K253" s="110"/>
      <c r="L253" s="128">
        <v>0.92298817421401802</v>
      </c>
      <c r="M253" s="128">
        <v>8.7828093452552594</v>
      </c>
      <c r="N253" s="128">
        <v>20.5254515599343</v>
      </c>
      <c r="O253" s="128">
        <v>96.4054</v>
      </c>
      <c r="P253" s="263">
        <v>1.0159</v>
      </c>
      <c r="Q253" s="128">
        <v>-4.4034090909090899</v>
      </c>
    </row>
    <row r="254" spans="1:17" ht="13.2" x14ac:dyDescent="0.25">
      <c r="A254" s="110" t="s">
        <v>570</v>
      </c>
      <c r="B254" s="110">
        <v>11092</v>
      </c>
      <c r="C254" s="110">
        <v>10057</v>
      </c>
      <c r="D254" s="110"/>
      <c r="E254" s="110">
        <v>9951.0769861001208</v>
      </c>
      <c r="F254" s="110">
        <v>-231.25706691253501</v>
      </c>
      <c r="G254" s="110">
        <v>431.19396600443997</v>
      </c>
      <c r="H254" s="110">
        <v>-140.99129659475199</v>
      </c>
      <c r="I254" s="110">
        <v>68.099756594681594</v>
      </c>
      <c r="J254" s="110">
        <v>-20.8391069077719</v>
      </c>
      <c r="K254" s="110"/>
      <c r="L254" s="128">
        <v>0.78434908041831997</v>
      </c>
      <c r="M254" s="128">
        <v>8.27623512441399</v>
      </c>
      <c r="N254" s="128">
        <v>11.546840958605699</v>
      </c>
      <c r="O254" s="128">
        <v>96.775400000000005</v>
      </c>
      <c r="P254" s="263">
        <v>1.0425</v>
      </c>
      <c r="Q254" s="128">
        <v>-6.0747663551401896</v>
      </c>
    </row>
    <row r="255" spans="1:17" ht="13.2" x14ac:dyDescent="0.25">
      <c r="A255" s="110" t="s">
        <v>571</v>
      </c>
      <c r="B255" s="110">
        <v>10922</v>
      </c>
      <c r="C255" s="110">
        <v>12085</v>
      </c>
      <c r="D255" s="110"/>
      <c r="E255" s="110">
        <v>12116.2163875773</v>
      </c>
      <c r="F255" s="110">
        <v>-188.93010159200699</v>
      </c>
      <c r="G255" s="110">
        <v>323.29482017219601</v>
      </c>
      <c r="H255" s="110">
        <v>-140.99129659475199</v>
      </c>
      <c r="I255" s="110">
        <v>-3.88322229114979</v>
      </c>
      <c r="J255" s="110">
        <v>-20.8391069077719</v>
      </c>
      <c r="K255" s="110"/>
      <c r="L255" s="128">
        <v>1.1444790331441099</v>
      </c>
      <c r="M255" s="128">
        <v>9.9707013367515103</v>
      </c>
      <c r="N255" s="128">
        <v>13.039485766758499</v>
      </c>
      <c r="O255" s="128">
        <v>96.629300000000001</v>
      </c>
      <c r="P255" s="263">
        <v>1.026</v>
      </c>
      <c r="Q255" s="128">
        <v>6.4912280701754401</v>
      </c>
    </row>
    <row r="256" spans="1:17" ht="13.2" x14ac:dyDescent="0.25">
      <c r="A256" s="110" t="s">
        <v>572</v>
      </c>
      <c r="B256" s="110">
        <v>11271</v>
      </c>
      <c r="C256" s="110">
        <v>12508</v>
      </c>
      <c r="D256" s="110"/>
      <c r="E256" s="110">
        <v>12661.8008382524</v>
      </c>
      <c r="F256" s="110">
        <v>-208.048495674853</v>
      </c>
      <c r="G256" s="110">
        <v>219.72526809399901</v>
      </c>
      <c r="H256" s="110">
        <v>-140.99129659475199</v>
      </c>
      <c r="I256" s="110">
        <v>-3.88322229114979</v>
      </c>
      <c r="J256" s="110">
        <v>-20.8391069077719</v>
      </c>
      <c r="K256" s="110"/>
      <c r="L256" s="128">
        <v>1.31310442729128</v>
      </c>
      <c r="M256" s="128">
        <v>10.354005855736</v>
      </c>
      <c r="N256" s="128">
        <v>11.0539845758355</v>
      </c>
      <c r="O256" s="128">
        <v>96.164000000000001</v>
      </c>
      <c r="P256" s="263">
        <v>1.0166999999999999</v>
      </c>
      <c r="Q256" s="128">
        <v>6.3055780113177002</v>
      </c>
    </row>
    <row r="257" spans="1:17" ht="13.2" x14ac:dyDescent="0.25">
      <c r="A257" s="110" t="s">
        <v>573</v>
      </c>
      <c r="B257" s="110">
        <v>6800</v>
      </c>
      <c r="C257" s="110">
        <v>12540</v>
      </c>
      <c r="D257" s="110"/>
      <c r="E257" s="110">
        <v>12258.629790524799</v>
      </c>
      <c r="F257" s="110">
        <v>-164.37175963287299</v>
      </c>
      <c r="G257" s="110">
        <v>611.39777978900304</v>
      </c>
      <c r="H257" s="110">
        <v>-140.99129659475199</v>
      </c>
      <c r="I257" s="110">
        <v>-3.88322229114979</v>
      </c>
      <c r="J257" s="110">
        <v>-20.8391069077719</v>
      </c>
      <c r="K257" s="110"/>
      <c r="L257" s="128">
        <v>1</v>
      </c>
      <c r="M257" s="128">
        <v>10.176470588235301</v>
      </c>
      <c r="N257" s="128">
        <v>14.739884393063599</v>
      </c>
      <c r="O257" s="128">
        <v>96.166600000000003</v>
      </c>
      <c r="P257" s="263">
        <v>1.0491999999999999</v>
      </c>
      <c r="Q257" s="128">
        <v>1.8766756032171601</v>
      </c>
    </row>
    <row r="258" spans="1:17" ht="13.2" x14ac:dyDescent="0.25">
      <c r="A258" s="110" t="s">
        <v>574</v>
      </c>
      <c r="B258" s="110">
        <v>7018</v>
      </c>
      <c r="C258" s="110">
        <v>12768</v>
      </c>
      <c r="D258" s="110"/>
      <c r="E258" s="110">
        <v>11714.386919708601</v>
      </c>
      <c r="F258" s="110">
        <v>-212.11580926164601</v>
      </c>
      <c r="G258" s="110">
        <v>1331.9989160222599</v>
      </c>
      <c r="H258" s="110">
        <v>-140.99129659475199</v>
      </c>
      <c r="I258" s="110">
        <v>95.273787038929299</v>
      </c>
      <c r="J258" s="110">
        <v>-20.8391069077719</v>
      </c>
      <c r="K258" s="110"/>
      <c r="L258" s="128">
        <v>0.84069535480193802</v>
      </c>
      <c r="M258" s="128">
        <v>9.7891137076089993</v>
      </c>
      <c r="N258" s="128">
        <v>11.353711790393</v>
      </c>
      <c r="O258" s="128">
        <v>96.904499999999999</v>
      </c>
      <c r="P258" s="263">
        <v>1.113</v>
      </c>
      <c r="Q258" s="128">
        <v>-6.75</v>
      </c>
    </row>
    <row r="259" spans="1:17" ht="14.25" customHeight="1" x14ac:dyDescent="0.25">
      <c r="A259" s="18" t="s">
        <v>575</v>
      </c>
      <c r="B259" s="110"/>
      <c r="C259" s="110"/>
      <c r="D259" s="18"/>
      <c r="E259" s="110"/>
      <c r="F259" s="110"/>
      <c r="G259" s="110"/>
      <c r="H259" s="110"/>
      <c r="I259" s="110"/>
      <c r="J259" s="110"/>
      <c r="K259" s="18"/>
      <c r="L259" s="128"/>
      <c r="M259" s="128"/>
      <c r="N259" s="128"/>
      <c r="O259" s="128"/>
      <c r="P259" s="263"/>
      <c r="Q259" s="128"/>
    </row>
    <row r="260" spans="1:17" ht="13.2" x14ac:dyDescent="0.25">
      <c r="A260" s="110" t="s">
        <v>576</v>
      </c>
      <c r="B260" s="110">
        <v>26624</v>
      </c>
      <c r="C260" s="110">
        <v>12371</v>
      </c>
      <c r="D260" s="110"/>
      <c r="E260" s="110">
        <v>12234.3313663259</v>
      </c>
      <c r="F260" s="110">
        <v>-88.389967695747302</v>
      </c>
      <c r="G260" s="110">
        <v>391.20776586118598</v>
      </c>
      <c r="H260" s="110">
        <v>-140.99129659475199</v>
      </c>
      <c r="I260" s="110">
        <v>-3.88322229114979</v>
      </c>
      <c r="J260" s="110">
        <v>-20.8391069077719</v>
      </c>
      <c r="K260" s="110"/>
      <c r="L260" s="128">
        <v>1.0516826923076901</v>
      </c>
      <c r="M260" s="128">
        <v>10.1262019230769</v>
      </c>
      <c r="N260" s="128">
        <v>20.919881305638</v>
      </c>
      <c r="O260" s="128">
        <v>97.155600000000007</v>
      </c>
      <c r="P260" s="263">
        <v>1.0313000000000001</v>
      </c>
      <c r="Q260" s="128">
        <v>0.43874451569355399</v>
      </c>
    </row>
    <row r="261" spans="1:17" ht="13.2" x14ac:dyDescent="0.25">
      <c r="A261" s="110" t="s">
        <v>577</v>
      </c>
      <c r="B261" s="110">
        <v>103493</v>
      </c>
      <c r="C261" s="110">
        <v>12351</v>
      </c>
      <c r="D261" s="110"/>
      <c r="E261" s="110">
        <v>12621.7980355609</v>
      </c>
      <c r="F261" s="110">
        <v>-25.393497279415101</v>
      </c>
      <c r="G261" s="110">
        <v>-80.079392153740599</v>
      </c>
      <c r="H261" s="110">
        <v>-140.99129659475199</v>
      </c>
      <c r="I261" s="110">
        <v>-3.88322229114979</v>
      </c>
      <c r="J261" s="110">
        <v>-20.8391069077719</v>
      </c>
      <c r="K261" s="110"/>
      <c r="L261" s="128">
        <v>1.12084875305576</v>
      </c>
      <c r="M261" s="128">
        <v>10.4267921501937</v>
      </c>
      <c r="N261" s="128">
        <v>25.233991289037199</v>
      </c>
      <c r="O261" s="128">
        <v>98.585099999999997</v>
      </c>
      <c r="P261" s="263">
        <v>0.99299999999999999</v>
      </c>
      <c r="Q261" s="128">
        <v>3.1592576607682301</v>
      </c>
    </row>
    <row r="262" spans="1:17" ht="13.2" x14ac:dyDescent="0.25">
      <c r="A262" s="110" t="s">
        <v>578</v>
      </c>
      <c r="B262" s="110">
        <v>9472</v>
      </c>
      <c r="C262" s="110">
        <v>11571</v>
      </c>
      <c r="D262" s="110"/>
      <c r="E262" s="110">
        <v>11875.518929305301</v>
      </c>
      <c r="F262" s="110">
        <v>-111.29047625768099</v>
      </c>
      <c r="G262" s="110">
        <v>-27.3533626927304</v>
      </c>
      <c r="H262" s="110">
        <v>-140.99129659475199</v>
      </c>
      <c r="I262" s="110">
        <v>-3.88322229114979</v>
      </c>
      <c r="J262" s="110">
        <v>-20.8391069077719</v>
      </c>
      <c r="K262" s="110"/>
      <c r="L262" s="128">
        <v>1.171875</v>
      </c>
      <c r="M262" s="128">
        <v>9.7445101351351404</v>
      </c>
      <c r="N262" s="128">
        <v>19.826652221018399</v>
      </c>
      <c r="O262" s="128">
        <v>96.242000000000004</v>
      </c>
      <c r="P262" s="263">
        <v>0.997</v>
      </c>
      <c r="Q262" s="128">
        <v>5.4026503567787998</v>
      </c>
    </row>
    <row r="263" spans="1:17" ht="13.2" x14ac:dyDescent="0.25">
      <c r="A263" s="110" t="s">
        <v>579</v>
      </c>
      <c r="B263" s="110">
        <v>37688</v>
      </c>
      <c r="C263" s="110">
        <v>12203</v>
      </c>
      <c r="D263" s="110"/>
      <c r="E263" s="110">
        <v>12350.1731094896</v>
      </c>
      <c r="F263" s="110">
        <v>-169.04036758643301</v>
      </c>
      <c r="G263" s="110">
        <v>187.350704182784</v>
      </c>
      <c r="H263" s="110">
        <v>-140.99129659475199</v>
      </c>
      <c r="I263" s="110">
        <v>-3.88322229114979</v>
      </c>
      <c r="J263" s="110">
        <v>-20.8391069077719</v>
      </c>
      <c r="K263" s="110"/>
      <c r="L263" s="128">
        <v>1.0639991509233699</v>
      </c>
      <c r="M263" s="128">
        <v>10.220759923583101</v>
      </c>
      <c r="N263" s="128">
        <v>14.304257528556599</v>
      </c>
      <c r="O263" s="128">
        <v>96.235699999999994</v>
      </c>
      <c r="P263" s="263">
        <v>1.0145</v>
      </c>
      <c r="Q263" s="128">
        <v>-0.67725361980383003</v>
      </c>
    </row>
    <row r="264" spans="1:17" ht="13.2" x14ac:dyDescent="0.25">
      <c r="A264" s="110" t="s">
        <v>580</v>
      </c>
      <c r="B264" s="110">
        <v>18771</v>
      </c>
      <c r="C264" s="110">
        <v>12083</v>
      </c>
      <c r="D264" s="110"/>
      <c r="E264" s="110">
        <v>11849.101226991201</v>
      </c>
      <c r="F264" s="110">
        <v>-188.30633059119299</v>
      </c>
      <c r="G264" s="110">
        <v>545.03747967788502</v>
      </c>
      <c r="H264" s="110">
        <v>-140.99129659475199</v>
      </c>
      <c r="I264" s="110">
        <v>38.613325172607603</v>
      </c>
      <c r="J264" s="110">
        <v>-20.8391069077719</v>
      </c>
      <c r="K264" s="110"/>
      <c r="L264" s="128">
        <v>1.06547333652975</v>
      </c>
      <c r="M264" s="128">
        <v>9.7810452293431407</v>
      </c>
      <c r="N264" s="128">
        <v>13.344226579520701</v>
      </c>
      <c r="O264" s="128">
        <v>96.814400000000006</v>
      </c>
      <c r="P264" s="263">
        <v>1.0452999999999999</v>
      </c>
      <c r="Q264" s="128">
        <v>-4.0527803958529702</v>
      </c>
    </row>
    <row r="265" spans="1:17" ht="13.2" x14ac:dyDescent="0.25">
      <c r="A265" s="110" t="s">
        <v>581</v>
      </c>
      <c r="B265" s="110">
        <v>9487</v>
      </c>
      <c r="C265" s="110">
        <v>13818</v>
      </c>
      <c r="D265" s="110"/>
      <c r="E265" s="110">
        <v>12815.086086818401</v>
      </c>
      <c r="F265" s="110">
        <v>-181.603671197887</v>
      </c>
      <c r="G265" s="110">
        <v>1350.0127073850699</v>
      </c>
      <c r="H265" s="110">
        <v>-140.99129659475199</v>
      </c>
      <c r="I265" s="110">
        <v>-3.88322229114979</v>
      </c>
      <c r="J265" s="110">
        <v>-20.8391069077719</v>
      </c>
      <c r="K265" s="110"/>
      <c r="L265" s="128">
        <v>1.1067776957942399</v>
      </c>
      <c r="M265" s="128">
        <v>10.603984399704901</v>
      </c>
      <c r="N265" s="128">
        <v>12.823061630218699</v>
      </c>
      <c r="O265" s="128">
        <v>96.451400000000007</v>
      </c>
      <c r="P265" s="263">
        <v>1.1047</v>
      </c>
      <c r="Q265" s="128">
        <v>4.9102927289896101</v>
      </c>
    </row>
    <row r="266" spans="1:17" ht="13.2" x14ac:dyDescent="0.25">
      <c r="A266" s="110" t="s">
        <v>582</v>
      </c>
      <c r="B266" s="110">
        <v>5821</v>
      </c>
      <c r="C266" s="110">
        <v>12265</v>
      </c>
      <c r="D266" s="110"/>
      <c r="E266" s="110">
        <v>11833.8198968541</v>
      </c>
      <c r="F266" s="110">
        <v>-53.1635461746936</v>
      </c>
      <c r="G266" s="110">
        <v>572.74640317512899</v>
      </c>
      <c r="H266" s="110">
        <v>-140.99129659475199</v>
      </c>
      <c r="I266" s="110">
        <v>-3.88322229114979</v>
      </c>
      <c r="J266" s="110">
        <v>55.998366381902898</v>
      </c>
      <c r="K266" s="110"/>
      <c r="L266" s="128">
        <v>0.80742140525682904</v>
      </c>
      <c r="M266" s="128">
        <v>9.9123861879402195</v>
      </c>
      <c r="N266" s="128">
        <v>24.263431542460999</v>
      </c>
      <c r="O266" s="128">
        <v>96.944800000000001</v>
      </c>
      <c r="P266" s="263">
        <v>1.0477000000000001</v>
      </c>
      <c r="Q266" s="128">
        <v>12.6353790613718</v>
      </c>
    </row>
    <row r="267" spans="1:17" ht="13.2" x14ac:dyDescent="0.25">
      <c r="A267" s="110" t="s">
        <v>583</v>
      </c>
      <c r="B267" s="110">
        <v>11622</v>
      </c>
      <c r="C267" s="110">
        <v>12106</v>
      </c>
      <c r="D267" s="110"/>
      <c r="E267" s="110">
        <v>12126.0685888348</v>
      </c>
      <c r="F267" s="110">
        <v>-194.322887570782</v>
      </c>
      <c r="G267" s="110">
        <v>335.67704599372303</v>
      </c>
      <c r="H267" s="110">
        <v>-140.99129659475199</v>
      </c>
      <c r="I267" s="110">
        <v>-3.88322229114979</v>
      </c>
      <c r="J267" s="110">
        <v>-16.469530266735799</v>
      </c>
      <c r="K267" s="110"/>
      <c r="L267" s="128">
        <v>1.18740320082602</v>
      </c>
      <c r="M267" s="128">
        <v>9.9552572706935099</v>
      </c>
      <c r="N267" s="128">
        <v>12.618841832325</v>
      </c>
      <c r="O267" s="128">
        <v>96.906400000000005</v>
      </c>
      <c r="P267" s="263">
        <v>1.0269999999999999</v>
      </c>
      <c r="Q267" s="128">
        <v>8.4589614740368493</v>
      </c>
    </row>
    <row r="268" spans="1:17" ht="13.2" x14ac:dyDescent="0.25">
      <c r="A268" s="110" t="s">
        <v>584</v>
      </c>
      <c r="B268" s="110">
        <v>39098</v>
      </c>
      <c r="C268" s="110">
        <v>12542</v>
      </c>
      <c r="D268" s="110"/>
      <c r="E268" s="110">
        <v>12630.860277501501</v>
      </c>
      <c r="F268" s="110">
        <v>48.550696090858999</v>
      </c>
      <c r="G268" s="110">
        <v>28.4825705391886</v>
      </c>
      <c r="H268" s="110">
        <v>-140.99129659475199</v>
      </c>
      <c r="I268" s="110">
        <v>-3.88322229114979</v>
      </c>
      <c r="J268" s="110">
        <v>-20.8391069077719</v>
      </c>
      <c r="K268" s="110"/>
      <c r="L268" s="128">
        <v>1.17908844442171</v>
      </c>
      <c r="M268" s="128">
        <v>10.4020666018722</v>
      </c>
      <c r="N268" s="128">
        <v>31.0794197196951</v>
      </c>
      <c r="O268" s="128">
        <v>97.325999999999993</v>
      </c>
      <c r="P268" s="263">
        <v>1.0016</v>
      </c>
      <c r="Q268" s="128">
        <v>2.72232304900181</v>
      </c>
    </row>
    <row r="269" spans="1:17" ht="13.2" x14ac:dyDescent="0.25">
      <c r="A269" s="110" t="s">
        <v>585</v>
      </c>
      <c r="B269" s="110">
        <v>25258</v>
      </c>
      <c r="C269" s="110">
        <v>12251</v>
      </c>
      <c r="D269" s="110"/>
      <c r="E269" s="110">
        <v>12188.4373055299</v>
      </c>
      <c r="F269" s="110">
        <v>-38.314977988244003</v>
      </c>
      <c r="G269" s="110">
        <v>266.66806497241998</v>
      </c>
      <c r="H269" s="110">
        <v>-140.99129659475199</v>
      </c>
      <c r="I269" s="110">
        <v>-3.88322229114979</v>
      </c>
      <c r="J269" s="110">
        <v>-20.8391069077719</v>
      </c>
      <c r="K269" s="110"/>
      <c r="L269" s="128">
        <v>1.0412542560772799</v>
      </c>
      <c r="M269" s="128">
        <v>10.0918520864677</v>
      </c>
      <c r="N269" s="128">
        <v>25.029423303256198</v>
      </c>
      <c r="O269" s="128">
        <v>96.474100000000007</v>
      </c>
      <c r="P269" s="263">
        <v>1.0212000000000001</v>
      </c>
      <c r="Q269" s="128">
        <v>5.35781191457475</v>
      </c>
    </row>
    <row r="270" spans="1:17" ht="14.25" customHeight="1" x14ac:dyDescent="0.25">
      <c r="A270" s="18" t="s">
        <v>586</v>
      </c>
      <c r="B270" s="110"/>
      <c r="C270" s="110"/>
      <c r="D270" s="18"/>
      <c r="E270" s="110"/>
      <c r="F270" s="110"/>
      <c r="G270" s="110"/>
      <c r="H270" s="110"/>
      <c r="I270" s="110"/>
      <c r="J270" s="110"/>
      <c r="K270" s="18"/>
      <c r="L270" s="128"/>
      <c r="M270" s="128"/>
      <c r="N270" s="128"/>
      <c r="O270" s="128"/>
      <c r="P270" s="263"/>
      <c r="Q270" s="128"/>
    </row>
    <row r="271" spans="1:17" ht="13.2" x14ac:dyDescent="0.25">
      <c r="A271" s="110" t="s">
        <v>587</v>
      </c>
      <c r="B271" s="110">
        <v>24879</v>
      </c>
      <c r="C271" s="110">
        <v>12510</v>
      </c>
      <c r="D271" s="110"/>
      <c r="E271" s="110">
        <v>12629.2005812606</v>
      </c>
      <c r="F271" s="110">
        <v>-12.8443681751585</v>
      </c>
      <c r="G271" s="110">
        <v>39.846195548336503</v>
      </c>
      <c r="H271" s="110">
        <v>-140.99129659475199</v>
      </c>
      <c r="I271" s="110">
        <v>16.034884613011702</v>
      </c>
      <c r="J271" s="110">
        <v>-20.8391069077719</v>
      </c>
      <c r="K271" s="110"/>
      <c r="L271" s="128">
        <v>0.99682463121508103</v>
      </c>
      <c r="M271" s="128">
        <v>10.502833715181501</v>
      </c>
      <c r="N271" s="128">
        <v>26.023727516264799</v>
      </c>
      <c r="O271" s="128">
        <v>96.532499999999999</v>
      </c>
      <c r="P271" s="263">
        <v>1.0024999999999999</v>
      </c>
      <c r="Q271" s="128">
        <v>-2.9182219205972202</v>
      </c>
    </row>
    <row r="272" spans="1:17" ht="13.2" x14ac:dyDescent="0.25">
      <c r="A272" s="110" t="s">
        <v>588</v>
      </c>
      <c r="B272" s="110">
        <v>17904</v>
      </c>
      <c r="C272" s="110">
        <v>11436</v>
      </c>
      <c r="D272" s="110"/>
      <c r="E272" s="110">
        <v>10943.060348919</v>
      </c>
      <c r="F272" s="110">
        <v>-122.207098275319</v>
      </c>
      <c r="G272" s="110">
        <v>780.85325472886996</v>
      </c>
      <c r="H272" s="110">
        <v>-140.99129659475199</v>
      </c>
      <c r="I272" s="110">
        <v>-3.88322229114979</v>
      </c>
      <c r="J272" s="110">
        <v>-20.8391069077719</v>
      </c>
      <c r="K272" s="110"/>
      <c r="L272" s="128">
        <v>0.92716711349419101</v>
      </c>
      <c r="M272" s="128">
        <v>9.0650134048257396</v>
      </c>
      <c r="N272" s="128">
        <v>20.332717190388198</v>
      </c>
      <c r="O272" s="128">
        <v>95.897599999999997</v>
      </c>
      <c r="P272" s="263">
        <v>1.0706</v>
      </c>
      <c r="Q272" s="128">
        <v>-1.5951595159516001</v>
      </c>
    </row>
    <row r="273" spans="1:17" ht="13.2" x14ac:dyDescent="0.25">
      <c r="A273" s="110" t="s">
        <v>589</v>
      </c>
      <c r="B273" s="110">
        <v>18667</v>
      </c>
      <c r="C273" s="110">
        <v>12442</v>
      </c>
      <c r="D273" s="110"/>
      <c r="E273" s="110">
        <v>11894.8265556973</v>
      </c>
      <c r="F273" s="110">
        <v>-122.24878866329399</v>
      </c>
      <c r="G273" s="110">
        <v>834.96363971614596</v>
      </c>
      <c r="H273" s="110">
        <v>-140.99129659475199</v>
      </c>
      <c r="I273" s="110">
        <v>-3.88322229114979</v>
      </c>
      <c r="J273" s="110">
        <v>-20.8391069077719</v>
      </c>
      <c r="K273" s="110"/>
      <c r="L273" s="128">
        <v>1.0874805807039201</v>
      </c>
      <c r="M273" s="128">
        <v>9.8087534151175895</v>
      </c>
      <c r="N273" s="128">
        <v>18.787547788093899</v>
      </c>
      <c r="O273" s="128">
        <v>94.676500000000004</v>
      </c>
      <c r="P273" s="263">
        <v>1.0694999999999999</v>
      </c>
      <c r="Q273" s="128">
        <v>-1.5488867376573101</v>
      </c>
    </row>
    <row r="274" spans="1:17" ht="13.2" x14ac:dyDescent="0.25">
      <c r="A274" s="110" t="s">
        <v>590</v>
      </c>
      <c r="B274" s="110">
        <v>99361</v>
      </c>
      <c r="C274" s="110">
        <v>12274</v>
      </c>
      <c r="D274" s="110"/>
      <c r="E274" s="110">
        <v>12549.2450534691</v>
      </c>
      <c r="F274" s="110">
        <v>-146.244963246612</v>
      </c>
      <c r="G274" s="110">
        <v>24.587212664696299</v>
      </c>
      <c r="H274" s="110">
        <v>-140.99129659475199</v>
      </c>
      <c r="I274" s="110">
        <v>8.5131353131107996</v>
      </c>
      <c r="J274" s="110">
        <v>-20.8391069077719</v>
      </c>
      <c r="K274" s="110"/>
      <c r="L274" s="128">
        <v>1.17651794969857</v>
      </c>
      <c r="M274" s="128">
        <v>10.332021618139899</v>
      </c>
      <c r="N274" s="128">
        <v>15.945840639002499</v>
      </c>
      <c r="O274" s="128">
        <v>97.856099999999998</v>
      </c>
      <c r="P274" s="263">
        <v>1.0013000000000001</v>
      </c>
      <c r="Q274" s="128">
        <v>-2.5730595552526201</v>
      </c>
    </row>
    <row r="275" spans="1:17" ht="13.2" x14ac:dyDescent="0.25">
      <c r="A275" s="110" t="s">
        <v>591</v>
      </c>
      <c r="B275" s="110">
        <v>17754</v>
      </c>
      <c r="C275" s="110">
        <v>12436</v>
      </c>
      <c r="D275" s="110"/>
      <c r="E275" s="110">
        <v>12578.5138759042</v>
      </c>
      <c r="F275" s="110">
        <v>-181.888101326645</v>
      </c>
      <c r="G275" s="110">
        <v>152.92610366808501</v>
      </c>
      <c r="H275" s="110">
        <v>-140.99129659475199</v>
      </c>
      <c r="I275" s="110">
        <v>47.979133506415103</v>
      </c>
      <c r="J275" s="110">
        <v>-20.8391069077719</v>
      </c>
      <c r="K275" s="110"/>
      <c r="L275" s="128">
        <v>1.1152416356877299</v>
      </c>
      <c r="M275" s="128">
        <v>10.3920243325448</v>
      </c>
      <c r="N275" s="128">
        <v>13.062330623306201</v>
      </c>
      <c r="O275" s="128">
        <v>97.125900000000001</v>
      </c>
      <c r="P275" s="263">
        <v>1.0115000000000001</v>
      </c>
      <c r="Q275" s="128">
        <v>-4.3539325842696597</v>
      </c>
    </row>
    <row r="276" spans="1:17" ht="13.2" x14ac:dyDescent="0.25">
      <c r="A276" s="110" t="s">
        <v>592</v>
      </c>
      <c r="B276" s="110">
        <v>9143</v>
      </c>
      <c r="C276" s="110">
        <v>11485</v>
      </c>
      <c r="D276" s="110"/>
      <c r="E276" s="110">
        <v>10694.2066519247</v>
      </c>
      <c r="F276" s="110">
        <v>-242.511350672368</v>
      </c>
      <c r="G276" s="110">
        <v>1129.0260512169</v>
      </c>
      <c r="H276" s="110">
        <v>-140.99129659475199</v>
      </c>
      <c r="I276" s="110">
        <v>66.379351069734895</v>
      </c>
      <c r="J276" s="110">
        <v>-20.8391069077719</v>
      </c>
      <c r="K276" s="110"/>
      <c r="L276" s="128">
        <v>0.88592365744285295</v>
      </c>
      <c r="M276" s="128">
        <v>8.8701739035327591</v>
      </c>
      <c r="N276" s="128">
        <v>9.7410604192355095</v>
      </c>
      <c r="O276" s="128">
        <v>96.319500000000005</v>
      </c>
      <c r="P276" s="263">
        <v>1.1048</v>
      </c>
      <c r="Q276" s="128">
        <v>-5.7082452431289603</v>
      </c>
    </row>
    <row r="277" spans="1:17" ht="13.2" x14ac:dyDescent="0.25">
      <c r="A277" s="110" t="s">
        <v>593</v>
      </c>
      <c r="B277" s="110">
        <v>55557</v>
      </c>
      <c r="C277" s="110">
        <v>13154</v>
      </c>
      <c r="D277" s="110"/>
      <c r="E277" s="110">
        <v>13046.831470159899</v>
      </c>
      <c r="F277" s="110">
        <v>-190.76843975013199</v>
      </c>
      <c r="G277" s="110">
        <v>463.60761240376598</v>
      </c>
      <c r="H277" s="110">
        <v>-140.99129659475199</v>
      </c>
      <c r="I277" s="110">
        <v>-3.88322229114979</v>
      </c>
      <c r="J277" s="110">
        <v>-20.8391069077719</v>
      </c>
      <c r="K277" s="110"/>
      <c r="L277" s="128">
        <v>1.2095685512176699</v>
      </c>
      <c r="M277" s="128">
        <v>10.749320517666501</v>
      </c>
      <c r="N277" s="128">
        <v>11.9557937039518</v>
      </c>
      <c r="O277" s="128">
        <v>96.527299999999997</v>
      </c>
      <c r="P277" s="263">
        <v>1.0348999999999999</v>
      </c>
      <c r="Q277" s="128">
        <v>3.5859058309947001</v>
      </c>
    </row>
    <row r="278" spans="1:17" ht="14.25" customHeight="1" x14ac:dyDescent="0.25">
      <c r="A278" s="18" t="s">
        <v>594</v>
      </c>
      <c r="B278" s="110"/>
      <c r="C278" s="110"/>
      <c r="D278" s="18"/>
      <c r="E278" s="110"/>
      <c r="F278" s="110"/>
      <c r="G278" s="110"/>
      <c r="H278" s="110"/>
      <c r="I278" s="110"/>
      <c r="J278" s="110"/>
      <c r="K278" s="18"/>
      <c r="L278" s="128"/>
      <c r="M278" s="128"/>
      <c r="N278" s="128"/>
      <c r="O278" s="128"/>
      <c r="P278" s="263"/>
      <c r="Q278" s="128"/>
    </row>
    <row r="279" spans="1:17" ht="13.2" x14ac:dyDescent="0.25">
      <c r="A279" s="110" t="s">
        <v>595</v>
      </c>
      <c r="B279" s="110">
        <v>7176</v>
      </c>
      <c r="C279" s="110">
        <v>12824</v>
      </c>
      <c r="D279" s="110"/>
      <c r="E279" s="110">
        <v>11422.283445765899</v>
      </c>
      <c r="F279" s="110">
        <v>-136.359486767052</v>
      </c>
      <c r="G279" s="110">
        <v>1703.3400574468501</v>
      </c>
      <c r="H279" s="110">
        <v>-140.99129659475199</v>
      </c>
      <c r="I279" s="110">
        <v>-3.88322229114979</v>
      </c>
      <c r="J279" s="110">
        <v>-20.8391069077719</v>
      </c>
      <c r="K279" s="110"/>
      <c r="L279" s="128">
        <v>1.01727982162765</v>
      </c>
      <c r="M279" s="128">
        <v>9.4342251950947595</v>
      </c>
      <c r="N279" s="128">
        <v>18.3161004431315</v>
      </c>
      <c r="O279" s="128">
        <v>96.416499999999999</v>
      </c>
      <c r="P279" s="263">
        <v>1.1484000000000001</v>
      </c>
      <c r="Q279" s="128">
        <v>-1.8324607329842899</v>
      </c>
    </row>
    <row r="280" spans="1:17" ht="13.2" x14ac:dyDescent="0.25">
      <c r="A280" s="110" t="s">
        <v>596</v>
      </c>
      <c r="B280" s="110">
        <v>6162</v>
      </c>
      <c r="C280" s="110">
        <v>12807</v>
      </c>
      <c r="D280" s="110"/>
      <c r="E280" s="110">
        <v>11205.999668710099</v>
      </c>
      <c r="F280" s="110">
        <v>-109.397099774168</v>
      </c>
      <c r="G280" s="110">
        <v>1818.0421405918601</v>
      </c>
      <c r="H280" s="110">
        <v>-140.99129659475199</v>
      </c>
      <c r="I280" s="110">
        <v>54.425093322407299</v>
      </c>
      <c r="J280" s="110">
        <v>-20.8391069077719</v>
      </c>
      <c r="K280" s="110"/>
      <c r="L280" s="128">
        <v>1.15222330412204</v>
      </c>
      <c r="M280" s="128">
        <v>9.1691009412528395</v>
      </c>
      <c r="N280" s="128">
        <v>21.2389380530973</v>
      </c>
      <c r="O280" s="128">
        <v>95.267600000000002</v>
      </c>
      <c r="P280" s="263">
        <v>1.1615</v>
      </c>
      <c r="Q280" s="128">
        <v>-4.9327354260089704</v>
      </c>
    </row>
    <row r="281" spans="1:17" ht="13.2" x14ac:dyDescent="0.25">
      <c r="A281" s="110" t="s">
        <v>597</v>
      </c>
      <c r="B281" s="110">
        <v>10185</v>
      </c>
      <c r="C281" s="110">
        <v>11467</v>
      </c>
      <c r="D281" s="110"/>
      <c r="E281" s="110">
        <v>10153.4674059557</v>
      </c>
      <c r="F281" s="110">
        <v>-205.11746150235601</v>
      </c>
      <c r="G281" s="110">
        <v>1681.56462259669</v>
      </c>
      <c r="H281" s="110">
        <v>-140.99129659475199</v>
      </c>
      <c r="I281" s="110">
        <v>-0.826604934579386</v>
      </c>
      <c r="J281" s="110">
        <v>-20.8391069077719</v>
      </c>
      <c r="K281" s="110"/>
      <c r="L281" s="128">
        <v>0.85419734904271005</v>
      </c>
      <c r="M281" s="128">
        <v>8.4143348060873802</v>
      </c>
      <c r="N281" s="128">
        <v>13.8856476079347</v>
      </c>
      <c r="O281" s="128">
        <v>96.367400000000004</v>
      </c>
      <c r="P281" s="263">
        <v>1.1648000000000001</v>
      </c>
      <c r="Q281" s="128">
        <v>-2.1761658031088098</v>
      </c>
    </row>
    <row r="282" spans="1:17" ht="13.2" x14ac:dyDescent="0.25">
      <c r="A282" s="110" t="s">
        <v>598</v>
      </c>
      <c r="B282" s="110">
        <v>15532</v>
      </c>
      <c r="C282" s="110">
        <v>16675</v>
      </c>
      <c r="D282" s="110"/>
      <c r="E282" s="110">
        <v>15783.5357039562</v>
      </c>
      <c r="F282" s="110">
        <v>-227.642293175302</v>
      </c>
      <c r="G282" s="110">
        <v>1285.16123254524</v>
      </c>
      <c r="H282" s="110">
        <v>-140.99129659475199</v>
      </c>
      <c r="I282" s="110">
        <v>-3.88322229114979</v>
      </c>
      <c r="J282" s="110">
        <v>-20.8391069077719</v>
      </c>
      <c r="K282" s="110"/>
      <c r="L282" s="128">
        <v>1.40355395312902</v>
      </c>
      <c r="M282" s="128">
        <v>13.037599793973699</v>
      </c>
      <c r="N282" s="128">
        <v>7.5555555555555598</v>
      </c>
      <c r="O282" s="128">
        <v>97.132000000000005</v>
      </c>
      <c r="P282" s="263">
        <v>1.0809</v>
      </c>
      <c r="Q282" s="128">
        <v>2.09376422394174</v>
      </c>
    </row>
    <row r="283" spans="1:17" ht="13.2" x14ac:dyDescent="0.25">
      <c r="A283" s="110" t="s">
        <v>599</v>
      </c>
      <c r="B283" s="110">
        <v>5174</v>
      </c>
      <c r="C283" s="110">
        <v>13518</v>
      </c>
      <c r="D283" s="110"/>
      <c r="E283" s="110">
        <v>12111.325246323</v>
      </c>
      <c r="F283" s="110">
        <v>-142.07269497892599</v>
      </c>
      <c r="G283" s="110">
        <v>1714.7589213020899</v>
      </c>
      <c r="H283" s="110">
        <v>-140.99129659475199</v>
      </c>
      <c r="I283" s="110">
        <v>-3.88322229114979</v>
      </c>
      <c r="J283" s="110">
        <v>-20.8391069077719</v>
      </c>
      <c r="K283" s="110"/>
      <c r="L283" s="128">
        <v>0.75376884422110502</v>
      </c>
      <c r="M283" s="128">
        <v>10.185543100116</v>
      </c>
      <c r="N283" s="128">
        <v>16.5085388994307</v>
      </c>
      <c r="O283" s="128">
        <v>96.032399999999996</v>
      </c>
      <c r="P283" s="263">
        <v>1.1409</v>
      </c>
      <c r="Q283" s="128">
        <v>-1.39372822299652</v>
      </c>
    </row>
    <row r="284" spans="1:17" ht="13.2" x14ac:dyDescent="0.25">
      <c r="A284" s="110" t="s">
        <v>600</v>
      </c>
      <c r="B284" s="110">
        <v>11397</v>
      </c>
      <c r="C284" s="110">
        <v>12711</v>
      </c>
      <c r="D284" s="110"/>
      <c r="E284" s="110">
        <v>11502.5345157379</v>
      </c>
      <c r="F284" s="110">
        <v>-115.80898168641301</v>
      </c>
      <c r="G284" s="110">
        <v>1489.79963972223</v>
      </c>
      <c r="H284" s="110">
        <v>-140.99129659475199</v>
      </c>
      <c r="I284" s="110">
        <v>-3.88322229114979</v>
      </c>
      <c r="J284" s="110">
        <v>-20.8391069077719</v>
      </c>
      <c r="K284" s="110"/>
      <c r="L284" s="128">
        <v>0.97394051066069998</v>
      </c>
      <c r="M284" s="128">
        <v>9.5288233745722604</v>
      </c>
      <c r="N284" s="128">
        <v>19.889502762430901</v>
      </c>
      <c r="O284" s="128">
        <v>95.585300000000004</v>
      </c>
      <c r="P284" s="263">
        <v>1.1288</v>
      </c>
      <c r="Q284" s="128">
        <v>5.2770448548812698</v>
      </c>
    </row>
    <row r="285" spans="1:17" ht="13.2" x14ac:dyDescent="0.25">
      <c r="A285" s="110" t="s">
        <v>601</v>
      </c>
      <c r="B285" s="110">
        <v>12330</v>
      </c>
      <c r="C285" s="110">
        <v>14304</v>
      </c>
      <c r="D285" s="110"/>
      <c r="E285" s="110">
        <v>13165.108711340699</v>
      </c>
      <c r="F285" s="110">
        <v>-195.213938790865</v>
      </c>
      <c r="G285" s="110">
        <v>1440.6370218890499</v>
      </c>
      <c r="H285" s="110">
        <v>-140.99129659475199</v>
      </c>
      <c r="I285" s="110">
        <v>-3.88322229114979</v>
      </c>
      <c r="J285" s="110">
        <v>38.338475827476501</v>
      </c>
      <c r="K285" s="110"/>
      <c r="L285" s="128">
        <v>1.2408759124087601</v>
      </c>
      <c r="M285" s="128">
        <v>10.8353609083536</v>
      </c>
      <c r="N285" s="128">
        <v>11.526946107784401</v>
      </c>
      <c r="O285" s="128">
        <v>98.085599999999999</v>
      </c>
      <c r="P285" s="263">
        <v>1.1088</v>
      </c>
      <c r="Q285" s="128">
        <v>11.2023898431665</v>
      </c>
    </row>
    <row r="286" spans="1:17" ht="13.2" x14ac:dyDescent="0.25">
      <c r="A286" s="110" t="s">
        <v>602</v>
      </c>
      <c r="B286" s="110">
        <v>64714</v>
      </c>
      <c r="C286" s="110">
        <v>12510</v>
      </c>
      <c r="D286" s="110"/>
      <c r="E286" s="110">
        <v>12760.5070365049</v>
      </c>
      <c r="F286" s="110">
        <v>-181.214851347809</v>
      </c>
      <c r="G286" s="110">
        <v>96.320692647068</v>
      </c>
      <c r="H286" s="110">
        <v>-140.99129659475199</v>
      </c>
      <c r="I286" s="110">
        <v>-3.88322229114979</v>
      </c>
      <c r="J286" s="110">
        <v>-20.8391069077719</v>
      </c>
      <c r="K286" s="110"/>
      <c r="L286" s="128">
        <v>1.1434929072534501</v>
      </c>
      <c r="M286" s="128">
        <v>10.5355873535865</v>
      </c>
      <c r="N286" s="128">
        <v>12.936344969199199</v>
      </c>
      <c r="O286" s="128">
        <v>97.857699999999994</v>
      </c>
      <c r="P286" s="263">
        <v>1.0068999999999999</v>
      </c>
      <c r="Q286" s="128">
        <v>7.1600737274918496</v>
      </c>
    </row>
    <row r="287" spans="1:17" ht="14.25" customHeight="1" x14ac:dyDescent="0.25">
      <c r="A287" s="18" t="s">
        <v>603</v>
      </c>
      <c r="B287" s="110"/>
      <c r="C287" s="110"/>
      <c r="D287" s="18"/>
      <c r="E287" s="110"/>
      <c r="F287" s="110"/>
      <c r="G287" s="110"/>
      <c r="H287" s="110"/>
      <c r="I287" s="110"/>
      <c r="J287" s="110"/>
      <c r="K287" s="18"/>
      <c r="L287" s="128"/>
      <c r="M287" s="128"/>
      <c r="N287" s="128"/>
      <c r="O287" s="128"/>
      <c r="P287" s="263"/>
      <c r="Q287" s="128"/>
    </row>
    <row r="288" spans="1:17" ht="13.2" x14ac:dyDescent="0.25">
      <c r="A288" s="110" t="s">
        <v>604</v>
      </c>
      <c r="B288" s="110">
        <v>2372</v>
      </c>
      <c r="C288" s="110">
        <v>13156</v>
      </c>
      <c r="D288" s="110"/>
      <c r="E288" s="110">
        <v>11527.927746335001</v>
      </c>
      <c r="F288" s="110">
        <v>-193.276361587293</v>
      </c>
      <c r="G288" s="110">
        <v>1859.65839015659</v>
      </c>
      <c r="H288" s="110">
        <v>-140.99129659475199</v>
      </c>
      <c r="I288" s="110">
        <v>123.348588878256</v>
      </c>
      <c r="J288" s="110">
        <v>-20.8391069077719</v>
      </c>
      <c r="K288" s="110"/>
      <c r="L288" s="128">
        <v>1.39123102866779</v>
      </c>
      <c r="M288" s="128">
        <v>9.3170320404721796</v>
      </c>
      <c r="N288" s="128">
        <v>13.5746606334842</v>
      </c>
      <c r="O288" s="128">
        <v>95.979100000000003</v>
      </c>
      <c r="P288" s="263">
        <v>1.1606000000000001</v>
      </c>
      <c r="Q288" s="128">
        <v>-7.9710144927536204</v>
      </c>
    </row>
    <row r="289" spans="1:17" ht="13.2" x14ac:dyDescent="0.25">
      <c r="A289" s="110" t="s">
        <v>605</v>
      </c>
      <c r="B289" s="110">
        <v>2413</v>
      </c>
      <c r="C289" s="110">
        <v>13169</v>
      </c>
      <c r="D289" s="110"/>
      <c r="E289" s="110">
        <v>11814.4567429582</v>
      </c>
      <c r="F289" s="110">
        <v>-175.548744978066</v>
      </c>
      <c r="G289" s="110">
        <v>1695.37761698962</v>
      </c>
      <c r="H289" s="110">
        <v>-140.99129659475199</v>
      </c>
      <c r="I289" s="110">
        <v>-3.88322229114979</v>
      </c>
      <c r="J289" s="110">
        <v>-20.8391069077719</v>
      </c>
      <c r="K289" s="110"/>
      <c r="L289" s="128">
        <v>1.16038126813096</v>
      </c>
      <c r="M289" s="128">
        <v>9.6974720265230001</v>
      </c>
      <c r="N289" s="128">
        <v>14.5299145299145</v>
      </c>
      <c r="O289" s="128">
        <v>95.494900000000001</v>
      </c>
      <c r="P289" s="263">
        <v>1.1428</v>
      </c>
      <c r="Q289" s="128">
        <v>-1.5037593984962401</v>
      </c>
    </row>
    <row r="290" spans="1:17" ht="13.2" x14ac:dyDescent="0.25">
      <c r="A290" s="110" t="s">
        <v>606</v>
      </c>
      <c r="B290" s="110">
        <v>12243</v>
      </c>
      <c r="C290" s="110">
        <v>13700</v>
      </c>
      <c r="D290" s="110"/>
      <c r="E290" s="110">
        <v>13247.9537324416</v>
      </c>
      <c r="F290" s="110">
        <v>-119.857186520059</v>
      </c>
      <c r="G290" s="110">
        <v>715.71392340756404</v>
      </c>
      <c r="H290" s="110">
        <v>-140.99129659475199</v>
      </c>
      <c r="I290" s="110">
        <v>-3.88322229114979</v>
      </c>
      <c r="J290" s="110">
        <v>0.91076898534054596</v>
      </c>
      <c r="K290" s="110"/>
      <c r="L290" s="128">
        <v>1.36404476027118</v>
      </c>
      <c r="M290" s="128">
        <v>10.838846687903301</v>
      </c>
      <c r="N290" s="128">
        <v>17.181612660135599</v>
      </c>
      <c r="O290" s="128">
        <v>94.600300000000004</v>
      </c>
      <c r="P290" s="263">
        <v>1.0533999999999999</v>
      </c>
      <c r="Q290" s="128">
        <v>9.2904169714703695</v>
      </c>
    </row>
    <row r="291" spans="1:17" ht="13.2" x14ac:dyDescent="0.25">
      <c r="A291" s="110" t="s">
        <v>607</v>
      </c>
      <c r="B291" s="110">
        <v>3033</v>
      </c>
      <c r="C291" s="110">
        <v>13895</v>
      </c>
      <c r="D291" s="110"/>
      <c r="E291" s="110">
        <v>12793.529117731399</v>
      </c>
      <c r="F291" s="110">
        <v>-121.81474788185</v>
      </c>
      <c r="G291" s="110">
        <v>1388.6949858984101</v>
      </c>
      <c r="H291" s="110">
        <v>-140.99129659475199</v>
      </c>
      <c r="I291" s="110">
        <v>-3.88322229114979</v>
      </c>
      <c r="J291" s="110">
        <v>-20.8391069077719</v>
      </c>
      <c r="K291" s="110"/>
      <c r="L291" s="128">
        <v>1.28585558852621</v>
      </c>
      <c r="M291" s="128">
        <v>10.484668644906</v>
      </c>
      <c r="N291" s="128">
        <v>17.6100628930818</v>
      </c>
      <c r="O291" s="128">
        <v>95.271199999999993</v>
      </c>
      <c r="P291" s="263">
        <v>1.1079000000000001</v>
      </c>
      <c r="Q291" s="128">
        <v>-0.55710306406685195</v>
      </c>
    </row>
    <row r="292" spans="1:17" ht="13.2" x14ac:dyDescent="0.25">
      <c r="A292" s="110" t="s">
        <v>608</v>
      </c>
      <c r="B292" s="110">
        <v>7066</v>
      </c>
      <c r="C292" s="110">
        <v>11843</v>
      </c>
      <c r="D292" s="110"/>
      <c r="E292" s="110">
        <v>11498.794007680001</v>
      </c>
      <c r="F292" s="110">
        <v>-214.78238221347499</v>
      </c>
      <c r="G292" s="110">
        <v>715.44902556750401</v>
      </c>
      <c r="H292" s="110">
        <v>-140.99129659475199</v>
      </c>
      <c r="I292" s="110">
        <v>5.5504532975913996</v>
      </c>
      <c r="J292" s="110">
        <v>-20.8391069077719</v>
      </c>
      <c r="K292" s="110"/>
      <c r="L292" s="128">
        <v>1.2029436739315</v>
      </c>
      <c r="M292" s="128">
        <v>9.3971129351825606</v>
      </c>
      <c r="N292" s="128">
        <v>11.596385542168701</v>
      </c>
      <c r="O292" s="128">
        <v>96.498699999999999</v>
      </c>
      <c r="P292" s="263">
        <v>1.0615000000000001</v>
      </c>
      <c r="Q292" s="128">
        <v>-2.4739583333333299</v>
      </c>
    </row>
    <row r="293" spans="1:17" ht="13.2" x14ac:dyDescent="0.25">
      <c r="A293" s="110" t="s">
        <v>609</v>
      </c>
      <c r="B293" s="110">
        <v>3947</v>
      </c>
      <c r="C293" s="110">
        <v>14218</v>
      </c>
      <c r="D293" s="110"/>
      <c r="E293" s="110">
        <v>12782.719496567701</v>
      </c>
      <c r="F293" s="110">
        <v>-177.46196175952301</v>
      </c>
      <c r="G293" s="110">
        <v>1778.6798443698201</v>
      </c>
      <c r="H293" s="110">
        <v>-140.99129659475199</v>
      </c>
      <c r="I293" s="110">
        <v>-3.88322229114979</v>
      </c>
      <c r="J293" s="110">
        <v>-20.8391069077719</v>
      </c>
      <c r="K293" s="110"/>
      <c r="L293" s="128">
        <v>1.2161135039270301</v>
      </c>
      <c r="M293" s="128">
        <v>10.514314669369099</v>
      </c>
      <c r="N293" s="128">
        <v>13.253012048192801</v>
      </c>
      <c r="O293" s="128">
        <v>95.853099999999998</v>
      </c>
      <c r="P293" s="263">
        <v>1.1385000000000001</v>
      </c>
      <c r="Q293" s="128">
        <v>0</v>
      </c>
    </row>
    <row r="294" spans="1:17" ht="13.2" x14ac:dyDescent="0.25">
      <c r="A294" s="110" t="s">
        <v>610</v>
      </c>
      <c r="B294" s="110">
        <v>6759</v>
      </c>
      <c r="C294" s="110">
        <v>13711</v>
      </c>
      <c r="D294" s="110"/>
      <c r="E294" s="110">
        <v>13058.065874882201</v>
      </c>
      <c r="F294" s="110">
        <v>-179.614677141611</v>
      </c>
      <c r="G294" s="110">
        <v>998.07458741125595</v>
      </c>
      <c r="H294" s="110">
        <v>-140.99129659475199</v>
      </c>
      <c r="I294" s="110">
        <v>-3.88322229114979</v>
      </c>
      <c r="J294" s="110">
        <v>-20.8391069077719</v>
      </c>
      <c r="K294" s="110"/>
      <c r="L294" s="128">
        <v>1.1096316023080299</v>
      </c>
      <c r="M294" s="128">
        <v>10.8152093504956</v>
      </c>
      <c r="N294" s="128">
        <v>12.722298221614199</v>
      </c>
      <c r="O294" s="128">
        <v>96.156599999999997</v>
      </c>
      <c r="P294" s="263">
        <v>1.0758000000000001</v>
      </c>
      <c r="Q294" s="128">
        <v>6.7549668874172202</v>
      </c>
    </row>
    <row r="295" spans="1:17" ht="13.2" x14ac:dyDescent="0.25">
      <c r="A295" s="110" t="s">
        <v>611</v>
      </c>
      <c r="B295" s="110">
        <v>74402</v>
      </c>
      <c r="C295" s="110">
        <v>12277</v>
      </c>
      <c r="D295" s="110"/>
      <c r="E295" s="110">
        <v>12325.9414659494</v>
      </c>
      <c r="F295" s="110">
        <v>-182.542556852507</v>
      </c>
      <c r="G295" s="110">
        <v>299.165412691592</v>
      </c>
      <c r="H295" s="110">
        <v>-140.99129659475199</v>
      </c>
      <c r="I295" s="110">
        <v>-3.88322229114979</v>
      </c>
      <c r="J295" s="110">
        <v>-20.8391069077719</v>
      </c>
      <c r="K295" s="110"/>
      <c r="L295" s="128">
        <v>1.15185075670009</v>
      </c>
      <c r="M295" s="128">
        <v>10.1502647778286</v>
      </c>
      <c r="N295" s="128">
        <v>13.320974576271199</v>
      </c>
      <c r="O295" s="128">
        <v>96.534800000000004</v>
      </c>
      <c r="P295" s="263">
        <v>1.0236000000000001</v>
      </c>
      <c r="Q295" s="128">
        <v>3.2412523020257802</v>
      </c>
    </row>
    <row r="296" spans="1:17" ht="13.2" x14ac:dyDescent="0.25">
      <c r="A296" s="110" t="s">
        <v>612</v>
      </c>
      <c r="B296" s="110">
        <v>2436</v>
      </c>
      <c r="C296" s="110">
        <v>13233</v>
      </c>
      <c r="D296" s="110"/>
      <c r="E296" s="110">
        <v>10765.5638332323</v>
      </c>
      <c r="F296" s="110">
        <v>-207.44703530943701</v>
      </c>
      <c r="G296" s="110">
        <v>2840.6930386186</v>
      </c>
      <c r="H296" s="110">
        <v>-140.99129659475199</v>
      </c>
      <c r="I296" s="110">
        <v>-3.88322229114979</v>
      </c>
      <c r="J296" s="110">
        <v>-20.8391069077719</v>
      </c>
      <c r="K296" s="110"/>
      <c r="L296" s="128">
        <v>1.14942528735632</v>
      </c>
      <c r="M296" s="128">
        <v>8.7848932676518903</v>
      </c>
      <c r="N296" s="128">
        <v>13.0841121495327</v>
      </c>
      <c r="O296" s="128">
        <v>95.794700000000006</v>
      </c>
      <c r="P296" s="263">
        <v>1.2630999999999999</v>
      </c>
      <c r="Q296" s="128">
        <v>5.6768558951965096</v>
      </c>
    </row>
    <row r="297" spans="1:17" ht="13.2" x14ac:dyDescent="0.25">
      <c r="A297" s="110" t="s">
        <v>613</v>
      </c>
      <c r="B297" s="110">
        <v>5747</v>
      </c>
      <c r="C297" s="110">
        <v>13164</v>
      </c>
      <c r="D297" s="110"/>
      <c r="E297" s="110">
        <v>11561.235092315001</v>
      </c>
      <c r="F297" s="110">
        <v>-209.70790148465801</v>
      </c>
      <c r="G297" s="110">
        <v>1978.3076538256701</v>
      </c>
      <c r="H297" s="110">
        <v>-140.99129659475199</v>
      </c>
      <c r="I297" s="110">
        <v>-3.88322229114979</v>
      </c>
      <c r="J297" s="110">
        <v>-20.8391069077719</v>
      </c>
      <c r="K297" s="110"/>
      <c r="L297" s="128">
        <v>0.99182182008004205</v>
      </c>
      <c r="M297" s="128">
        <v>9.5702105446319798</v>
      </c>
      <c r="N297" s="128">
        <v>11.818181818181801</v>
      </c>
      <c r="O297" s="128">
        <v>96.622100000000003</v>
      </c>
      <c r="P297" s="263">
        <v>1.1704000000000001</v>
      </c>
      <c r="Q297" s="128">
        <v>6.6783831282952599</v>
      </c>
    </row>
    <row r="298" spans="1:17" ht="13.2" x14ac:dyDescent="0.25">
      <c r="A298" s="110" t="s">
        <v>614</v>
      </c>
      <c r="B298" s="110">
        <v>132235</v>
      </c>
      <c r="C298" s="110">
        <v>11896</v>
      </c>
      <c r="D298" s="110"/>
      <c r="E298" s="110">
        <v>12307.3118917799</v>
      </c>
      <c r="F298" s="110">
        <v>-170.73898326340901</v>
      </c>
      <c r="G298" s="110">
        <v>-84.031645093162894</v>
      </c>
      <c r="H298" s="110">
        <v>-140.99129659475199</v>
      </c>
      <c r="I298" s="110">
        <v>-3.88322229114979</v>
      </c>
      <c r="J298" s="110">
        <v>-11.5423612257872</v>
      </c>
      <c r="K298" s="110"/>
      <c r="L298" s="128">
        <v>1.14190645441827</v>
      </c>
      <c r="M298" s="128">
        <v>10.1395243316822</v>
      </c>
      <c r="N298" s="128">
        <v>14.2825178997613</v>
      </c>
      <c r="O298" s="128">
        <v>98.785499999999999</v>
      </c>
      <c r="P298" s="263">
        <v>0.99250000000000005</v>
      </c>
      <c r="Q298" s="128">
        <v>8.7159306223582593</v>
      </c>
    </row>
    <row r="299" spans="1:17" ht="13.2" x14ac:dyDescent="0.25">
      <c r="A299" s="110" t="s">
        <v>615</v>
      </c>
      <c r="B299" s="110">
        <v>6393</v>
      </c>
      <c r="C299" s="110">
        <v>13188</v>
      </c>
      <c r="D299" s="110"/>
      <c r="E299" s="110">
        <v>11725.3792463479</v>
      </c>
      <c r="F299" s="110">
        <v>-187.23339116276301</v>
      </c>
      <c r="G299" s="110">
        <v>1601.75223367387</v>
      </c>
      <c r="H299" s="110">
        <v>-140.99129659475199</v>
      </c>
      <c r="I299" s="110">
        <v>209.464568620449</v>
      </c>
      <c r="J299" s="110">
        <v>-20.8391069077719</v>
      </c>
      <c r="K299" s="110"/>
      <c r="L299" s="128">
        <v>1.0480212732676399</v>
      </c>
      <c r="M299" s="128">
        <v>9.6824651963084598</v>
      </c>
      <c r="N299" s="128">
        <v>13.570274636510501</v>
      </c>
      <c r="O299" s="128">
        <v>95.1053</v>
      </c>
      <c r="P299" s="263">
        <v>1.1358999999999999</v>
      </c>
      <c r="Q299" s="128">
        <v>-11.5979381443299</v>
      </c>
    </row>
    <row r="300" spans="1:17" ht="13.2" x14ac:dyDescent="0.25">
      <c r="A300" s="110" t="s">
        <v>616</v>
      </c>
      <c r="B300" s="110">
        <v>5504</v>
      </c>
      <c r="C300" s="110">
        <v>14699</v>
      </c>
      <c r="D300" s="110"/>
      <c r="E300" s="110">
        <v>13266.6214557319</v>
      </c>
      <c r="F300" s="110">
        <v>-167.85427989523001</v>
      </c>
      <c r="G300" s="110">
        <v>1754.1605776695001</v>
      </c>
      <c r="H300" s="110">
        <v>-140.99129659475199</v>
      </c>
      <c r="I300" s="110">
        <v>-3.88322229114979</v>
      </c>
      <c r="J300" s="110">
        <v>-9.5076121838642695</v>
      </c>
      <c r="K300" s="110"/>
      <c r="L300" s="128">
        <v>1.21729651162791</v>
      </c>
      <c r="M300" s="128">
        <v>10.9375</v>
      </c>
      <c r="N300" s="128">
        <v>13.455149501661101</v>
      </c>
      <c r="O300" s="128">
        <v>96.393699999999995</v>
      </c>
      <c r="P300" s="263">
        <v>1.1315999999999999</v>
      </c>
      <c r="Q300" s="128">
        <v>8.7804878048780495</v>
      </c>
    </row>
    <row r="301" spans="1:17" ht="13.2" x14ac:dyDescent="0.25">
      <c r="A301" s="110" t="s">
        <v>617</v>
      </c>
      <c r="B301" s="110">
        <v>8963</v>
      </c>
      <c r="C301" s="110">
        <v>14134</v>
      </c>
      <c r="D301" s="110"/>
      <c r="E301" s="110">
        <v>14181.562758976899</v>
      </c>
      <c r="F301" s="110">
        <v>-228.04149570829699</v>
      </c>
      <c r="G301" s="110">
        <v>345.79438775883699</v>
      </c>
      <c r="H301" s="110">
        <v>-140.99129659475199</v>
      </c>
      <c r="I301" s="110">
        <v>-3.88322229114979</v>
      </c>
      <c r="J301" s="110">
        <v>-20.8391069077719</v>
      </c>
      <c r="K301" s="110"/>
      <c r="L301" s="128">
        <v>1.43925025103202</v>
      </c>
      <c r="M301" s="128">
        <v>11.614414816467701</v>
      </c>
      <c r="N301" s="128">
        <v>8.4534101825168104</v>
      </c>
      <c r="O301" s="128">
        <v>95.785499999999999</v>
      </c>
      <c r="P301" s="263">
        <v>1.0238</v>
      </c>
      <c r="Q301" s="128">
        <v>4.0925266903914599</v>
      </c>
    </row>
    <row r="302" spans="1:17" ht="13.2" x14ac:dyDescent="0.25">
      <c r="A302" s="110" t="s">
        <v>618</v>
      </c>
      <c r="B302" s="110">
        <v>2782</v>
      </c>
      <c r="C302" s="110">
        <v>11450</v>
      </c>
      <c r="D302" s="110"/>
      <c r="E302" s="110">
        <v>10575.7125700791</v>
      </c>
      <c r="F302" s="110">
        <v>-149.92940164389799</v>
      </c>
      <c r="G302" s="110">
        <v>1189.5802881730201</v>
      </c>
      <c r="H302" s="110">
        <v>-140.99129659475199</v>
      </c>
      <c r="I302" s="110">
        <v>-3.88322229114979</v>
      </c>
      <c r="J302" s="110">
        <v>-20.8391069077719</v>
      </c>
      <c r="K302" s="110"/>
      <c r="L302" s="128">
        <v>1.0064701653486701</v>
      </c>
      <c r="M302" s="128">
        <v>8.6987778576563599</v>
      </c>
      <c r="N302" s="128">
        <v>18.595041322314</v>
      </c>
      <c r="O302" s="128">
        <v>95.1798</v>
      </c>
      <c r="P302" s="263">
        <v>1.1116999999999999</v>
      </c>
      <c r="Q302" s="128">
        <v>-1.8181818181818199</v>
      </c>
    </row>
    <row r="303" spans="1:17" ht="14.25" customHeight="1" x14ac:dyDescent="0.25">
      <c r="A303" s="18" t="s">
        <v>619</v>
      </c>
      <c r="B303" s="110"/>
      <c r="C303" s="110"/>
      <c r="D303" s="18"/>
      <c r="E303" s="110"/>
      <c r="F303" s="110"/>
      <c r="G303" s="110"/>
      <c r="H303" s="110"/>
      <c r="I303" s="110"/>
      <c r="J303" s="110"/>
      <c r="K303" s="18"/>
      <c r="L303" s="128"/>
      <c r="M303" s="128"/>
      <c r="N303" s="128"/>
      <c r="O303" s="128"/>
      <c r="P303" s="263"/>
      <c r="Q303" s="128"/>
    </row>
    <row r="304" spans="1:17" ht="13.2" x14ac:dyDescent="0.25">
      <c r="A304" s="110" t="s">
        <v>620</v>
      </c>
      <c r="B304" s="110">
        <v>2667</v>
      </c>
      <c r="C304" s="110">
        <v>11490</v>
      </c>
      <c r="D304" s="110"/>
      <c r="E304" s="110">
        <v>10041.943803995</v>
      </c>
      <c r="F304" s="110">
        <v>-293.392651643948</v>
      </c>
      <c r="G304" s="110">
        <v>1852.97827088907</v>
      </c>
      <c r="H304" s="110">
        <v>-140.99129659475199</v>
      </c>
      <c r="I304" s="110">
        <v>49.812158201043601</v>
      </c>
      <c r="J304" s="110">
        <v>-20.8391069077719</v>
      </c>
      <c r="K304" s="110"/>
      <c r="L304" s="128">
        <v>0.97487814023247099</v>
      </c>
      <c r="M304" s="128">
        <v>8.2489688788901407</v>
      </c>
      <c r="N304" s="128">
        <v>5.4545454545454497</v>
      </c>
      <c r="O304" s="128">
        <v>96.032899999999998</v>
      </c>
      <c r="P304" s="263">
        <v>1.1837</v>
      </c>
      <c r="Q304" s="128">
        <v>-5.0193050193050199</v>
      </c>
    </row>
    <row r="305" spans="1:18" ht="13.2" x14ac:dyDescent="0.25">
      <c r="A305" s="110" t="s">
        <v>621</v>
      </c>
      <c r="B305" s="110">
        <v>6111</v>
      </c>
      <c r="C305" s="110">
        <v>11453</v>
      </c>
      <c r="D305" s="110"/>
      <c r="E305" s="110">
        <v>11206.604419569299</v>
      </c>
      <c r="F305" s="110">
        <v>-230.049447842429</v>
      </c>
      <c r="G305" s="110">
        <v>642.56700424280996</v>
      </c>
      <c r="H305" s="110">
        <v>-140.99129659475199</v>
      </c>
      <c r="I305" s="110">
        <v>-3.88322229114979</v>
      </c>
      <c r="J305" s="110">
        <v>-20.8391069077719</v>
      </c>
      <c r="K305" s="110"/>
      <c r="L305" s="128">
        <v>0.90001636393388995</v>
      </c>
      <c r="M305" s="128">
        <v>9.3110783832433306</v>
      </c>
      <c r="N305" s="128">
        <v>10.3690685413005</v>
      </c>
      <c r="O305" s="128">
        <v>95.483199999999997</v>
      </c>
      <c r="P305" s="263">
        <v>1.0566</v>
      </c>
      <c r="Q305" s="128">
        <v>0</v>
      </c>
    </row>
    <row r="306" spans="1:18" ht="13.2" x14ac:dyDescent="0.25">
      <c r="A306" s="110" t="s">
        <v>622</v>
      </c>
      <c r="B306" s="110">
        <v>28048</v>
      </c>
      <c r="C306" s="110">
        <v>11101</v>
      </c>
      <c r="D306" s="110"/>
      <c r="E306" s="110">
        <v>11181.6151486733</v>
      </c>
      <c r="F306" s="110">
        <v>-202.36137087080201</v>
      </c>
      <c r="G306" s="110">
        <v>287.81357281201701</v>
      </c>
      <c r="H306" s="110">
        <v>-140.99129659475199</v>
      </c>
      <c r="I306" s="110">
        <v>-3.88322229114979</v>
      </c>
      <c r="J306" s="110">
        <v>-20.8391069077719</v>
      </c>
      <c r="K306" s="110"/>
      <c r="L306" s="128">
        <v>1.0553337136337699</v>
      </c>
      <c r="M306" s="128">
        <v>9.2020821448944705</v>
      </c>
      <c r="N306" s="128">
        <v>12.9407206509105</v>
      </c>
      <c r="O306" s="128">
        <v>96.290800000000004</v>
      </c>
      <c r="P306" s="263">
        <v>1.0249999999999999</v>
      </c>
      <c r="Q306" s="128">
        <v>-0.58742225293711103</v>
      </c>
    </row>
    <row r="307" spans="1:18" ht="13.2" x14ac:dyDescent="0.25">
      <c r="A307" s="110" t="s">
        <v>623</v>
      </c>
      <c r="B307" s="110">
        <v>17420</v>
      </c>
      <c r="C307" s="110">
        <v>11136</v>
      </c>
      <c r="D307" s="110"/>
      <c r="E307" s="110">
        <v>11102.2589167563</v>
      </c>
      <c r="F307" s="110">
        <v>-195.61838024702399</v>
      </c>
      <c r="G307" s="110">
        <v>372.42728656479102</v>
      </c>
      <c r="H307" s="110">
        <v>-140.99129659475199</v>
      </c>
      <c r="I307" s="110">
        <v>-3.88322229114979</v>
      </c>
      <c r="J307" s="110">
        <v>1.8287364291614301</v>
      </c>
      <c r="K307" s="110"/>
      <c r="L307" s="128">
        <v>1.0849598163031</v>
      </c>
      <c r="M307" s="128">
        <v>9.1159586681974698</v>
      </c>
      <c r="N307" s="128">
        <v>13.6649874055416</v>
      </c>
      <c r="O307" s="128">
        <v>97.529899999999998</v>
      </c>
      <c r="P307" s="263">
        <v>1.0327999999999999</v>
      </c>
      <c r="Q307" s="128">
        <v>9.5561035758323101</v>
      </c>
    </row>
    <row r="308" spans="1:18" ht="13.2" x14ac:dyDescent="0.25">
      <c r="A308" s="110" t="s">
        <v>624</v>
      </c>
      <c r="B308" s="110">
        <v>9340</v>
      </c>
      <c r="C308" s="110">
        <v>12742</v>
      </c>
      <c r="D308" s="110"/>
      <c r="E308" s="110">
        <v>12596.133372616399</v>
      </c>
      <c r="F308" s="110">
        <v>43.350353805417797</v>
      </c>
      <c r="G308" s="110">
        <v>267.753541571082</v>
      </c>
      <c r="H308" s="110">
        <v>-140.99129659475199</v>
      </c>
      <c r="I308" s="110">
        <v>-3.88322229114979</v>
      </c>
      <c r="J308" s="110">
        <v>-20.8391069077719</v>
      </c>
      <c r="K308" s="110"/>
      <c r="L308" s="128">
        <v>0.96359743040685197</v>
      </c>
      <c r="M308" s="128">
        <v>10.4925053533191</v>
      </c>
      <c r="N308" s="128">
        <v>30.408163265306101</v>
      </c>
      <c r="O308" s="128">
        <v>96.345600000000005</v>
      </c>
      <c r="P308" s="263">
        <v>1.0206</v>
      </c>
      <c r="Q308" s="128">
        <v>0.84825636192271403</v>
      </c>
    </row>
    <row r="309" spans="1:18" ht="13.2" x14ac:dyDescent="0.25">
      <c r="A309" s="110" t="s">
        <v>625</v>
      </c>
      <c r="B309" s="110">
        <v>4760</v>
      </c>
      <c r="C309" s="110">
        <v>11202</v>
      </c>
      <c r="D309" s="110"/>
      <c r="E309" s="110">
        <v>10265.440458728701</v>
      </c>
      <c r="F309" s="110">
        <v>-149.91641157555</v>
      </c>
      <c r="G309" s="110">
        <v>1252.44457769311</v>
      </c>
      <c r="H309" s="110">
        <v>-140.99129659475199</v>
      </c>
      <c r="I309" s="110">
        <v>-3.88322229114979</v>
      </c>
      <c r="J309" s="110">
        <v>-20.8391069077719</v>
      </c>
      <c r="K309" s="110"/>
      <c r="L309" s="128">
        <v>0.86134453781512599</v>
      </c>
      <c r="M309" s="128">
        <v>8.5084033613445396</v>
      </c>
      <c r="N309" s="128">
        <v>19.012345679012299</v>
      </c>
      <c r="O309" s="128">
        <v>96.419899999999998</v>
      </c>
      <c r="P309" s="263">
        <v>1.1212</v>
      </c>
      <c r="Q309" s="128">
        <v>-1.3274336283185799</v>
      </c>
    </row>
    <row r="310" spans="1:18" ht="13.2" x14ac:dyDescent="0.25">
      <c r="A310" s="110" t="s">
        <v>626</v>
      </c>
      <c r="B310" s="110">
        <v>15729</v>
      </c>
      <c r="C310" s="110">
        <v>10744</v>
      </c>
      <c r="D310" s="110"/>
      <c r="E310" s="110">
        <v>10697.4478017826</v>
      </c>
      <c r="F310" s="110">
        <v>-226.814700056156</v>
      </c>
      <c r="G310" s="110">
        <v>389.10233583864698</v>
      </c>
      <c r="H310" s="110">
        <v>-140.99129659475199</v>
      </c>
      <c r="I310" s="110">
        <v>46.063772941302901</v>
      </c>
      <c r="J310" s="110">
        <v>-20.8391069077719</v>
      </c>
      <c r="K310" s="110"/>
      <c r="L310" s="128">
        <v>0.81378345730815704</v>
      </c>
      <c r="M310" s="128">
        <v>8.9134719308284094</v>
      </c>
      <c r="N310" s="128">
        <v>11.126961483594901</v>
      </c>
      <c r="O310" s="128">
        <v>95.713099999999997</v>
      </c>
      <c r="P310" s="263">
        <v>1.0356000000000001</v>
      </c>
      <c r="Q310" s="128">
        <v>-4.6728971962616797</v>
      </c>
    </row>
    <row r="311" spans="1:18" ht="13.2" x14ac:dyDescent="0.25">
      <c r="A311" s="110" t="s">
        <v>627</v>
      </c>
      <c r="B311" s="110">
        <v>22423</v>
      </c>
      <c r="C311" s="110">
        <v>11878</v>
      </c>
      <c r="D311" s="110"/>
      <c r="E311" s="110">
        <v>11890.638424138</v>
      </c>
      <c r="F311" s="110">
        <v>-230.86471679799399</v>
      </c>
      <c r="G311" s="110">
        <v>384.01736829794697</v>
      </c>
      <c r="H311" s="110">
        <v>-140.99129659475199</v>
      </c>
      <c r="I311" s="110">
        <v>-3.88322229114979</v>
      </c>
      <c r="J311" s="110">
        <v>-20.8391069077719</v>
      </c>
      <c r="K311" s="110"/>
      <c r="L311" s="128">
        <v>1.2353387147125701</v>
      </c>
      <c r="M311" s="128">
        <v>9.7221602818534496</v>
      </c>
      <c r="N311" s="128">
        <v>9.8623853211009198</v>
      </c>
      <c r="O311" s="128">
        <v>98.882400000000004</v>
      </c>
      <c r="P311" s="263">
        <v>1.0316000000000001</v>
      </c>
      <c r="Q311" s="128">
        <v>0</v>
      </c>
    </row>
    <row r="312" spans="1:18" ht="13.2" x14ac:dyDescent="0.25">
      <c r="A312" s="110" t="s">
        <v>628</v>
      </c>
      <c r="B312" s="110">
        <v>79244</v>
      </c>
      <c r="C312" s="110">
        <v>11399</v>
      </c>
      <c r="D312" s="110"/>
      <c r="E312" s="110">
        <v>11684.5784719724</v>
      </c>
      <c r="F312" s="110">
        <v>-203.237426591146</v>
      </c>
      <c r="G312" s="110">
        <v>83.054496315808507</v>
      </c>
      <c r="H312" s="110">
        <v>-140.99129659475199</v>
      </c>
      <c r="I312" s="110">
        <v>-3.88322229114979</v>
      </c>
      <c r="J312" s="110">
        <v>-20.8391069077719</v>
      </c>
      <c r="K312" s="110"/>
      <c r="L312" s="128">
        <v>1.06254101256877</v>
      </c>
      <c r="M312" s="128">
        <v>9.6385846247034497</v>
      </c>
      <c r="N312" s="128">
        <v>12.280701754386</v>
      </c>
      <c r="O312" s="128">
        <v>98.563100000000006</v>
      </c>
      <c r="P312" s="263">
        <v>1.0064</v>
      </c>
      <c r="Q312" s="128">
        <v>3.21324245374878</v>
      </c>
    </row>
    <row r="313" spans="1:18" ht="13.2" x14ac:dyDescent="0.25">
      <c r="A313" s="110" t="s">
        <v>629</v>
      </c>
      <c r="B313" s="110">
        <v>5883</v>
      </c>
      <c r="C313" s="110">
        <v>11998</v>
      </c>
      <c r="D313" s="110"/>
      <c r="E313" s="110">
        <v>10584.450225127701</v>
      </c>
      <c r="F313" s="110">
        <v>-227.54050035948899</v>
      </c>
      <c r="G313" s="110">
        <v>1747.2983660836701</v>
      </c>
      <c r="H313" s="110">
        <v>-140.99129659475199</v>
      </c>
      <c r="I313" s="110">
        <v>55.198146238430702</v>
      </c>
      <c r="J313" s="110">
        <v>-20.8391069077719</v>
      </c>
      <c r="K313" s="110"/>
      <c r="L313" s="128">
        <v>0.95189529151793295</v>
      </c>
      <c r="M313" s="128">
        <v>8.7370389257181706</v>
      </c>
      <c r="N313" s="128">
        <v>11.284046692606999</v>
      </c>
      <c r="O313" s="128">
        <v>95.4786</v>
      </c>
      <c r="P313" s="263">
        <v>1.1642999999999999</v>
      </c>
      <c r="Q313" s="128">
        <v>-5.1580698835274497</v>
      </c>
    </row>
    <row r="314" spans="1:18" ht="13.2" x14ac:dyDescent="0.25">
      <c r="A314" s="110" t="s">
        <v>630</v>
      </c>
      <c r="B314" s="110">
        <v>42362</v>
      </c>
      <c r="C314" s="110">
        <v>11847</v>
      </c>
      <c r="D314" s="110"/>
      <c r="E314" s="110">
        <v>12102.136834966301</v>
      </c>
      <c r="F314" s="110">
        <v>-246.58028153703401</v>
      </c>
      <c r="G314" s="110">
        <v>157.129477165271</v>
      </c>
      <c r="H314" s="110">
        <v>-140.99129659475199</v>
      </c>
      <c r="I314" s="110">
        <v>-3.88322229114979</v>
      </c>
      <c r="J314" s="110">
        <v>-20.8391069077719</v>
      </c>
      <c r="K314" s="110"/>
      <c r="L314" s="128">
        <v>1.1047637033190101</v>
      </c>
      <c r="M314" s="128">
        <v>9.9806430291298796</v>
      </c>
      <c r="N314" s="128">
        <v>8.3254493850520408</v>
      </c>
      <c r="O314" s="128">
        <v>96.590299999999999</v>
      </c>
      <c r="P314" s="263">
        <v>1.0123</v>
      </c>
      <c r="Q314" s="128">
        <v>2.57754477937964</v>
      </c>
    </row>
    <row r="315" spans="1:18" ht="13.2" x14ac:dyDescent="0.25">
      <c r="A315" s="110" t="s">
        <v>631</v>
      </c>
      <c r="B315" s="110">
        <v>7911</v>
      </c>
      <c r="C315" s="110">
        <v>11761</v>
      </c>
      <c r="D315" s="110"/>
      <c r="E315" s="110">
        <v>11499.0134792422</v>
      </c>
      <c r="F315" s="110">
        <v>-165.40461078815099</v>
      </c>
      <c r="G315" s="110">
        <v>470.53353596072401</v>
      </c>
      <c r="H315" s="110">
        <v>-140.99129659475199</v>
      </c>
      <c r="I315" s="110">
        <v>118.525749165592</v>
      </c>
      <c r="J315" s="110">
        <v>-20.8391069077719</v>
      </c>
      <c r="K315" s="110"/>
      <c r="L315" s="128">
        <v>1.09973454683352</v>
      </c>
      <c r="M315" s="128">
        <v>9.4551889773732807</v>
      </c>
      <c r="N315" s="128">
        <v>15.775401069518701</v>
      </c>
      <c r="O315" s="128">
        <v>96.308000000000007</v>
      </c>
      <c r="P315" s="263">
        <v>1.0402</v>
      </c>
      <c r="Q315" s="128">
        <v>-7.8366445916114804</v>
      </c>
    </row>
    <row r="316" spans="1:18" ht="13.2" x14ac:dyDescent="0.25">
      <c r="A316" s="110" t="s">
        <v>632</v>
      </c>
      <c r="B316" s="110">
        <v>3160</v>
      </c>
      <c r="C316" s="110">
        <v>9170</v>
      </c>
      <c r="D316" s="110"/>
      <c r="E316" s="110">
        <v>8403.0148933399396</v>
      </c>
      <c r="F316" s="110">
        <v>-173.70369318886699</v>
      </c>
      <c r="G316" s="110">
        <v>941.84814874525205</v>
      </c>
      <c r="H316" s="110">
        <v>-140.99129659475199</v>
      </c>
      <c r="I316" s="110">
        <v>160.93138358533599</v>
      </c>
      <c r="J316" s="110">
        <v>-20.8391069077719</v>
      </c>
      <c r="K316" s="110"/>
      <c r="L316" s="128">
        <v>0.822784810126582</v>
      </c>
      <c r="M316" s="128">
        <v>6.8987341772151902</v>
      </c>
      <c r="N316" s="128">
        <v>20.642201834862401</v>
      </c>
      <c r="O316" s="128">
        <v>94.885499999999993</v>
      </c>
      <c r="P316" s="263">
        <v>1.1111</v>
      </c>
      <c r="Q316" s="128">
        <v>-12.2302158273381</v>
      </c>
    </row>
    <row r="317" spans="1:18" ht="13.2" x14ac:dyDescent="0.25">
      <c r="A317" s="110" t="s">
        <v>633</v>
      </c>
      <c r="B317" s="110">
        <v>4119</v>
      </c>
      <c r="C317" s="110">
        <v>10334</v>
      </c>
      <c r="D317" s="110"/>
      <c r="E317" s="110">
        <v>9370.4275180209497</v>
      </c>
      <c r="F317" s="110">
        <v>-160.747394324255</v>
      </c>
      <c r="G317" s="110">
        <v>1173.0173345851899</v>
      </c>
      <c r="H317" s="110">
        <v>-140.99129659475199</v>
      </c>
      <c r="I317" s="110">
        <v>112.866570007858</v>
      </c>
      <c r="J317" s="110">
        <v>-20.8391069077719</v>
      </c>
      <c r="K317" s="110"/>
      <c r="L317" s="128">
        <v>0.82544306870599704</v>
      </c>
      <c r="M317" s="128">
        <v>7.7445982034474401</v>
      </c>
      <c r="N317" s="128">
        <v>19.7492163009404</v>
      </c>
      <c r="O317" s="128">
        <v>95.003299999999996</v>
      </c>
      <c r="P317" s="263">
        <v>1.1243000000000001</v>
      </c>
      <c r="Q317" s="128">
        <v>-8.7855297157622694</v>
      </c>
    </row>
    <row r="318" spans="1:18" ht="6.75" customHeight="1" thickBot="1" x14ac:dyDescent="0.3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0"/>
    </row>
    <row r="319" spans="1:18" x14ac:dyDescent="0.25"/>
    <row r="320" spans="1:18" x14ac:dyDescent="0.25"/>
  </sheetData>
  <mergeCells count="5">
    <mergeCell ref="Q3:Q4"/>
    <mergeCell ref="F4:J4"/>
    <mergeCell ref="L3:M4"/>
    <mergeCell ref="N3:N4"/>
    <mergeCell ref="O3:P4"/>
  </mergeCells>
  <conditionalFormatting sqref="C318:Q333 E8:J8 D9:J317 K8:Q317">
    <cfRule type="cellIs" dxfId="67" priority="2" operator="lessThan">
      <formula>0</formula>
    </cfRule>
  </conditionalFormatting>
  <conditionalFormatting sqref="B318:B333 B8:D8 B9:C317">
    <cfRule type="cellIs" dxfId="6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>
    <pageSetUpPr fitToPage="1"/>
  </sheetPr>
  <dimension ref="A1:U330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3.2" zeroHeight="1" x14ac:dyDescent="0.25"/>
  <cols>
    <col min="1" max="1" width="15.44140625" bestFit="1" customWidth="1"/>
    <col min="2" max="2" width="10.5546875" customWidth="1"/>
    <col min="3" max="3" width="14.33203125" customWidth="1"/>
    <col min="4" max="4" width="12.109375" customWidth="1"/>
    <col min="5" max="9" width="11.6640625" customWidth="1"/>
    <col min="10" max="10" width="6.44140625" style="64" customWidth="1"/>
    <col min="11" max="11" width="9.109375" customWidth="1"/>
    <col min="12" max="12" width="11.109375" bestFit="1" customWidth="1"/>
    <col min="13" max="13" width="10.5546875" customWidth="1"/>
    <col min="14" max="14" width="9.6640625" customWidth="1"/>
    <col min="15" max="15" width="7.44140625" customWidth="1"/>
    <col min="16" max="16" width="8.88671875" customWidth="1"/>
    <col min="17" max="17" width="10.44140625" customWidth="1"/>
    <col min="18" max="18" width="5.109375" customWidth="1"/>
    <col min="19" max="21" width="0" hidden="1" customWidth="1"/>
    <col min="22" max="16384" width="9.109375" hidden="1"/>
  </cols>
  <sheetData>
    <row r="1" spans="1:17" x14ac:dyDescent="0.25"/>
    <row r="2" spans="1:17" ht="16.2" thickBot="1" x14ac:dyDescent="0.35">
      <c r="A2" s="69" t="str">
        <f>"Tabell 6  Gymnasieskola, utjämningsåret "&amp;Innehåll!C34</f>
        <v>Tabell 6  Gymnasieskola, utjämningsåret 2024</v>
      </c>
      <c r="B2" s="69"/>
      <c r="C2" s="68"/>
      <c r="D2" s="68"/>
      <c r="E2" s="68"/>
      <c r="F2" s="68"/>
      <c r="G2" s="68"/>
      <c r="H2" s="68"/>
      <c r="I2" s="68"/>
      <c r="K2" s="69" t="s">
        <v>67</v>
      </c>
      <c r="L2" s="68"/>
      <c r="M2" s="68"/>
      <c r="N2" s="68"/>
      <c r="O2" s="68"/>
      <c r="P2" s="68"/>
      <c r="Q2" s="68"/>
    </row>
    <row r="3" spans="1:17" s="64" customFormat="1" ht="25.5" customHeight="1" x14ac:dyDescent="0.25">
      <c r="A3" s="127" t="s">
        <v>19</v>
      </c>
      <c r="C3"/>
      <c r="E3" s="334" t="s">
        <v>69</v>
      </c>
      <c r="F3" s="334"/>
      <c r="G3" s="334"/>
      <c r="H3" s="334"/>
      <c r="I3" s="334"/>
      <c r="J3" s="72"/>
      <c r="K3" s="264"/>
      <c r="L3" s="333"/>
      <c r="M3" s="333"/>
      <c r="N3" s="73"/>
      <c r="O3" s="333"/>
      <c r="P3" s="333"/>
      <c r="Q3" s="191"/>
    </row>
    <row r="4" spans="1:17" s="64" customFormat="1" ht="42.75" customHeight="1" x14ac:dyDescent="0.25">
      <c r="A4" s="3" t="s">
        <v>42</v>
      </c>
      <c r="B4" s="269" t="str">
        <f>"Folkmängd 31/12 -"&amp;Innehåll!C34-2</f>
        <v>Folkmängd 31/12 -2022</v>
      </c>
      <c r="C4" s="268" t="s">
        <v>70</v>
      </c>
      <c r="D4" s="268" t="s">
        <v>79</v>
      </c>
      <c r="E4" s="268" t="s">
        <v>80</v>
      </c>
      <c r="F4" s="268" t="s">
        <v>193</v>
      </c>
      <c r="G4" s="268" t="s">
        <v>222</v>
      </c>
      <c r="H4" s="268" t="s">
        <v>217</v>
      </c>
      <c r="I4" s="268" t="s">
        <v>218</v>
      </c>
      <c r="J4" s="75"/>
      <c r="K4" s="305" t="s">
        <v>81</v>
      </c>
      <c r="L4" s="306" t="s">
        <v>84</v>
      </c>
      <c r="M4" s="306" t="s">
        <v>83</v>
      </c>
      <c r="N4" s="307" t="s">
        <v>224</v>
      </c>
      <c r="O4" s="307" t="s">
        <v>279</v>
      </c>
      <c r="P4" s="306" t="s">
        <v>278</v>
      </c>
      <c r="Q4" s="306" t="s">
        <v>225</v>
      </c>
    </row>
    <row r="5" spans="1:17" s="72" customFormat="1" ht="18" customHeight="1" x14ac:dyDescent="0.25">
      <c r="B5" s="76"/>
      <c r="C5" s="304" t="s">
        <v>280</v>
      </c>
      <c r="D5" s="183" t="s">
        <v>71</v>
      </c>
      <c r="E5" s="183" t="s">
        <v>72</v>
      </c>
      <c r="F5" s="183" t="s">
        <v>73</v>
      </c>
      <c r="G5" s="183" t="s">
        <v>74</v>
      </c>
      <c r="H5" s="183" t="s">
        <v>75</v>
      </c>
      <c r="I5" s="183" t="s">
        <v>82</v>
      </c>
      <c r="J5" s="76"/>
      <c r="K5" s="76"/>
      <c r="L5" s="76"/>
      <c r="M5" s="76"/>
    </row>
    <row r="6" spans="1:17" ht="18.75" customHeight="1" x14ac:dyDescent="0.25">
      <c r="A6" s="17" t="s">
        <v>329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x14ac:dyDescent="0.25">
      <c r="A7" s="110" t="s">
        <v>330</v>
      </c>
      <c r="B7" s="110">
        <v>95383</v>
      </c>
      <c r="C7" s="110">
        <v>4863</v>
      </c>
      <c r="D7" s="110">
        <v>4969.4290587518699</v>
      </c>
      <c r="E7" s="110">
        <v>-90.932838008132606</v>
      </c>
      <c r="F7" s="110">
        <v>-80.093502588325194</v>
      </c>
      <c r="G7" s="110">
        <v>82.927858670214206</v>
      </c>
      <c r="H7" s="110">
        <v>-3.8683932588694798</v>
      </c>
      <c r="I7" s="110">
        <v>-14.3029896226817</v>
      </c>
      <c r="J7" s="110"/>
      <c r="K7" s="110">
        <v>3719</v>
      </c>
      <c r="L7" s="110">
        <v>-94.692317070976102</v>
      </c>
      <c r="M7" s="110">
        <v>-88.233959079346306</v>
      </c>
      <c r="N7" s="194">
        <v>0.91118862355782104</v>
      </c>
      <c r="O7" s="165">
        <v>1.038872</v>
      </c>
      <c r="P7" s="165">
        <v>0.98270000000000002</v>
      </c>
      <c r="Q7" s="128">
        <v>9.5757218621095994</v>
      </c>
    </row>
    <row r="8" spans="1:17" x14ac:dyDescent="0.25">
      <c r="A8" s="110" t="s">
        <v>331</v>
      </c>
      <c r="B8" s="110">
        <v>32692</v>
      </c>
      <c r="C8" s="110">
        <v>6034</v>
      </c>
      <c r="D8" s="110">
        <v>6822.5676880189603</v>
      </c>
      <c r="E8" s="110">
        <v>-998.91757178496596</v>
      </c>
      <c r="F8" s="110">
        <v>-127.844706557089</v>
      </c>
      <c r="G8" s="110">
        <v>257.62395864221003</v>
      </c>
      <c r="H8" s="110">
        <v>-3.8683932588694798</v>
      </c>
      <c r="I8" s="110">
        <v>84.190965160010904</v>
      </c>
      <c r="J8" s="110"/>
      <c r="K8" s="110">
        <v>1750</v>
      </c>
      <c r="L8" s="110">
        <v>-1038.4336529882601</v>
      </c>
      <c r="M8" s="110">
        <v>-960.46209071572798</v>
      </c>
      <c r="N8" s="194">
        <v>0.92653758542141196</v>
      </c>
      <c r="O8" s="165">
        <v>1.077985</v>
      </c>
      <c r="P8" s="165">
        <v>0.98040000000000005</v>
      </c>
      <c r="Q8" s="128">
        <v>25.628140703517602</v>
      </c>
    </row>
    <row r="9" spans="1:17" x14ac:dyDescent="0.25">
      <c r="A9" s="110" t="s">
        <v>332</v>
      </c>
      <c r="B9" s="110">
        <v>29123</v>
      </c>
      <c r="C9" s="110">
        <v>5657</v>
      </c>
      <c r="D9" s="110">
        <v>5772.4473437883298</v>
      </c>
      <c r="E9" s="110">
        <v>-372.729371937297</v>
      </c>
      <c r="F9" s="110">
        <v>42.244038393948401</v>
      </c>
      <c r="G9" s="110">
        <v>151.40020716704399</v>
      </c>
      <c r="H9" s="110">
        <v>-3.8683932588694798</v>
      </c>
      <c r="I9" s="110">
        <v>67.555731642957198</v>
      </c>
      <c r="J9" s="110"/>
      <c r="K9" s="110">
        <v>1319</v>
      </c>
      <c r="L9" s="110">
        <v>-387.48248280090502</v>
      </c>
      <c r="M9" s="110">
        <v>-359.03686120774603</v>
      </c>
      <c r="N9" s="194">
        <v>0.933634992458522</v>
      </c>
      <c r="O9" s="165">
        <v>1.0528329999999999</v>
      </c>
      <c r="P9" s="165">
        <v>1.0063</v>
      </c>
      <c r="Q9" s="128">
        <v>25.380228136882099</v>
      </c>
    </row>
    <row r="10" spans="1:17" x14ac:dyDescent="0.25">
      <c r="A10" s="110" t="s">
        <v>333</v>
      </c>
      <c r="B10" s="110">
        <v>97683</v>
      </c>
      <c r="C10" s="110">
        <v>4662</v>
      </c>
      <c r="D10" s="110">
        <v>4599.2967021307904</v>
      </c>
      <c r="E10" s="110">
        <v>44.834813665891701</v>
      </c>
      <c r="F10" s="110">
        <v>-76.909720510272294</v>
      </c>
      <c r="G10" s="110">
        <v>103.45630181923801</v>
      </c>
      <c r="H10" s="110">
        <v>-3.8683932588694798</v>
      </c>
      <c r="I10" s="110">
        <v>-4.9148550256776096</v>
      </c>
      <c r="J10" s="110"/>
      <c r="K10" s="110">
        <v>3525</v>
      </c>
      <c r="L10" s="110">
        <v>29.018767368866101</v>
      </c>
      <c r="M10" s="110">
        <v>59.590259828860297</v>
      </c>
      <c r="N10" s="194">
        <v>0.92207053469852096</v>
      </c>
      <c r="O10" s="165">
        <v>1.047469</v>
      </c>
      <c r="P10" s="165">
        <v>0.98199999999999998</v>
      </c>
      <c r="Q10" s="128">
        <v>14.634146341463399</v>
      </c>
    </row>
    <row r="11" spans="1:17" x14ac:dyDescent="0.25">
      <c r="A11" s="110" t="s">
        <v>334</v>
      </c>
      <c r="B11" s="110">
        <v>114504</v>
      </c>
      <c r="C11" s="110">
        <v>4938</v>
      </c>
      <c r="D11" s="110">
        <v>5168.0810981212499</v>
      </c>
      <c r="E11" s="110">
        <v>-246.48605771308701</v>
      </c>
      <c r="F11" s="110">
        <v>-101.101658603028</v>
      </c>
      <c r="G11" s="110">
        <v>124.912816117677</v>
      </c>
      <c r="H11" s="110">
        <v>-3.8683932588694798</v>
      </c>
      <c r="I11" s="110">
        <v>-3.16166389902456</v>
      </c>
      <c r="J11" s="110"/>
      <c r="K11" s="110">
        <v>4643</v>
      </c>
      <c r="L11" s="110">
        <v>-267.31842351098999</v>
      </c>
      <c r="M11" s="110">
        <v>-226.71429204924101</v>
      </c>
      <c r="N11" s="194">
        <v>0.93181329318132899</v>
      </c>
      <c r="O11" s="165">
        <v>1.0515399999999999</v>
      </c>
      <c r="P11" s="165">
        <v>0.97929999999999995</v>
      </c>
      <c r="Q11" s="128">
        <v>14.726958240672101</v>
      </c>
    </row>
    <row r="12" spans="1:17" x14ac:dyDescent="0.25">
      <c r="A12" s="110" t="s">
        <v>335</v>
      </c>
      <c r="B12" s="110">
        <v>85460</v>
      </c>
      <c r="C12" s="110">
        <v>4649</v>
      </c>
      <c r="D12" s="110">
        <v>4793.2963291196202</v>
      </c>
      <c r="E12" s="110">
        <v>-201.932070796467</v>
      </c>
      <c r="F12" s="110">
        <v>-80.881043428983105</v>
      </c>
      <c r="G12" s="110">
        <v>115.66694186269</v>
      </c>
      <c r="H12" s="110">
        <v>-3.8683932588694798</v>
      </c>
      <c r="I12" s="110">
        <v>26.888928237595699</v>
      </c>
      <c r="J12" s="110"/>
      <c r="K12" s="110">
        <v>3214</v>
      </c>
      <c r="L12" s="110">
        <v>-221.18869998179301</v>
      </c>
      <c r="M12" s="110">
        <v>-183.73604174519701</v>
      </c>
      <c r="N12" s="194">
        <v>0.92551854179761195</v>
      </c>
      <c r="O12" s="165">
        <v>1.0520590000000001</v>
      </c>
      <c r="P12" s="165">
        <v>0.9819</v>
      </c>
      <c r="Q12" s="128">
        <v>20.194465220643199</v>
      </c>
    </row>
    <row r="13" spans="1:17" x14ac:dyDescent="0.25">
      <c r="A13" s="110" t="s">
        <v>336</v>
      </c>
      <c r="B13" s="110">
        <v>48432</v>
      </c>
      <c r="C13" s="110">
        <v>4907</v>
      </c>
      <c r="D13" s="110">
        <v>5576.3477308200099</v>
      </c>
      <c r="E13" s="110">
        <v>-819.80001626472904</v>
      </c>
      <c r="F13" s="110">
        <v>-42.078970356970402</v>
      </c>
      <c r="G13" s="110">
        <v>139.683126569976</v>
      </c>
      <c r="H13" s="110">
        <v>-3.8683932588694798</v>
      </c>
      <c r="I13" s="110">
        <v>57.1089380935557</v>
      </c>
      <c r="J13" s="110"/>
      <c r="K13" s="110">
        <v>2119</v>
      </c>
      <c r="L13" s="110">
        <v>-814.99719810013096</v>
      </c>
      <c r="M13" s="110">
        <v>-825.66343456338495</v>
      </c>
      <c r="N13" s="194">
        <v>0.93770646531382695</v>
      </c>
      <c r="O13" s="165">
        <v>1.05732</v>
      </c>
      <c r="P13" s="165">
        <v>0.99139999999999995</v>
      </c>
      <c r="Q13" s="128">
        <v>24.063231850117099</v>
      </c>
    </row>
    <row r="14" spans="1:17" x14ac:dyDescent="0.25">
      <c r="A14" s="110" t="s">
        <v>337</v>
      </c>
      <c r="B14" s="110">
        <v>109486</v>
      </c>
      <c r="C14" s="110">
        <v>4801</v>
      </c>
      <c r="D14" s="110">
        <v>5258.2689521362699</v>
      </c>
      <c r="E14" s="110">
        <v>-601.536518868337</v>
      </c>
      <c r="F14" s="110">
        <v>-73.522241049175705</v>
      </c>
      <c r="G14" s="110">
        <v>160.27104219473799</v>
      </c>
      <c r="H14" s="110">
        <v>-3.8683932588694798</v>
      </c>
      <c r="I14" s="110">
        <v>61.708532051632297</v>
      </c>
      <c r="J14" s="110"/>
      <c r="K14" s="110">
        <v>4517</v>
      </c>
      <c r="L14" s="110">
        <v>-619.98816506631897</v>
      </c>
      <c r="M14" s="110">
        <v>-584.14547280441104</v>
      </c>
      <c r="N14" s="194">
        <v>0.93343653250773995</v>
      </c>
      <c r="O14" s="165">
        <v>1.0655870000000001</v>
      </c>
      <c r="P14" s="165">
        <v>0.9849</v>
      </c>
      <c r="Q14" s="128">
        <v>25.646731571627299</v>
      </c>
    </row>
    <row r="15" spans="1:17" x14ac:dyDescent="0.25">
      <c r="A15" s="110" t="s">
        <v>338</v>
      </c>
      <c r="B15" s="110">
        <v>65587</v>
      </c>
      <c r="C15" s="110">
        <v>4136</v>
      </c>
      <c r="D15" s="110">
        <v>3793.2663775818801</v>
      </c>
      <c r="E15" s="110">
        <v>217.00709137358601</v>
      </c>
      <c r="F15" s="110">
        <v>65.431902256117695</v>
      </c>
      <c r="G15" s="110">
        <v>78.783643359489602</v>
      </c>
      <c r="H15" s="110">
        <v>-3.8683932588694798</v>
      </c>
      <c r="I15" s="110">
        <v>-14.3029896226817</v>
      </c>
      <c r="J15" s="110"/>
      <c r="K15" s="110">
        <v>1952</v>
      </c>
      <c r="L15" s="110">
        <v>234.37774282993399</v>
      </c>
      <c r="M15" s="110">
        <v>198.57583978317999</v>
      </c>
      <c r="N15" s="194">
        <v>0.91211037301992803</v>
      </c>
      <c r="O15" s="165">
        <v>1.044265</v>
      </c>
      <c r="P15" s="165">
        <v>1.0157</v>
      </c>
      <c r="Q15" s="128">
        <v>4.6648793565683704</v>
      </c>
    </row>
    <row r="16" spans="1:17" x14ac:dyDescent="0.25">
      <c r="A16" s="110" t="s">
        <v>339</v>
      </c>
      <c r="B16" s="110">
        <v>11664</v>
      </c>
      <c r="C16" s="110">
        <v>5935</v>
      </c>
      <c r="D16" s="110">
        <v>5583.7335214472796</v>
      </c>
      <c r="E16" s="110">
        <v>-26.491649068009099</v>
      </c>
      <c r="F16" s="110">
        <v>235.92744121170901</v>
      </c>
      <c r="G16" s="110">
        <v>110.091738372162</v>
      </c>
      <c r="H16" s="110">
        <v>-3.8683932588694798</v>
      </c>
      <c r="I16" s="110">
        <v>35.712022686106401</v>
      </c>
      <c r="J16" s="110"/>
      <c r="K16" s="110">
        <v>511</v>
      </c>
      <c r="L16" s="110">
        <v>-63.918743753015399</v>
      </c>
      <c r="M16" s="110">
        <v>9.8748454829401506</v>
      </c>
      <c r="N16" s="194">
        <v>0.96062992125984203</v>
      </c>
      <c r="O16" s="165">
        <v>1.039113</v>
      </c>
      <c r="P16" s="165">
        <v>1.0411999999999999</v>
      </c>
      <c r="Q16" s="128">
        <v>20.518867924528301</v>
      </c>
    </row>
    <row r="17" spans="1:17" x14ac:dyDescent="0.25">
      <c r="A17" s="110" t="s">
        <v>340</v>
      </c>
      <c r="B17" s="110">
        <v>30043</v>
      </c>
      <c r="C17" s="110">
        <v>4313</v>
      </c>
      <c r="D17" s="110">
        <v>4089.6395371182098</v>
      </c>
      <c r="E17" s="110">
        <v>169.695900443293</v>
      </c>
      <c r="F17" s="110">
        <v>26.3258178136726</v>
      </c>
      <c r="G17" s="110">
        <v>45.143317054572002</v>
      </c>
      <c r="H17" s="110">
        <v>-3.8683932588694798</v>
      </c>
      <c r="I17" s="110">
        <v>-14.3029896226817</v>
      </c>
      <c r="J17" s="110"/>
      <c r="K17" s="110">
        <v>964</v>
      </c>
      <c r="L17" s="110">
        <v>154.96379432380999</v>
      </c>
      <c r="M17" s="110">
        <v>183.36740642871899</v>
      </c>
      <c r="N17" s="194">
        <v>0.91588785046729004</v>
      </c>
      <c r="O17" s="165">
        <v>1.030519</v>
      </c>
      <c r="P17" s="165">
        <v>1.0049999999999999</v>
      </c>
      <c r="Q17" s="128">
        <v>5.8177826564215103</v>
      </c>
    </row>
    <row r="18" spans="1:17" x14ac:dyDescent="0.25">
      <c r="A18" s="110" t="s">
        <v>341</v>
      </c>
      <c r="B18" s="110">
        <v>17352</v>
      </c>
      <c r="C18" s="110">
        <v>5801</v>
      </c>
      <c r="D18" s="110">
        <v>6059.7639088714504</v>
      </c>
      <c r="E18" s="110">
        <v>-255.18421070918399</v>
      </c>
      <c r="F18" s="110">
        <v>-100.774224668055</v>
      </c>
      <c r="G18" s="110">
        <v>96.414299085111693</v>
      </c>
      <c r="H18" s="110">
        <v>-3.8683932588694798</v>
      </c>
      <c r="I18" s="110">
        <v>4.8413869865296597</v>
      </c>
      <c r="J18" s="110"/>
      <c r="K18" s="110">
        <v>825</v>
      </c>
      <c r="L18" s="110">
        <v>-213.71600282909699</v>
      </c>
      <c r="M18" s="110">
        <v>-297.71301872332799</v>
      </c>
      <c r="N18" s="194">
        <v>0.938256658595642</v>
      </c>
      <c r="O18" s="165">
        <v>1.036189</v>
      </c>
      <c r="P18" s="165">
        <v>0.98240000000000005</v>
      </c>
      <c r="Q18" s="128">
        <v>15.546218487395</v>
      </c>
    </row>
    <row r="19" spans="1:17" x14ac:dyDescent="0.25">
      <c r="A19" s="110" t="s">
        <v>342</v>
      </c>
      <c r="B19" s="110">
        <v>51876</v>
      </c>
      <c r="C19" s="110">
        <v>4622</v>
      </c>
      <c r="D19" s="110">
        <v>4744.2447627454303</v>
      </c>
      <c r="E19" s="110">
        <v>-214.998604288774</v>
      </c>
      <c r="F19" s="110">
        <v>-22.587848448390599</v>
      </c>
      <c r="G19" s="110">
        <v>111.966152929948</v>
      </c>
      <c r="H19" s="110">
        <v>-3.8683932588694798</v>
      </c>
      <c r="I19" s="110">
        <v>7.5438548558464698</v>
      </c>
      <c r="J19" s="110"/>
      <c r="K19" s="110">
        <v>1931</v>
      </c>
      <c r="L19" s="110">
        <v>-253.52626079114</v>
      </c>
      <c r="M19" s="110">
        <v>-177.53154792046601</v>
      </c>
      <c r="N19" s="194">
        <v>0.91928721174004202</v>
      </c>
      <c r="O19" s="165">
        <v>1.0508920000000002</v>
      </c>
      <c r="P19" s="165">
        <v>0.99399999999999999</v>
      </c>
      <c r="Q19" s="128">
        <v>16.7472793228537</v>
      </c>
    </row>
    <row r="20" spans="1:17" x14ac:dyDescent="0.25">
      <c r="A20" s="110" t="s">
        <v>343</v>
      </c>
      <c r="B20" s="110">
        <v>76237</v>
      </c>
      <c r="C20" s="110">
        <v>5304</v>
      </c>
      <c r="D20" s="110">
        <v>5675.7763650462202</v>
      </c>
      <c r="E20" s="110">
        <v>-489.182835981285</v>
      </c>
      <c r="F20" s="110">
        <v>-113.881261174393</v>
      </c>
      <c r="G20" s="110">
        <v>179.78203278428001</v>
      </c>
      <c r="H20" s="110">
        <v>-3.8683932588694798</v>
      </c>
      <c r="I20" s="110">
        <v>54.991251051148602</v>
      </c>
      <c r="J20" s="110"/>
      <c r="K20" s="110">
        <v>3395</v>
      </c>
      <c r="L20" s="110">
        <v>-509.70397367530501</v>
      </c>
      <c r="M20" s="110">
        <v>-469.72229842132202</v>
      </c>
      <c r="N20" s="194">
        <v>0.93512238277794202</v>
      </c>
      <c r="O20" s="165">
        <v>1.0649310000000001</v>
      </c>
      <c r="P20" s="165">
        <v>0.97889999999999999</v>
      </c>
      <c r="Q20" s="128">
        <v>23.4994543470353</v>
      </c>
    </row>
    <row r="21" spans="1:17" x14ac:dyDescent="0.25">
      <c r="A21" s="110" t="s">
        <v>344</v>
      </c>
      <c r="B21" s="110">
        <v>85450</v>
      </c>
      <c r="C21" s="110">
        <v>2486</v>
      </c>
      <c r="D21" s="110">
        <v>2760.8680208494902</v>
      </c>
      <c r="E21" s="110">
        <v>-216.21742814282399</v>
      </c>
      <c r="F21" s="110">
        <v>-108.698402737172</v>
      </c>
      <c r="G21" s="110">
        <v>43.780418137224899</v>
      </c>
      <c r="H21" s="110">
        <v>-3.8683932588694798</v>
      </c>
      <c r="I21" s="110">
        <v>9.9083658624088802</v>
      </c>
      <c r="J21" s="110"/>
      <c r="K21" s="110">
        <v>1851</v>
      </c>
      <c r="L21" s="110">
        <v>-217.10320810611799</v>
      </c>
      <c r="M21" s="110">
        <v>-216.392248313587</v>
      </c>
      <c r="N21" s="194">
        <v>0.90291262135922301</v>
      </c>
      <c r="O21" s="165">
        <v>1.0528679999999999</v>
      </c>
      <c r="P21" s="165">
        <v>0.95850000000000002</v>
      </c>
      <c r="Q21" s="128">
        <v>20.351105331599499</v>
      </c>
    </row>
    <row r="22" spans="1:17" x14ac:dyDescent="0.25">
      <c r="A22" s="110" t="s">
        <v>329</v>
      </c>
      <c r="B22" s="110">
        <v>984748</v>
      </c>
      <c r="C22" s="110">
        <v>3503</v>
      </c>
      <c r="D22" s="110">
        <v>3774.36149342198</v>
      </c>
      <c r="E22" s="110">
        <v>-257.09487849112003</v>
      </c>
      <c r="F22" s="110">
        <v>-104.33373547984</v>
      </c>
      <c r="G22" s="110">
        <v>94.546359959744905</v>
      </c>
      <c r="H22" s="110">
        <v>-3.8683932588694798</v>
      </c>
      <c r="I22" s="110">
        <v>-0.710515893356643</v>
      </c>
      <c r="J22" s="110"/>
      <c r="K22" s="110">
        <v>29162</v>
      </c>
      <c r="L22" s="110">
        <v>-280.13029087166899</v>
      </c>
      <c r="M22" s="110">
        <v>-235.12006624462899</v>
      </c>
      <c r="N22" s="194">
        <v>0.92162783515767099</v>
      </c>
      <c r="O22" s="165">
        <v>1.0596729999999999</v>
      </c>
      <c r="P22" s="165">
        <v>0.9708</v>
      </c>
      <c r="Q22" s="128">
        <v>15.9108072657896</v>
      </c>
    </row>
    <row r="23" spans="1:17" x14ac:dyDescent="0.25">
      <c r="A23" s="110" t="s">
        <v>345</v>
      </c>
      <c r="B23" s="110">
        <v>54070</v>
      </c>
      <c r="C23" s="110">
        <v>3029</v>
      </c>
      <c r="D23" s="110">
        <v>3184.5661469462698</v>
      </c>
      <c r="E23" s="110">
        <v>-140.06174556974801</v>
      </c>
      <c r="F23" s="110">
        <v>-112.269783923625</v>
      </c>
      <c r="G23" s="110">
        <v>80.467865650793897</v>
      </c>
      <c r="H23" s="110">
        <v>-3.8683932588694798</v>
      </c>
      <c r="I23" s="110">
        <v>20.340528623163699</v>
      </c>
      <c r="J23" s="110"/>
      <c r="K23" s="110">
        <v>1351</v>
      </c>
      <c r="L23" s="110">
        <v>-132.78141243225801</v>
      </c>
      <c r="M23" s="110">
        <v>-148.402678841295</v>
      </c>
      <c r="N23" s="194">
        <v>0.92589875275128397</v>
      </c>
      <c r="O23" s="165">
        <v>1.0623739999999999</v>
      </c>
      <c r="P23" s="165">
        <v>0.96289999999999998</v>
      </c>
      <c r="Q23" s="128">
        <v>22.262443438914001</v>
      </c>
    </row>
    <row r="24" spans="1:17" x14ac:dyDescent="0.25">
      <c r="A24" s="110" t="s">
        <v>346</v>
      </c>
      <c r="B24" s="110">
        <v>102426</v>
      </c>
      <c r="C24" s="110">
        <v>4871</v>
      </c>
      <c r="D24" s="110">
        <v>4825.5729639982301</v>
      </c>
      <c r="E24" s="110">
        <v>33.650592701377498</v>
      </c>
      <c r="F24" s="110">
        <v>-63.6106305534923</v>
      </c>
      <c r="G24" s="110">
        <v>88.989772899597199</v>
      </c>
      <c r="H24" s="110">
        <v>-3.8683932588694798</v>
      </c>
      <c r="I24" s="110">
        <v>-10.123066494896801</v>
      </c>
      <c r="J24" s="110"/>
      <c r="K24" s="110">
        <v>3878</v>
      </c>
      <c r="L24" s="110">
        <v>43.9688200421106</v>
      </c>
      <c r="M24" s="110">
        <v>22.271765226587402</v>
      </c>
      <c r="N24" s="194">
        <v>0.91995868835528005</v>
      </c>
      <c r="O24" s="165">
        <v>1.040759</v>
      </c>
      <c r="P24" s="165">
        <v>0.98560000000000003</v>
      </c>
      <c r="Q24" s="128">
        <v>13.6909997068308</v>
      </c>
    </row>
    <row r="25" spans="1:17" x14ac:dyDescent="0.25">
      <c r="A25" s="110" t="s">
        <v>347</v>
      </c>
      <c r="B25" s="110">
        <v>49214</v>
      </c>
      <c r="C25" s="110">
        <v>5483</v>
      </c>
      <c r="D25" s="110">
        <v>5650.8967993237002</v>
      </c>
      <c r="E25" s="110">
        <v>-257.10183440606397</v>
      </c>
      <c r="F25" s="110">
        <v>-63.063320823666999</v>
      </c>
      <c r="G25" s="110">
        <v>154.19977032361501</v>
      </c>
      <c r="H25" s="110">
        <v>-3.8683932588694798</v>
      </c>
      <c r="I25" s="110">
        <v>2.0450487973852698</v>
      </c>
      <c r="J25" s="110"/>
      <c r="K25" s="110">
        <v>2182</v>
      </c>
      <c r="L25" s="110">
        <v>-311.36026570963099</v>
      </c>
      <c r="M25" s="110">
        <v>-203.90400323655399</v>
      </c>
      <c r="N25" s="194">
        <v>0.95475319926873903</v>
      </c>
      <c r="O25" s="165">
        <v>1.05471</v>
      </c>
      <c r="P25" s="165">
        <v>0.98780000000000001</v>
      </c>
      <c r="Q25" s="128">
        <v>15.3276955602537</v>
      </c>
    </row>
    <row r="26" spans="1:17" x14ac:dyDescent="0.25">
      <c r="A26" s="110" t="s">
        <v>348</v>
      </c>
      <c r="B26" s="110">
        <v>75137</v>
      </c>
      <c r="C26" s="110">
        <v>4879</v>
      </c>
      <c r="D26" s="110">
        <v>5441.6650134656502</v>
      </c>
      <c r="E26" s="110">
        <v>-670.44855380977594</v>
      </c>
      <c r="F26" s="110">
        <v>-108.94151165604301</v>
      </c>
      <c r="G26" s="110">
        <v>178.86812985620401</v>
      </c>
      <c r="H26" s="110">
        <v>-3.8683932588694798</v>
      </c>
      <c r="I26" s="110">
        <v>42.102795765929102</v>
      </c>
      <c r="J26" s="110"/>
      <c r="K26" s="110">
        <v>3208</v>
      </c>
      <c r="L26" s="110">
        <v>-720.09793082064903</v>
      </c>
      <c r="M26" s="110">
        <v>-621.85977693296104</v>
      </c>
      <c r="N26" s="194">
        <v>0.94952978056426296</v>
      </c>
      <c r="O26" s="165">
        <v>1.0703579999999999</v>
      </c>
      <c r="P26" s="165">
        <v>0.97889999999999999</v>
      </c>
      <c r="Q26" s="128">
        <v>21.791951404707699</v>
      </c>
    </row>
    <row r="27" spans="1:17" x14ac:dyDescent="0.25">
      <c r="A27" s="110" t="s">
        <v>349</v>
      </c>
      <c r="B27" s="110">
        <v>49262</v>
      </c>
      <c r="C27" s="110">
        <v>4362</v>
      </c>
      <c r="D27" s="110">
        <v>4517.34743636446</v>
      </c>
      <c r="E27" s="110">
        <v>-174.764133130754</v>
      </c>
      <c r="F27" s="110">
        <v>-100.731779370119</v>
      </c>
      <c r="G27" s="110">
        <v>125.56939051443599</v>
      </c>
      <c r="H27" s="110">
        <v>-3.8683932588694798</v>
      </c>
      <c r="I27" s="110">
        <v>-1.6767299737156001</v>
      </c>
      <c r="J27" s="110"/>
      <c r="K27" s="110">
        <v>1746</v>
      </c>
      <c r="L27" s="110">
        <v>-160.20647559243201</v>
      </c>
      <c r="M27" s="110">
        <v>-190.382390803134</v>
      </c>
      <c r="N27" s="194">
        <v>0.92804111936036504</v>
      </c>
      <c r="O27" s="165">
        <v>1.058799</v>
      </c>
      <c r="P27" s="165">
        <v>0.97640000000000005</v>
      </c>
      <c r="Q27" s="128">
        <v>15.247524752475201</v>
      </c>
    </row>
    <row r="28" spans="1:17" x14ac:dyDescent="0.25">
      <c r="A28" s="110" t="s">
        <v>350</v>
      </c>
      <c r="B28" s="110">
        <v>31853</v>
      </c>
      <c r="C28" s="110">
        <v>4819</v>
      </c>
      <c r="D28" s="110">
        <v>4653.5101741905601</v>
      </c>
      <c r="E28" s="110">
        <v>-25.0464914281531</v>
      </c>
      <c r="F28" s="110">
        <v>72.888166636425893</v>
      </c>
      <c r="G28" s="110">
        <v>84.721022086586601</v>
      </c>
      <c r="H28" s="110">
        <v>-3.8683932588694798</v>
      </c>
      <c r="I28" s="110">
        <v>37.121220604996502</v>
      </c>
      <c r="J28" s="110"/>
      <c r="K28" s="110">
        <v>1163</v>
      </c>
      <c r="L28" s="110">
        <v>3.19865777481118</v>
      </c>
      <c r="M28" s="110">
        <v>-54.3522407651744</v>
      </c>
      <c r="N28" s="194">
        <v>0.91438356164383605</v>
      </c>
      <c r="O28" s="165">
        <v>1.0402370000000001</v>
      </c>
      <c r="P28" s="165">
        <v>1.0144</v>
      </c>
      <c r="Q28" s="128">
        <v>22.421052631578899</v>
      </c>
    </row>
    <row r="29" spans="1:17" x14ac:dyDescent="0.25">
      <c r="A29" s="110" t="s">
        <v>351</v>
      </c>
      <c r="B29" s="110">
        <v>34851</v>
      </c>
      <c r="C29" s="110">
        <v>5431</v>
      </c>
      <c r="D29" s="110">
        <v>5558.7819483303701</v>
      </c>
      <c r="E29" s="110">
        <v>-285.139391330774</v>
      </c>
      <c r="F29" s="110">
        <v>-32.4779753153976</v>
      </c>
      <c r="G29" s="110">
        <v>144.985706710838</v>
      </c>
      <c r="H29" s="110">
        <v>-3.8683932588694798</v>
      </c>
      <c r="I29" s="110">
        <v>48.678717190709598</v>
      </c>
      <c r="J29" s="110"/>
      <c r="K29" s="110">
        <v>1520</v>
      </c>
      <c r="L29" s="110">
        <v>-313.57193057499398</v>
      </c>
      <c r="M29" s="110">
        <v>-257.76745222061101</v>
      </c>
      <c r="N29" s="194">
        <v>0.94865042791310095</v>
      </c>
      <c r="O29" s="165">
        <v>1.0530520000000001</v>
      </c>
      <c r="P29" s="165">
        <v>0.99309999999999998</v>
      </c>
      <c r="Q29" s="128">
        <v>22.679580306698998</v>
      </c>
    </row>
    <row r="30" spans="1:17" x14ac:dyDescent="0.25">
      <c r="A30" s="110" t="s">
        <v>352</v>
      </c>
      <c r="B30" s="110">
        <v>11899</v>
      </c>
      <c r="C30" s="110">
        <v>5839</v>
      </c>
      <c r="D30" s="110">
        <v>6009.02057952614</v>
      </c>
      <c r="E30" s="110">
        <v>-502.94693181146999</v>
      </c>
      <c r="F30" s="110">
        <v>116.443598791363</v>
      </c>
      <c r="G30" s="110">
        <v>185.26896953598001</v>
      </c>
      <c r="H30" s="110">
        <v>-3.8683932588694798</v>
      </c>
      <c r="I30" s="110">
        <v>35.151379864575603</v>
      </c>
      <c r="J30" s="110"/>
      <c r="K30" s="110">
        <v>561</v>
      </c>
      <c r="L30" s="110">
        <v>-480.64968327987799</v>
      </c>
      <c r="M30" s="110">
        <v>-526.30478047711904</v>
      </c>
      <c r="N30" s="194">
        <v>0.94346289752650203</v>
      </c>
      <c r="O30" s="165">
        <v>1.0600209999999999</v>
      </c>
      <c r="P30" s="165">
        <v>1.0184</v>
      </c>
      <c r="Q30" s="128">
        <v>19.871794871794901</v>
      </c>
    </row>
    <row r="31" spans="1:17" x14ac:dyDescent="0.25">
      <c r="A31" s="110" t="s">
        <v>353</v>
      </c>
      <c r="B31" s="110">
        <v>46457</v>
      </c>
      <c r="C31" s="110">
        <v>5304</v>
      </c>
      <c r="D31" s="110">
        <v>5379.9436502820699</v>
      </c>
      <c r="E31" s="110">
        <v>-318.728640683869</v>
      </c>
      <c r="F31" s="110">
        <v>71.512932661523195</v>
      </c>
      <c r="G31" s="110">
        <v>134.052263028065</v>
      </c>
      <c r="H31" s="110">
        <v>-3.8683932588694798</v>
      </c>
      <c r="I31" s="110">
        <v>41.072277163873402</v>
      </c>
      <c r="J31" s="110"/>
      <c r="K31" s="110">
        <v>1961</v>
      </c>
      <c r="L31" s="110">
        <v>-333.03872006081701</v>
      </c>
      <c r="M31" s="110">
        <v>-305.47916144097798</v>
      </c>
      <c r="N31" s="194">
        <v>0.94691168963757</v>
      </c>
      <c r="O31" s="165">
        <v>1.051031</v>
      </c>
      <c r="P31" s="165">
        <v>1.0122</v>
      </c>
      <c r="Q31" s="128">
        <v>21.725636250775899</v>
      </c>
    </row>
    <row r="32" spans="1:17" x14ac:dyDescent="0.25">
      <c r="A32" s="110" t="s">
        <v>354</v>
      </c>
      <c r="B32" s="110">
        <v>49138</v>
      </c>
      <c r="C32" s="110">
        <v>5320</v>
      </c>
      <c r="D32" s="110">
        <v>5441.7589788919804</v>
      </c>
      <c r="E32" s="110">
        <v>-306.70725618881397</v>
      </c>
      <c r="F32" s="110">
        <v>-40.921507090389298</v>
      </c>
      <c r="G32" s="110">
        <v>138.888796249976</v>
      </c>
      <c r="H32" s="110">
        <v>-3.8683932588694798</v>
      </c>
      <c r="I32" s="110">
        <v>90.371530509334406</v>
      </c>
      <c r="J32" s="110"/>
      <c r="K32" s="110">
        <v>2098</v>
      </c>
      <c r="L32" s="110">
        <v>-316.56263785585003</v>
      </c>
      <c r="M32" s="110">
        <v>-297.91247465583501</v>
      </c>
      <c r="N32" s="194">
        <v>0.94218824653607303</v>
      </c>
      <c r="O32" s="165">
        <v>1.052818</v>
      </c>
      <c r="P32" s="165">
        <v>0.99139999999999995</v>
      </c>
      <c r="Q32" s="128">
        <v>30.472636815920399</v>
      </c>
    </row>
    <row r="33" spans="1:17" ht="14.25" customHeight="1" x14ac:dyDescent="0.25">
      <c r="A33" s="18" t="s">
        <v>355</v>
      </c>
      <c r="B33" s="110"/>
      <c r="C33" s="110"/>
      <c r="D33" s="110"/>
      <c r="E33" s="110"/>
      <c r="F33" s="110"/>
      <c r="G33" s="110"/>
      <c r="H33" s="110"/>
      <c r="I33" s="110"/>
      <c r="J33" s="18"/>
      <c r="K33" s="110"/>
      <c r="L33" s="110"/>
      <c r="M33" s="110"/>
      <c r="N33" s="194"/>
      <c r="O33" s="165"/>
      <c r="P33" s="165"/>
      <c r="Q33" s="128"/>
    </row>
    <row r="34" spans="1:17" x14ac:dyDescent="0.25">
      <c r="A34" s="110" t="s">
        <v>356</v>
      </c>
      <c r="B34" s="110">
        <v>47848</v>
      </c>
      <c r="C34" s="110">
        <v>4532</v>
      </c>
      <c r="D34" s="110">
        <v>4568.2685838401103</v>
      </c>
      <c r="E34" s="110">
        <v>-0.42254053065675801</v>
      </c>
      <c r="F34" s="110">
        <v>9.5322349951537202</v>
      </c>
      <c r="G34" s="110">
        <v>-30.602948826671302</v>
      </c>
      <c r="H34" s="110">
        <v>-3.8683932588694798</v>
      </c>
      <c r="I34" s="110">
        <v>-10.5731254841353</v>
      </c>
      <c r="J34" s="110"/>
      <c r="K34" s="110">
        <v>1715</v>
      </c>
      <c r="L34" s="110">
        <v>-47.568446494290598</v>
      </c>
      <c r="M34" s="110">
        <v>45.66276529892</v>
      </c>
      <c r="N34" s="194">
        <v>0.91686320754716999</v>
      </c>
      <c r="O34" s="165">
        <v>1.004167</v>
      </c>
      <c r="P34" s="165">
        <v>1.0007999999999999</v>
      </c>
      <c r="Q34" s="128">
        <v>13.6514247846256</v>
      </c>
    </row>
    <row r="35" spans="1:17" x14ac:dyDescent="0.25">
      <c r="A35" s="110" t="s">
        <v>357</v>
      </c>
      <c r="B35" s="110">
        <v>14421</v>
      </c>
      <c r="C35" s="110">
        <v>4486</v>
      </c>
      <c r="D35" s="110">
        <v>3932.92739244311</v>
      </c>
      <c r="E35" s="110">
        <v>389.327586020929</v>
      </c>
      <c r="F35" s="110">
        <v>160.441666651096</v>
      </c>
      <c r="G35" s="110">
        <v>-43.535076441043799</v>
      </c>
      <c r="H35" s="110">
        <v>60.742376120628002</v>
      </c>
      <c r="I35" s="110">
        <v>-14.3029896226817</v>
      </c>
      <c r="J35" s="110"/>
      <c r="K35" s="110">
        <v>445</v>
      </c>
      <c r="L35" s="110">
        <v>438.57613648722099</v>
      </c>
      <c r="M35" s="110">
        <v>339.01843542057901</v>
      </c>
      <c r="N35" s="194">
        <v>0.88036117381489798</v>
      </c>
      <c r="O35" s="165">
        <v>0.99009600000000009</v>
      </c>
      <c r="P35" s="165">
        <v>1.0392999999999999</v>
      </c>
      <c r="Q35" s="128">
        <v>-12.055335968379399</v>
      </c>
    </row>
    <row r="36" spans="1:17" x14ac:dyDescent="0.25">
      <c r="A36" s="110" t="s">
        <v>358</v>
      </c>
      <c r="B36" s="110">
        <v>22765</v>
      </c>
      <c r="C36" s="110">
        <v>5465</v>
      </c>
      <c r="D36" s="110">
        <v>5441.8918298573099</v>
      </c>
      <c r="E36" s="110">
        <v>32.081355977028799</v>
      </c>
      <c r="F36" s="110">
        <v>-21.876028204190199</v>
      </c>
      <c r="G36" s="110">
        <v>29.319670282046498</v>
      </c>
      <c r="H36" s="110">
        <v>-3.8683932588694798</v>
      </c>
      <c r="I36" s="110">
        <v>-12.362758665291</v>
      </c>
      <c r="J36" s="110"/>
      <c r="K36" s="110">
        <v>972</v>
      </c>
      <c r="L36" s="110">
        <v>9.3815042458299995</v>
      </c>
      <c r="M36" s="110">
        <v>53.7206075741706</v>
      </c>
      <c r="N36" s="194">
        <v>0.95365602471678701</v>
      </c>
      <c r="O36" s="165">
        <v>1.019709</v>
      </c>
      <c r="P36" s="165">
        <v>0.99490000000000001</v>
      </c>
      <c r="Q36" s="128">
        <v>13.286713286713301</v>
      </c>
    </row>
    <row r="37" spans="1:17" x14ac:dyDescent="0.25">
      <c r="A37" s="110" t="s">
        <v>359</v>
      </c>
      <c r="B37" s="110">
        <v>20133</v>
      </c>
      <c r="C37" s="110">
        <v>5781</v>
      </c>
      <c r="D37" s="110">
        <v>5773.4796507602996</v>
      </c>
      <c r="E37" s="110">
        <v>-163.88316999794401</v>
      </c>
      <c r="F37" s="110">
        <v>-30.495301671707701</v>
      </c>
      <c r="G37" s="110">
        <v>62.938405478093003</v>
      </c>
      <c r="H37" s="110">
        <v>-3.8683932588694798</v>
      </c>
      <c r="I37" s="110">
        <v>143.00421646745201</v>
      </c>
      <c r="J37" s="110"/>
      <c r="K37" s="110">
        <v>912</v>
      </c>
      <c r="L37" s="110">
        <v>-169.87789259339101</v>
      </c>
      <c r="M37" s="110">
        <v>-158.94904753655399</v>
      </c>
      <c r="N37" s="194">
        <v>0.948577680525164</v>
      </c>
      <c r="O37" s="165">
        <v>1.0281480000000001</v>
      </c>
      <c r="P37" s="165">
        <v>0.99370000000000003</v>
      </c>
      <c r="Q37" s="128">
        <v>39.449541284403701</v>
      </c>
    </row>
    <row r="38" spans="1:17" x14ac:dyDescent="0.25">
      <c r="A38" s="110" t="s">
        <v>360</v>
      </c>
      <c r="B38" s="110">
        <v>21406</v>
      </c>
      <c r="C38" s="110">
        <v>4913</v>
      </c>
      <c r="D38" s="110">
        <v>4376.25996448756</v>
      </c>
      <c r="E38" s="110">
        <v>438.96615918891302</v>
      </c>
      <c r="F38" s="110">
        <v>140.22880103784999</v>
      </c>
      <c r="G38" s="110">
        <v>-43.535076441043799</v>
      </c>
      <c r="H38" s="110">
        <v>-3.8683932588694798</v>
      </c>
      <c r="I38" s="110">
        <v>5.4287689886990398</v>
      </c>
      <c r="J38" s="110"/>
      <c r="K38" s="110">
        <v>735</v>
      </c>
      <c r="L38" s="110">
        <v>461.58534493656498</v>
      </c>
      <c r="M38" s="110">
        <v>415.28637330720397</v>
      </c>
      <c r="N38" s="194">
        <v>0.90958904109589001</v>
      </c>
      <c r="O38" s="165">
        <v>0.98541100000000004</v>
      </c>
      <c r="P38" s="165">
        <v>1.0306999999999999</v>
      </c>
      <c r="Q38" s="128">
        <v>16.6666666666667</v>
      </c>
    </row>
    <row r="39" spans="1:17" x14ac:dyDescent="0.25">
      <c r="A39" s="110" t="s">
        <v>355</v>
      </c>
      <c r="B39" s="110">
        <v>242140</v>
      </c>
      <c r="C39" s="110">
        <v>3930</v>
      </c>
      <c r="D39" s="110">
        <v>4098.2566848514798</v>
      </c>
      <c r="E39" s="110">
        <v>-131.938012845043</v>
      </c>
      <c r="F39" s="110">
        <v>-36.334423725888101</v>
      </c>
      <c r="G39" s="110">
        <v>-7.7664362536175497</v>
      </c>
      <c r="H39" s="110">
        <v>-3.8683932588694798</v>
      </c>
      <c r="I39" s="110">
        <v>11.329916605249201</v>
      </c>
      <c r="J39" s="110"/>
      <c r="K39" s="110">
        <v>7786</v>
      </c>
      <c r="L39" s="110">
        <v>-135.187327338063</v>
      </c>
      <c r="M39" s="110">
        <v>-129.749298486079</v>
      </c>
      <c r="N39" s="194">
        <v>0.93728267868641302</v>
      </c>
      <c r="O39" s="165">
        <v>1.0134239999999999</v>
      </c>
      <c r="P39" s="165">
        <v>0.98970000000000002</v>
      </c>
      <c r="Q39" s="128">
        <v>18.148710166919599</v>
      </c>
    </row>
    <row r="40" spans="1:17" x14ac:dyDescent="0.25">
      <c r="A40" s="110" t="s">
        <v>361</v>
      </c>
      <c r="B40" s="110">
        <v>9625</v>
      </c>
      <c r="C40" s="110">
        <v>4978</v>
      </c>
      <c r="D40" s="110">
        <v>4383.0714493846599</v>
      </c>
      <c r="E40" s="110">
        <v>454.07468576018402</v>
      </c>
      <c r="F40" s="110">
        <v>170.24279948000699</v>
      </c>
      <c r="G40" s="110">
        <v>-43.535076441043799</v>
      </c>
      <c r="H40" s="110">
        <v>-3.8683932588694798</v>
      </c>
      <c r="I40" s="110">
        <v>17.7455898284088</v>
      </c>
      <c r="J40" s="110"/>
      <c r="K40" s="110">
        <v>331</v>
      </c>
      <c r="L40" s="110">
        <v>482.15797426261503</v>
      </c>
      <c r="M40" s="110">
        <v>424.93079712369598</v>
      </c>
      <c r="N40" s="194">
        <v>0.93636363636363595</v>
      </c>
      <c r="O40" s="165">
        <v>0.98572300000000002</v>
      </c>
      <c r="P40" s="165">
        <v>1.0375000000000001</v>
      </c>
      <c r="Q40" s="128">
        <v>19.0647482014388</v>
      </c>
    </row>
    <row r="41" spans="1:17" x14ac:dyDescent="0.25">
      <c r="A41" s="110" t="s">
        <v>362</v>
      </c>
      <c r="B41" s="110">
        <v>22344</v>
      </c>
      <c r="C41" s="110">
        <v>4762</v>
      </c>
      <c r="D41" s="110">
        <v>4135.5033648181397</v>
      </c>
      <c r="E41" s="110">
        <v>436.518551151422</v>
      </c>
      <c r="F41" s="110">
        <v>251.940070334762</v>
      </c>
      <c r="G41" s="110">
        <v>-43.535076441043799</v>
      </c>
      <c r="H41" s="110">
        <v>-3.8683932588694798</v>
      </c>
      <c r="I41" s="110">
        <v>-14.3029896226817</v>
      </c>
      <c r="J41" s="110"/>
      <c r="K41" s="110">
        <v>725</v>
      </c>
      <c r="L41" s="110">
        <v>372.69174476317602</v>
      </c>
      <c r="M41" s="110">
        <v>499.284757405611</v>
      </c>
      <c r="N41" s="194">
        <v>0.91977869986168703</v>
      </c>
      <c r="O41" s="165">
        <v>0.99503799999999998</v>
      </c>
      <c r="P41" s="165">
        <v>1.0595000000000001</v>
      </c>
      <c r="Q41" s="128">
        <v>12.229102167182701</v>
      </c>
    </row>
    <row r="42" spans="1:17" ht="14.25" customHeight="1" x14ac:dyDescent="0.25">
      <c r="A42" s="18" t="s">
        <v>363</v>
      </c>
      <c r="B42" s="110"/>
      <c r="C42" s="110"/>
      <c r="D42" s="110"/>
      <c r="E42" s="110"/>
      <c r="F42" s="110"/>
      <c r="G42" s="110"/>
      <c r="H42" s="110"/>
      <c r="I42" s="110"/>
      <c r="J42" s="18"/>
      <c r="K42" s="110"/>
      <c r="L42" s="110"/>
      <c r="M42" s="110"/>
      <c r="N42" s="194"/>
      <c r="O42" s="165"/>
      <c r="P42" s="165"/>
      <c r="Q42" s="128"/>
    </row>
    <row r="43" spans="1:17" x14ac:dyDescent="0.25">
      <c r="A43" s="110" t="s">
        <v>364</v>
      </c>
      <c r="B43" s="110">
        <v>107918</v>
      </c>
      <c r="C43" s="110">
        <v>4856</v>
      </c>
      <c r="D43" s="110">
        <v>4798.4859644589196</v>
      </c>
      <c r="E43" s="110">
        <v>164.71698878430999</v>
      </c>
      <c r="F43" s="110">
        <v>-45.466179691628597</v>
      </c>
      <c r="G43" s="110">
        <v>-43.535076441043799</v>
      </c>
      <c r="H43" s="110">
        <v>-3.8683932588694798</v>
      </c>
      <c r="I43" s="110">
        <v>-14.3029896226817</v>
      </c>
      <c r="J43" s="110"/>
      <c r="K43" s="110">
        <v>4063</v>
      </c>
      <c r="L43" s="110">
        <v>171.15925541618699</v>
      </c>
      <c r="M43" s="110">
        <v>157.214122018377</v>
      </c>
      <c r="N43" s="194">
        <v>0.92182490752157797</v>
      </c>
      <c r="O43" s="165">
        <v>0.98329800000000001</v>
      </c>
      <c r="P43" s="165">
        <v>0.98929999999999996</v>
      </c>
      <c r="Q43" s="128">
        <v>7.3447820343460997</v>
      </c>
    </row>
    <row r="44" spans="1:17" x14ac:dyDescent="0.25">
      <c r="A44" s="110" t="s">
        <v>365</v>
      </c>
      <c r="B44" s="110">
        <v>16058</v>
      </c>
      <c r="C44" s="110">
        <v>4957</v>
      </c>
      <c r="D44" s="110">
        <v>4413.0071657503704</v>
      </c>
      <c r="E44" s="110">
        <v>496.75373308510501</v>
      </c>
      <c r="F44" s="110">
        <v>46.477286052985903</v>
      </c>
      <c r="G44" s="110">
        <v>-43.535076441043799</v>
      </c>
      <c r="H44" s="110">
        <v>58.329670734872202</v>
      </c>
      <c r="I44" s="110">
        <v>-14.3029896226817</v>
      </c>
      <c r="J44" s="110"/>
      <c r="K44" s="110">
        <v>556</v>
      </c>
      <c r="L44" s="110">
        <v>578.50743075295804</v>
      </c>
      <c r="M44" s="110">
        <v>413.93943528319602</v>
      </c>
      <c r="N44" s="194">
        <v>0.89126559714794995</v>
      </c>
      <c r="O44" s="165">
        <v>0.97314099999999992</v>
      </c>
      <c r="P44" s="165">
        <v>1.0092000000000001</v>
      </c>
      <c r="Q44" s="128">
        <v>-10.754414125200601</v>
      </c>
    </row>
    <row r="45" spans="1:17" x14ac:dyDescent="0.25">
      <c r="A45" s="110" t="s">
        <v>366</v>
      </c>
      <c r="B45" s="110">
        <v>11612</v>
      </c>
      <c r="C45" s="110">
        <v>4706</v>
      </c>
      <c r="D45" s="110">
        <v>4192.8336327575098</v>
      </c>
      <c r="E45" s="110">
        <v>403.23211483126801</v>
      </c>
      <c r="F45" s="110">
        <v>171.494548622004</v>
      </c>
      <c r="G45" s="110">
        <v>-43.535076441043799</v>
      </c>
      <c r="H45" s="110">
        <v>-3.8683932588694798</v>
      </c>
      <c r="I45" s="110">
        <v>-14.3029896226817</v>
      </c>
      <c r="J45" s="110"/>
      <c r="K45" s="110">
        <v>382</v>
      </c>
      <c r="L45" s="110">
        <v>427.62815392027801</v>
      </c>
      <c r="M45" s="110">
        <v>377.7754756082</v>
      </c>
      <c r="N45" s="194">
        <v>0.92838196286472197</v>
      </c>
      <c r="O45" s="165">
        <v>0.99527199999999993</v>
      </c>
      <c r="P45" s="165">
        <v>1.0395000000000001</v>
      </c>
      <c r="Q45" s="128">
        <v>10.7246376811594</v>
      </c>
    </row>
    <row r="46" spans="1:17" x14ac:dyDescent="0.25">
      <c r="A46" s="110" t="s">
        <v>367</v>
      </c>
      <c r="B46" s="110">
        <v>34604</v>
      </c>
      <c r="C46" s="110">
        <v>4789</v>
      </c>
      <c r="D46" s="110">
        <v>4515.5999699842096</v>
      </c>
      <c r="E46" s="110">
        <v>356.29645822869702</v>
      </c>
      <c r="F46" s="110">
        <v>-21.667539688821599</v>
      </c>
      <c r="G46" s="110">
        <v>-43.535076441043799</v>
      </c>
      <c r="H46" s="110">
        <v>-3.8683932588694798</v>
      </c>
      <c r="I46" s="110">
        <v>-14.3029896226817</v>
      </c>
      <c r="J46" s="110"/>
      <c r="K46" s="110">
        <v>1226</v>
      </c>
      <c r="L46" s="110">
        <v>325.58177687100402</v>
      </c>
      <c r="M46" s="110">
        <v>385.95053945233298</v>
      </c>
      <c r="N46" s="194">
        <v>0.89253486464315002</v>
      </c>
      <c r="O46" s="165">
        <v>0.97285600000000005</v>
      </c>
      <c r="P46" s="165">
        <v>0.99390000000000001</v>
      </c>
      <c r="Q46" s="128">
        <v>-0.244100895036615</v>
      </c>
    </row>
    <row r="47" spans="1:17" x14ac:dyDescent="0.25">
      <c r="A47" s="110" t="s">
        <v>368</v>
      </c>
      <c r="B47" s="110">
        <v>58021</v>
      </c>
      <c r="C47" s="110">
        <v>4829</v>
      </c>
      <c r="D47" s="110">
        <v>4709.6742100254196</v>
      </c>
      <c r="E47" s="110">
        <v>176.35037018262801</v>
      </c>
      <c r="F47" s="110">
        <v>-22.380425132070499</v>
      </c>
      <c r="G47" s="110">
        <v>-43.535076441043799</v>
      </c>
      <c r="H47" s="110">
        <v>-3.8683932588694798</v>
      </c>
      <c r="I47" s="110">
        <v>12.536904930857199</v>
      </c>
      <c r="J47" s="110"/>
      <c r="K47" s="110">
        <v>2144</v>
      </c>
      <c r="L47" s="110">
        <v>191.943792437208</v>
      </c>
      <c r="M47" s="110">
        <v>159.696347793992</v>
      </c>
      <c r="N47" s="194">
        <v>0.926429240862231</v>
      </c>
      <c r="O47" s="165">
        <v>0.9886839999999999</v>
      </c>
      <c r="P47" s="165">
        <v>0.99399999999999999</v>
      </c>
      <c r="Q47" s="128">
        <v>17.6728869374314</v>
      </c>
    </row>
    <row r="48" spans="1:17" x14ac:dyDescent="0.25">
      <c r="A48" s="110" t="s">
        <v>369</v>
      </c>
      <c r="B48" s="110">
        <v>12086</v>
      </c>
      <c r="C48" s="110">
        <v>4825</v>
      </c>
      <c r="D48" s="110">
        <v>4112.7594768028703</v>
      </c>
      <c r="E48" s="110">
        <v>513.79455333160104</v>
      </c>
      <c r="F48" s="110">
        <v>217.27345723574899</v>
      </c>
      <c r="G48" s="110">
        <v>-43.535076441043799</v>
      </c>
      <c r="H48" s="110">
        <v>-3.8683932588694798</v>
      </c>
      <c r="I48" s="110">
        <v>28.701598501472098</v>
      </c>
      <c r="J48" s="110"/>
      <c r="K48" s="110">
        <v>390</v>
      </c>
      <c r="L48" s="110">
        <v>521.74601123976799</v>
      </c>
      <c r="M48" s="110">
        <v>504.78249528937801</v>
      </c>
      <c r="N48" s="194">
        <v>0.93367346938775497</v>
      </c>
      <c r="O48" s="165">
        <v>0.98304900000000006</v>
      </c>
      <c r="P48" s="165">
        <v>1.0513999999999999</v>
      </c>
      <c r="Q48" s="128">
        <v>21.875</v>
      </c>
    </row>
    <row r="49" spans="1:17" x14ac:dyDescent="0.25">
      <c r="A49" s="110" t="s">
        <v>370</v>
      </c>
      <c r="B49" s="110">
        <v>38526</v>
      </c>
      <c r="C49" s="110">
        <v>5186</v>
      </c>
      <c r="D49" s="110">
        <v>4998.75485195894</v>
      </c>
      <c r="E49" s="110">
        <v>132.33056794112801</v>
      </c>
      <c r="F49" s="110">
        <v>47.867160884536901</v>
      </c>
      <c r="G49" s="110">
        <v>-42.625642045771002</v>
      </c>
      <c r="H49" s="110">
        <v>-3.8683932588694798</v>
      </c>
      <c r="I49" s="110">
        <v>53.970355482202201</v>
      </c>
      <c r="J49" s="110"/>
      <c r="K49" s="110">
        <v>1511</v>
      </c>
      <c r="L49" s="110">
        <v>186.50277863113601</v>
      </c>
      <c r="M49" s="110">
        <v>77.097757117064205</v>
      </c>
      <c r="N49" s="194">
        <v>0.92333113020489099</v>
      </c>
      <c r="O49" s="165">
        <v>1.000259</v>
      </c>
      <c r="P49" s="165">
        <v>1.0084</v>
      </c>
      <c r="Q49" s="128">
        <v>24.876033057851199</v>
      </c>
    </row>
    <row r="50" spans="1:17" x14ac:dyDescent="0.25">
      <c r="A50" s="110" t="s">
        <v>371</v>
      </c>
      <c r="B50" s="110">
        <v>14760</v>
      </c>
      <c r="C50" s="110">
        <v>4705</v>
      </c>
      <c r="D50" s="110">
        <v>4369.3361101625296</v>
      </c>
      <c r="E50" s="110">
        <v>171.38411670776199</v>
      </c>
      <c r="F50" s="110">
        <v>173.223193147307</v>
      </c>
      <c r="G50" s="110">
        <v>-18.8903078031022</v>
      </c>
      <c r="H50" s="110">
        <v>-3.8683932588694798</v>
      </c>
      <c r="I50" s="110">
        <v>13.409325662283299</v>
      </c>
      <c r="J50" s="110"/>
      <c r="K50" s="110">
        <v>506</v>
      </c>
      <c r="L50" s="110">
        <v>135.812266078547</v>
      </c>
      <c r="M50" s="110">
        <v>205.89536720292</v>
      </c>
      <c r="N50" s="194">
        <v>0.91976516634050898</v>
      </c>
      <c r="O50" s="165">
        <v>1.007711</v>
      </c>
      <c r="P50" s="165">
        <v>1.0383</v>
      </c>
      <c r="Q50" s="128">
        <v>18.224299065420599</v>
      </c>
    </row>
    <row r="51" spans="1:17" x14ac:dyDescent="0.25">
      <c r="A51" s="110" t="s">
        <v>372</v>
      </c>
      <c r="B51" s="110">
        <v>8981</v>
      </c>
      <c r="C51" s="110">
        <v>5717</v>
      </c>
      <c r="D51" s="110">
        <v>4967.0055195794603</v>
      </c>
      <c r="E51" s="110">
        <v>606.27239599772304</v>
      </c>
      <c r="F51" s="110">
        <v>205.551242015177</v>
      </c>
      <c r="G51" s="110">
        <v>-43.535076441043799</v>
      </c>
      <c r="H51" s="110">
        <v>-3.8683932588694798</v>
      </c>
      <c r="I51" s="110">
        <v>-14.3029896226817</v>
      </c>
      <c r="J51" s="110"/>
      <c r="K51" s="110">
        <v>350</v>
      </c>
      <c r="L51" s="110">
        <v>521.53439985254602</v>
      </c>
      <c r="M51" s="110">
        <v>689.949792008842</v>
      </c>
      <c r="N51" s="194">
        <v>0.894586894586895</v>
      </c>
      <c r="O51" s="165">
        <v>0.96367000000000003</v>
      </c>
      <c r="P51" s="165">
        <v>1.0402</v>
      </c>
      <c r="Q51" s="128">
        <v>4.1666666666666696</v>
      </c>
    </row>
    <row r="52" spans="1:17" ht="14.25" customHeight="1" x14ac:dyDescent="0.25">
      <c r="A52" s="18" t="s">
        <v>373</v>
      </c>
      <c r="B52" s="110"/>
      <c r="C52" s="110"/>
      <c r="D52" s="110"/>
      <c r="E52" s="110"/>
      <c r="F52" s="110"/>
      <c r="G52" s="110"/>
      <c r="H52" s="110"/>
      <c r="I52" s="110"/>
      <c r="J52" s="18"/>
      <c r="K52" s="110"/>
      <c r="L52" s="110"/>
      <c r="M52" s="110"/>
      <c r="N52" s="194"/>
      <c r="O52" s="165"/>
      <c r="P52" s="165"/>
      <c r="Q52" s="128"/>
    </row>
    <row r="53" spans="1:17" x14ac:dyDescent="0.25">
      <c r="A53" s="110" t="s">
        <v>374</v>
      </c>
      <c r="B53" s="110">
        <v>5498</v>
      </c>
      <c r="C53" s="110">
        <v>4437</v>
      </c>
      <c r="D53" s="110">
        <v>3801.8099868525101</v>
      </c>
      <c r="E53" s="110">
        <v>488.05250272431101</v>
      </c>
      <c r="F53" s="110">
        <v>150.726580627163</v>
      </c>
      <c r="G53" s="110">
        <v>-43.535076441043799</v>
      </c>
      <c r="H53" s="110">
        <v>53.754432852912601</v>
      </c>
      <c r="I53" s="110">
        <v>-14.3029896226817</v>
      </c>
      <c r="J53" s="110"/>
      <c r="K53" s="110">
        <v>164</v>
      </c>
      <c r="L53" s="110">
        <v>470.55831805078202</v>
      </c>
      <c r="M53" s="110">
        <v>504.486087263782</v>
      </c>
      <c r="N53" s="194">
        <v>0.92638036809815905</v>
      </c>
      <c r="O53" s="165">
        <v>0.976163</v>
      </c>
      <c r="P53" s="165">
        <v>1.0381</v>
      </c>
      <c r="Q53" s="128">
        <v>-11.351351351351401</v>
      </c>
    </row>
    <row r="54" spans="1:17" x14ac:dyDescent="0.25">
      <c r="A54" s="110" t="s">
        <v>375</v>
      </c>
      <c r="B54" s="110">
        <v>21903</v>
      </c>
      <c r="C54" s="110">
        <v>4400</v>
      </c>
      <c r="D54" s="110">
        <v>3945.27595246192</v>
      </c>
      <c r="E54" s="110">
        <v>522.20327427598602</v>
      </c>
      <c r="F54" s="110">
        <v>-18.583090777181798</v>
      </c>
      <c r="G54" s="110">
        <v>-43.535076441043799</v>
      </c>
      <c r="H54" s="110">
        <v>9.3751672735970697</v>
      </c>
      <c r="I54" s="110">
        <v>-14.3029896226817</v>
      </c>
      <c r="J54" s="110"/>
      <c r="K54" s="110">
        <v>678</v>
      </c>
      <c r="L54" s="110">
        <v>544.51244249976605</v>
      </c>
      <c r="M54" s="110">
        <v>498.833505918149</v>
      </c>
      <c r="N54" s="194">
        <v>0.9375</v>
      </c>
      <c r="O54" s="165">
        <v>0.978626</v>
      </c>
      <c r="P54" s="165">
        <v>0.99380000000000002</v>
      </c>
      <c r="Q54" s="128">
        <v>-4.2372881355932197</v>
      </c>
    </row>
    <row r="55" spans="1:17" x14ac:dyDescent="0.25">
      <c r="A55" s="110" t="s">
        <v>376</v>
      </c>
      <c r="B55" s="110">
        <v>10068</v>
      </c>
      <c r="C55" s="110">
        <v>5167</v>
      </c>
      <c r="D55" s="110">
        <v>4696.5829524854798</v>
      </c>
      <c r="E55" s="110">
        <v>316.690225781359</v>
      </c>
      <c r="F55" s="110">
        <v>181.52982255103899</v>
      </c>
      <c r="G55" s="110">
        <v>-43.535076441043799</v>
      </c>
      <c r="H55" s="110">
        <v>-3.8683932588694798</v>
      </c>
      <c r="I55" s="110">
        <v>19.2058330227051</v>
      </c>
      <c r="J55" s="110"/>
      <c r="K55" s="110">
        <v>371</v>
      </c>
      <c r="L55" s="110">
        <v>256.977329321463</v>
      </c>
      <c r="M55" s="110">
        <v>375.34252210719802</v>
      </c>
      <c r="N55" s="194">
        <v>0.92411924119241196</v>
      </c>
      <c r="O55" s="165">
        <v>0.978155</v>
      </c>
      <c r="P55" s="165">
        <v>1.0374000000000001</v>
      </c>
      <c r="Q55" s="128">
        <v>18.910256410256402</v>
      </c>
    </row>
    <row r="56" spans="1:17" x14ac:dyDescent="0.25">
      <c r="A56" s="110" t="s">
        <v>377</v>
      </c>
      <c r="B56" s="110">
        <v>166673</v>
      </c>
      <c r="C56" s="110">
        <v>4141</v>
      </c>
      <c r="D56" s="110">
        <v>4330.4457646069404</v>
      </c>
      <c r="E56" s="110">
        <v>-129.13896969658501</v>
      </c>
      <c r="F56" s="110">
        <v>-25.734633953548499</v>
      </c>
      <c r="G56" s="110">
        <v>-26.104376622530602</v>
      </c>
      <c r="H56" s="110">
        <v>-3.8683932588694798</v>
      </c>
      <c r="I56" s="110">
        <v>-4.7107406410580799</v>
      </c>
      <c r="J56" s="110"/>
      <c r="K56" s="110">
        <v>5663</v>
      </c>
      <c r="L56" s="110">
        <v>-143.14010509973301</v>
      </c>
      <c r="M56" s="110">
        <v>-116.198434427495</v>
      </c>
      <c r="N56" s="194">
        <v>0.92385516506922305</v>
      </c>
      <c r="O56" s="165">
        <v>1.006157</v>
      </c>
      <c r="P56" s="165">
        <v>0.99270000000000003</v>
      </c>
      <c r="Q56" s="128">
        <v>14.7750304012971</v>
      </c>
    </row>
    <row r="57" spans="1:17" x14ac:dyDescent="0.25">
      <c r="A57" s="110" t="s">
        <v>378</v>
      </c>
      <c r="B57" s="110">
        <v>28471</v>
      </c>
      <c r="C57" s="110">
        <v>4837</v>
      </c>
      <c r="D57" s="110">
        <v>4610.9010038769702</v>
      </c>
      <c r="E57" s="110">
        <v>241.39790340829899</v>
      </c>
      <c r="F57" s="110">
        <v>34.926296452506797</v>
      </c>
      <c r="G57" s="110">
        <v>-43.535076441043799</v>
      </c>
      <c r="H57" s="110">
        <v>-3.8683932588694798</v>
      </c>
      <c r="I57" s="110">
        <v>-2.3394276244800398</v>
      </c>
      <c r="J57" s="110"/>
      <c r="K57" s="110">
        <v>1030</v>
      </c>
      <c r="L57" s="110">
        <v>259.368231532913</v>
      </c>
      <c r="M57" s="110">
        <v>222.366975149627</v>
      </c>
      <c r="N57" s="194">
        <v>0.93883495145631102</v>
      </c>
      <c r="O57" s="165">
        <v>0.98682199999999998</v>
      </c>
      <c r="P57" s="165">
        <v>1.0063</v>
      </c>
      <c r="Q57" s="128">
        <v>15.083798882681601</v>
      </c>
    </row>
    <row r="58" spans="1:17" x14ac:dyDescent="0.25">
      <c r="A58" s="110" t="s">
        <v>379</v>
      </c>
      <c r="B58" s="110">
        <v>43728</v>
      </c>
      <c r="C58" s="110">
        <v>4541</v>
      </c>
      <c r="D58" s="110">
        <v>4459.4686081592099</v>
      </c>
      <c r="E58" s="110">
        <v>172.72776840816601</v>
      </c>
      <c r="F58" s="110">
        <v>-29.7981287371917</v>
      </c>
      <c r="G58" s="110">
        <v>-43.535076441043799</v>
      </c>
      <c r="H58" s="110">
        <v>-3.8683932588694798</v>
      </c>
      <c r="I58" s="110">
        <v>-14.3029896226817</v>
      </c>
      <c r="J58" s="110"/>
      <c r="K58" s="110">
        <v>1530</v>
      </c>
      <c r="L58" s="110">
        <v>158.01599493154799</v>
      </c>
      <c r="M58" s="110">
        <v>186.378941750726</v>
      </c>
      <c r="N58" s="194">
        <v>0.912901113294041</v>
      </c>
      <c r="O58" s="165">
        <v>0.97572800000000004</v>
      </c>
      <c r="P58" s="165">
        <v>0.99199999999999999</v>
      </c>
      <c r="Q58" s="128">
        <v>5.9556786703601103</v>
      </c>
    </row>
    <row r="59" spans="1:17" x14ac:dyDescent="0.25">
      <c r="A59" s="110" t="s">
        <v>380</v>
      </c>
      <c r="B59" s="110">
        <v>145120</v>
      </c>
      <c r="C59" s="110">
        <v>4571</v>
      </c>
      <c r="D59" s="110">
        <v>4561.6921190651401</v>
      </c>
      <c r="E59" s="110">
        <v>101.617198746637</v>
      </c>
      <c r="F59" s="110">
        <v>-31.072086036345599</v>
      </c>
      <c r="G59" s="110">
        <v>-43.535076441043799</v>
      </c>
      <c r="H59" s="110">
        <v>-3.8683932588694798</v>
      </c>
      <c r="I59" s="110">
        <v>-14.3029896226817</v>
      </c>
      <c r="J59" s="110"/>
      <c r="K59" s="110">
        <v>5194</v>
      </c>
      <c r="L59" s="110">
        <v>78.841998437136695</v>
      </c>
      <c r="M59" s="110">
        <v>123.33179892208</v>
      </c>
      <c r="N59" s="194">
        <v>0.94369456228307003</v>
      </c>
      <c r="O59" s="165">
        <v>0.99751599999999996</v>
      </c>
      <c r="P59" s="165">
        <v>0.9919</v>
      </c>
      <c r="Q59" s="128">
        <v>12.1087848046622</v>
      </c>
    </row>
    <row r="60" spans="1:17" x14ac:dyDescent="0.25">
      <c r="A60" s="110" t="s">
        <v>381</v>
      </c>
      <c r="B60" s="110">
        <v>14834</v>
      </c>
      <c r="C60" s="110">
        <v>4606</v>
      </c>
      <c r="D60" s="110">
        <v>4270.2117251791396</v>
      </c>
      <c r="E60" s="110">
        <v>323.60241775733698</v>
      </c>
      <c r="F60" s="110">
        <v>74.201007730948305</v>
      </c>
      <c r="G60" s="110">
        <v>-43.535076441043799</v>
      </c>
      <c r="H60" s="110">
        <v>-3.8683932588694798</v>
      </c>
      <c r="I60" s="110">
        <v>-14.3029896226817</v>
      </c>
      <c r="J60" s="110"/>
      <c r="K60" s="110">
        <v>497</v>
      </c>
      <c r="L60" s="110">
        <v>299.10135540795397</v>
      </c>
      <c r="M60" s="110">
        <v>347.042879972663</v>
      </c>
      <c r="N60" s="194">
        <v>0.96199999999999997</v>
      </c>
      <c r="O60" s="165">
        <v>0.99138099999999996</v>
      </c>
      <c r="P60" s="165">
        <v>1.016</v>
      </c>
      <c r="Q60" s="128">
        <v>6.4239828693790102</v>
      </c>
    </row>
    <row r="61" spans="1:17" x14ac:dyDescent="0.25">
      <c r="A61" s="110" t="s">
        <v>382</v>
      </c>
      <c r="B61" s="110">
        <v>7481</v>
      </c>
      <c r="C61" s="110">
        <v>3689</v>
      </c>
      <c r="D61" s="110">
        <v>3543.6838951398299</v>
      </c>
      <c r="E61" s="110">
        <v>23.399233355377898</v>
      </c>
      <c r="F61" s="110">
        <v>136.28518746922799</v>
      </c>
      <c r="G61" s="110">
        <v>-43.535076441043799</v>
      </c>
      <c r="H61" s="110">
        <v>43.522935437067801</v>
      </c>
      <c r="I61" s="110">
        <v>-14.3029896226817</v>
      </c>
      <c r="J61" s="110"/>
      <c r="K61" s="110">
        <v>208</v>
      </c>
      <c r="L61" s="110">
        <v>79.9938030137141</v>
      </c>
      <c r="M61" s="110">
        <v>-34.2559364370154</v>
      </c>
      <c r="N61" s="194">
        <v>0.919047619047619</v>
      </c>
      <c r="O61" s="165">
        <v>0.97675400000000001</v>
      </c>
      <c r="P61" s="165">
        <v>1.0367999999999999</v>
      </c>
      <c r="Q61" s="128">
        <v>-10.3448275862069</v>
      </c>
    </row>
    <row r="62" spans="1:17" x14ac:dyDescent="0.25">
      <c r="A62" s="110" t="s">
        <v>383</v>
      </c>
      <c r="B62" s="110">
        <v>7630</v>
      </c>
      <c r="C62" s="110">
        <v>4789</v>
      </c>
      <c r="D62" s="110">
        <v>4142.6518590874803</v>
      </c>
      <c r="E62" s="110">
        <v>545.868657487821</v>
      </c>
      <c r="F62" s="110">
        <v>162.05559521568</v>
      </c>
      <c r="G62" s="110">
        <v>-43.535076441043799</v>
      </c>
      <c r="H62" s="110">
        <v>-3.8683932588694798</v>
      </c>
      <c r="I62" s="110">
        <v>-14.3029896226817</v>
      </c>
      <c r="J62" s="110"/>
      <c r="K62" s="110">
        <v>248</v>
      </c>
      <c r="L62" s="110">
        <v>496.65228291311502</v>
      </c>
      <c r="M62" s="110">
        <v>594.02443192846897</v>
      </c>
      <c r="N62" s="194">
        <v>0.92460317460317498</v>
      </c>
      <c r="O62" s="165">
        <v>0.97608800000000007</v>
      </c>
      <c r="P62" s="165">
        <v>1.0377000000000001</v>
      </c>
      <c r="Q62" s="128">
        <v>1.22448979591837</v>
      </c>
    </row>
    <row r="63" spans="1:17" x14ac:dyDescent="0.25">
      <c r="A63" s="110" t="s">
        <v>384</v>
      </c>
      <c r="B63" s="110">
        <v>3683</v>
      </c>
      <c r="C63" s="110">
        <v>4751</v>
      </c>
      <c r="D63" s="110">
        <v>4187.3083783658703</v>
      </c>
      <c r="E63" s="110">
        <v>423.85622635096098</v>
      </c>
      <c r="F63" s="110">
        <v>175.04487861406301</v>
      </c>
      <c r="G63" s="110">
        <v>-43.535076441043799</v>
      </c>
      <c r="H63" s="110">
        <v>23.081109376378102</v>
      </c>
      <c r="I63" s="110">
        <v>-14.3029896226817</v>
      </c>
      <c r="J63" s="110"/>
      <c r="K63" s="110">
        <v>121</v>
      </c>
      <c r="L63" s="110">
        <v>492.85783298344398</v>
      </c>
      <c r="M63" s="110">
        <v>353.79401958442202</v>
      </c>
      <c r="N63" s="194">
        <v>0.96721311475409799</v>
      </c>
      <c r="O63" s="165">
        <v>0.97063199999999994</v>
      </c>
      <c r="P63" s="165">
        <v>1.0404</v>
      </c>
      <c r="Q63" s="128">
        <v>-6.2015503875968996</v>
      </c>
    </row>
    <row r="64" spans="1:17" x14ac:dyDescent="0.25">
      <c r="A64" s="110" t="s">
        <v>385</v>
      </c>
      <c r="B64" s="110">
        <v>11506</v>
      </c>
      <c r="C64" s="110">
        <v>4698</v>
      </c>
      <c r="D64" s="110">
        <v>4397.6172925487899</v>
      </c>
      <c r="E64" s="110">
        <v>162.37109743557801</v>
      </c>
      <c r="F64" s="110">
        <v>199.372781000229</v>
      </c>
      <c r="G64" s="110">
        <v>-43.535076441043799</v>
      </c>
      <c r="H64" s="110">
        <v>-3.8683932588694798</v>
      </c>
      <c r="I64" s="110">
        <v>-14.3029896226817</v>
      </c>
      <c r="J64" s="110"/>
      <c r="K64" s="110">
        <v>397</v>
      </c>
      <c r="L64" s="110">
        <v>203.25636219317599</v>
      </c>
      <c r="M64" s="110">
        <v>120.425232543924</v>
      </c>
      <c r="N64" s="194">
        <v>0.92171717171717205</v>
      </c>
      <c r="O64" s="165">
        <v>0.98210200000000003</v>
      </c>
      <c r="P64" s="165">
        <v>1.044</v>
      </c>
      <c r="Q64" s="128">
        <v>1.79487179487179</v>
      </c>
    </row>
    <row r="65" spans="1:17" x14ac:dyDescent="0.25">
      <c r="A65" s="110" t="s">
        <v>386</v>
      </c>
      <c r="B65" s="110">
        <v>5317</v>
      </c>
      <c r="C65" s="110">
        <v>5190</v>
      </c>
      <c r="D65" s="110">
        <v>4386.6776713806403</v>
      </c>
      <c r="E65" s="110">
        <v>677.06859752439902</v>
      </c>
      <c r="F65" s="110">
        <v>183.97673358613599</v>
      </c>
      <c r="G65" s="110">
        <v>-43.535076441043799</v>
      </c>
      <c r="H65" s="110">
        <v>0.40239668714941701</v>
      </c>
      <c r="I65" s="110">
        <v>-14.3029896226817</v>
      </c>
      <c r="J65" s="110"/>
      <c r="K65" s="110">
        <v>183</v>
      </c>
      <c r="L65" s="110">
        <v>802.59328936204895</v>
      </c>
      <c r="M65" s="110">
        <v>550.48330555269104</v>
      </c>
      <c r="N65" s="194">
        <v>0.875</v>
      </c>
      <c r="O65" s="165">
        <v>0.98050700000000002</v>
      </c>
      <c r="P65" s="165">
        <v>1.0406</v>
      </c>
      <c r="Q65" s="128">
        <v>-2.6595744680851099</v>
      </c>
    </row>
    <row r="66" spans="1:17" ht="14.25" customHeight="1" x14ac:dyDescent="0.25">
      <c r="A66" s="18" t="s">
        <v>387</v>
      </c>
      <c r="B66" s="110"/>
      <c r="C66" s="110"/>
      <c r="D66" s="110"/>
      <c r="E66" s="110"/>
      <c r="F66" s="110"/>
      <c r="G66" s="110"/>
      <c r="H66" s="110"/>
      <c r="I66" s="110"/>
      <c r="J66" s="18"/>
      <c r="K66" s="110"/>
      <c r="L66" s="110"/>
      <c r="M66" s="110"/>
      <c r="N66" s="194"/>
      <c r="O66" s="165"/>
      <c r="P66" s="165"/>
      <c r="Q66" s="128"/>
    </row>
    <row r="67" spans="1:17" x14ac:dyDescent="0.25">
      <c r="A67" s="110" t="s">
        <v>388</v>
      </c>
      <c r="B67" s="110">
        <v>6824</v>
      </c>
      <c r="C67" s="110">
        <v>4289</v>
      </c>
      <c r="D67" s="110">
        <v>3903.5393583196801</v>
      </c>
      <c r="E67" s="110">
        <v>250.135970447414</v>
      </c>
      <c r="F67" s="110">
        <v>155.38317755172599</v>
      </c>
      <c r="G67" s="110">
        <v>-43.535076441043799</v>
      </c>
      <c r="H67" s="110">
        <v>37.512374336145001</v>
      </c>
      <c r="I67" s="110">
        <v>-14.3029896226817</v>
      </c>
      <c r="J67" s="110"/>
      <c r="K67" s="110">
        <v>209</v>
      </c>
      <c r="L67" s="110">
        <v>207.35677914640701</v>
      </c>
      <c r="M67" s="110">
        <v>291.85456161436298</v>
      </c>
      <c r="N67" s="194">
        <v>0.93809523809523798</v>
      </c>
      <c r="O67" s="165">
        <v>0.96837400000000007</v>
      </c>
      <c r="P67" s="165">
        <v>1.0383</v>
      </c>
      <c r="Q67" s="128">
        <v>-8.7336244541484707</v>
      </c>
    </row>
    <row r="68" spans="1:17" x14ac:dyDescent="0.25">
      <c r="A68" s="110" t="s">
        <v>389</v>
      </c>
      <c r="B68" s="110">
        <v>17858</v>
      </c>
      <c r="C68" s="110">
        <v>4523</v>
      </c>
      <c r="D68" s="110">
        <v>4267.9533125871103</v>
      </c>
      <c r="E68" s="110">
        <v>149.31645846803201</v>
      </c>
      <c r="F68" s="110">
        <v>167.206255343875</v>
      </c>
      <c r="G68" s="110">
        <v>-43.535076441043799</v>
      </c>
      <c r="H68" s="110">
        <v>-3.8683932588694798</v>
      </c>
      <c r="I68" s="110">
        <v>-14.3029896226817</v>
      </c>
      <c r="J68" s="110"/>
      <c r="K68" s="110">
        <v>598</v>
      </c>
      <c r="L68" s="110">
        <v>161.790283165576</v>
      </c>
      <c r="M68" s="110">
        <v>135.78203363643101</v>
      </c>
      <c r="N68" s="194">
        <v>0.94657762938230405</v>
      </c>
      <c r="O68" s="165">
        <v>0.95940700000000012</v>
      </c>
      <c r="P68" s="165">
        <v>1.0378000000000001</v>
      </c>
      <c r="Q68" s="128">
        <v>2.3972602739725999</v>
      </c>
    </row>
    <row r="69" spans="1:17" x14ac:dyDescent="0.25">
      <c r="A69" s="110" t="s">
        <v>390</v>
      </c>
      <c r="B69" s="110">
        <v>29481</v>
      </c>
      <c r="C69" s="110">
        <v>5026</v>
      </c>
      <c r="D69" s="110">
        <v>4880.9350185879002</v>
      </c>
      <c r="E69" s="110">
        <v>113.224666953934</v>
      </c>
      <c r="F69" s="110">
        <v>93.2463569608055</v>
      </c>
      <c r="G69" s="110">
        <v>-43.535076441043799</v>
      </c>
      <c r="H69" s="110">
        <v>-3.8683932588694798</v>
      </c>
      <c r="I69" s="110">
        <v>-14.3029896226817</v>
      </c>
      <c r="J69" s="110"/>
      <c r="K69" s="110">
        <v>1129</v>
      </c>
      <c r="L69" s="110">
        <v>118.08862384308</v>
      </c>
      <c r="M69" s="110">
        <v>107.30010993073</v>
      </c>
      <c r="N69" s="194">
        <v>0.92294065544729897</v>
      </c>
      <c r="O69" s="165">
        <v>0.98299499999999995</v>
      </c>
      <c r="P69" s="165">
        <v>1.0179</v>
      </c>
      <c r="Q69" s="128">
        <v>-0.17683465959328001</v>
      </c>
    </row>
    <row r="70" spans="1:17" x14ac:dyDescent="0.25">
      <c r="A70" s="110" t="s">
        <v>391</v>
      </c>
      <c r="B70" s="110">
        <v>9438</v>
      </c>
      <c r="C70" s="110">
        <v>5604</v>
      </c>
      <c r="D70" s="110">
        <v>5334.1892185634197</v>
      </c>
      <c r="E70" s="110">
        <v>94.178725973901507</v>
      </c>
      <c r="F70" s="110">
        <v>237.381432213735</v>
      </c>
      <c r="G70" s="110">
        <v>-43.535076441043799</v>
      </c>
      <c r="H70" s="110">
        <v>-3.8683932588694798</v>
      </c>
      <c r="I70" s="110">
        <v>-14.3029896226817</v>
      </c>
      <c r="J70" s="110"/>
      <c r="K70" s="110">
        <v>395</v>
      </c>
      <c r="L70" s="110">
        <v>98.928136769922304</v>
      </c>
      <c r="M70" s="110">
        <v>88.368715043823599</v>
      </c>
      <c r="N70" s="194">
        <v>0.91116751269035501</v>
      </c>
      <c r="O70" s="165">
        <v>0.98523499999999997</v>
      </c>
      <c r="P70" s="165">
        <v>1.0434000000000001</v>
      </c>
      <c r="Q70" s="128">
        <v>5.8981233243967797</v>
      </c>
    </row>
    <row r="71" spans="1:17" x14ac:dyDescent="0.25">
      <c r="A71" s="110" t="s">
        <v>392</v>
      </c>
      <c r="B71" s="110">
        <v>13128</v>
      </c>
      <c r="C71" s="110">
        <v>5876</v>
      </c>
      <c r="D71" s="110">
        <v>5359.0993008142796</v>
      </c>
      <c r="E71" s="110">
        <v>226.918291445069</v>
      </c>
      <c r="F71" s="110">
        <v>199.877014817559</v>
      </c>
      <c r="G71" s="110">
        <v>-43.535076441043799</v>
      </c>
      <c r="H71" s="110">
        <v>-3.8683932588694798</v>
      </c>
      <c r="I71" s="110">
        <v>137.770325220779</v>
      </c>
      <c r="J71" s="110"/>
      <c r="K71" s="110">
        <v>552</v>
      </c>
      <c r="L71" s="110">
        <v>248.11570220427299</v>
      </c>
      <c r="M71" s="110">
        <v>204.660280551808</v>
      </c>
      <c r="N71" s="194">
        <v>0.96021699819168205</v>
      </c>
      <c r="O71" s="165">
        <v>0.98226400000000003</v>
      </c>
      <c r="P71" s="165">
        <v>1.0362</v>
      </c>
      <c r="Q71" s="128">
        <v>40.816326530612201</v>
      </c>
    </row>
    <row r="72" spans="1:17" x14ac:dyDescent="0.25">
      <c r="A72" s="110" t="s">
        <v>387</v>
      </c>
      <c r="B72" s="110">
        <v>145114</v>
      </c>
      <c r="C72" s="110">
        <v>4089</v>
      </c>
      <c r="D72" s="110">
        <v>4318.5921354697402</v>
      </c>
      <c r="E72" s="110">
        <v>-132.97326281177001</v>
      </c>
      <c r="F72" s="110">
        <v>-34.7171459453333</v>
      </c>
      <c r="G72" s="110">
        <v>-43.535076441043799</v>
      </c>
      <c r="H72" s="110">
        <v>-3.8683932588694798</v>
      </c>
      <c r="I72" s="110">
        <v>-14.3029896226817</v>
      </c>
      <c r="J72" s="110"/>
      <c r="K72" s="110">
        <v>4917</v>
      </c>
      <c r="L72" s="110">
        <v>-123.936490074351</v>
      </c>
      <c r="M72" s="110">
        <v>-143.070635683246</v>
      </c>
      <c r="N72" s="194">
        <v>0.94644675218896401</v>
      </c>
      <c r="O72" s="165">
        <v>0.98949399999999998</v>
      </c>
      <c r="P72" s="165">
        <v>0.99060000000000004</v>
      </c>
      <c r="Q72" s="128">
        <v>12.671860678276801</v>
      </c>
    </row>
    <row r="73" spans="1:17" x14ac:dyDescent="0.25">
      <c r="A73" s="110" t="s">
        <v>393</v>
      </c>
      <c r="B73" s="110">
        <v>7532</v>
      </c>
      <c r="C73" s="110">
        <v>5099</v>
      </c>
      <c r="D73" s="110">
        <v>4721.1216005632104</v>
      </c>
      <c r="E73" s="110">
        <v>252.635716124921</v>
      </c>
      <c r="F73" s="110">
        <v>186.69657742965299</v>
      </c>
      <c r="G73" s="110">
        <v>-43.535076441043799</v>
      </c>
      <c r="H73" s="110">
        <v>-3.8683932588694798</v>
      </c>
      <c r="I73" s="110">
        <v>-14.3029896226817</v>
      </c>
      <c r="J73" s="110"/>
      <c r="K73" s="110">
        <v>279</v>
      </c>
      <c r="L73" s="110">
        <v>181.96289466881299</v>
      </c>
      <c r="M73" s="110">
        <v>322.24793744697303</v>
      </c>
      <c r="N73" s="194">
        <v>0.93884892086330896</v>
      </c>
      <c r="O73" s="165">
        <v>0.9760930000000001</v>
      </c>
      <c r="P73" s="165">
        <v>1.0383</v>
      </c>
      <c r="Q73" s="128">
        <v>8.5603112840466906</v>
      </c>
    </row>
    <row r="74" spans="1:17" x14ac:dyDescent="0.25">
      <c r="A74" s="110" t="s">
        <v>394</v>
      </c>
      <c r="B74" s="110">
        <v>31944</v>
      </c>
      <c r="C74" s="110">
        <v>4869</v>
      </c>
      <c r="D74" s="110">
        <v>4751.9707520723496</v>
      </c>
      <c r="E74" s="110">
        <v>157.203454046855</v>
      </c>
      <c r="F74" s="110">
        <v>21.083926534713999</v>
      </c>
      <c r="G74" s="110">
        <v>-43.535076441043799</v>
      </c>
      <c r="H74" s="110">
        <v>-3.8683932588694798</v>
      </c>
      <c r="I74" s="110">
        <v>-14.3029896226817</v>
      </c>
      <c r="J74" s="110"/>
      <c r="K74" s="110">
        <v>1191</v>
      </c>
      <c r="L74" s="110">
        <v>168.41757483554201</v>
      </c>
      <c r="M74" s="110">
        <v>144.92873312411001</v>
      </c>
      <c r="N74" s="194">
        <v>0.93187552565180798</v>
      </c>
      <c r="O74" s="165">
        <v>0.96982699999999999</v>
      </c>
      <c r="P74" s="165">
        <v>1.0032000000000001</v>
      </c>
      <c r="Q74" s="128">
        <v>7.3940486925157796</v>
      </c>
    </row>
    <row r="75" spans="1:17" x14ac:dyDescent="0.25">
      <c r="A75" s="110" t="s">
        <v>395</v>
      </c>
      <c r="B75" s="110">
        <v>11771</v>
      </c>
      <c r="C75" s="110">
        <v>5173</v>
      </c>
      <c r="D75" s="110">
        <v>4775.0346172706104</v>
      </c>
      <c r="E75" s="110">
        <v>254.436387483088</v>
      </c>
      <c r="F75" s="110">
        <v>192.581473663363</v>
      </c>
      <c r="G75" s="110">
        <v>-43.535076441043799</v>
      </c>
      <c r="H75" s="110">
        <v>-3.8683932588694798</v>
      </c>
      <c r="I75" s="110">
        <v>-1.5636522799894901</v>
      </c>
      <c r="J75" s="110"/>
      <c r="K75" s="110">
        <v>441</v>
      </c>
      <c r="L75" s="110">
        <v>279.11913355264602</v>
      </c>
      <c r="M75" s="110">
        <v>228.693041279472</v>
      </c>
      <c r="N75" s="194">
        <v>0.90497737556561098</v>
      </c>
      <c r="O75" s="165">
        <v>0.96352099999999996</v>
      </c>
      <c r="P75" s="165">
        <v>1.0390999999999999</v>
      </c>
      <c r="Q75" s="128">
        <v>15.143603133159299</v>
      </c>
    </row>
    <row r="76" spans="1:17" x14ac:dyDescent="0.25">
      <c r="A76" s="110" t="s">
        <v>396</v>
      </c>
      <c r="B76" s="110">
        <v>18804</v>
      </c>
      <c r="C76" s="110">
        <v>4856</v>
      </c>
      <c r="D76" s="110">
        <v>4832.7082984422304</v>
      </c>
      <c r="E76" s="110">
        <v>134.84884205543699</v>
      </c>
      <c r="F76" s="110">
        <v>-49.698525304003397</v>
      </c>
      <c r="G76" s="110">
        <v>-43.535076441043799</v>
      </c>
      <c r="H76" s="110">
        <v>-3.8683932588694798</v>
      </c>
      <c r="I76" s="110">
        <v>-14.3029896226817</v>
      </c>
      <c r="J76" s="110"/>
      <c r="K76" s="110">
        <v>713</v>
      </c>
      <c r="L76" s="110">
        <v>137.96015393816299</v>
      </c>
      <c r="M76" s="110">
        <v>130.67693003865301</v>
      </c>
      <c r="N76" s="194">
        <v>0.93248945147679296</v>
      </c>
      <c r="O76" s="165">
        <v>0.97783199999999992</v>
      </c>
      <c r="P76" s="165">
        <v>0.98850000000000005</v>
      </c>
      <c r="Q76" s="128">
        <v>11.2324492979719</v>
      </c>
    </row>
    <row r="77" spans="1:17" x14ac:dyDescent="0.25">
      <c r="A77" s="110" t="s">
        <v>397</v>
      </c>
      <c r="B77" s="110">
        <v>14854</v>
      </c>
      <c r="C77" s="110">
        <v>4997</v>
      </c>
      <c r="D77" s="110">
        <v>4753.54533084386</v>
      </c>
      <c r="E77" s="110">
        <v>57.829661518017197</v>
      </c>
      <c r="F77" s="110">
        <v>220.73786908222399</v>
      </c>
      <c r="G77" s="110">
        <v>-43.535076441043799</v>
      </c>
      <c r="H77" s="110">
        <v>-3.8683932588694798</v>
      </c>
      <c r="I77" s="110">
        <v>12.5036052070451</v>
      </c>
      <c r="J77" s="110"/>
      <c r="K77" s="110">
        <v>554</v>
      </c>
      <c r="L77" s="110">
        <v>45.3388404658563</v>
      </c>
      <c r="M77" s="110">
        <v>69.259882436121202</v>
      </c>
      <c r="N77" s="194">
        <v>0.95833333333333304</v>
      </c>
      <c r="O77" s="165">
        <v>0.98040099999999997</v>
      </c>
      <c r="P77" s="165">
        <v>1.0451999999999999</v>
      </c>
      <c r="Q77" s="128">
        <v>17.622080679405499</v>
      </c>
    </row>
    <row r="78" spans="1:17" x14ac:dyDescent="0.25">
      <c r="A78" s="110" t="s">
        <v>398</v>
      </c>
      <c r="B78" s="110">
        <v>27673</v>
      </c>
      <c r="C78" s="110">
        <v>4564</v>
      </c>
      <c r="D78" s="110">
        <v>4435.2830286564504</v>
      </c>
      <c r="E78" s="110">
        <v>158.12589500971399</v>
      </c>
      <c r="F78" s="110">
        <v>29.828148482827199</v>
      </c>
      <c r="G78" s="110">
        <v>-43.535076441043799</v>
      </c>
      <c r="H78" s="110">
        <v>-1.04931882597328</v>
      </c>
      <c r="I78" s="110">
        <v>-14.3029896226817</v>
      </c>
      <c r="J78" s="110"/>
      <c r="K78" s="110">
        <v>963</v>
      </c>
      <c r="L78" s="110">
        <v>142.668071761943</v>
      </c>
      <c r="M78" s="110">
        <v>172.52311812342899</v>
      </c>
      <c r="N78" s="194">
        <v>0.92819979188345503</v>
      </c>
      <c r="O78" s="165">
        <v>0.97720699999999994</v>
      </c>
      <c r="P78" s="165">
        <v>1.0054000000000001</v>
      </c>
      <c r="Q78" s="128">
        <v>-2.43161094224924</v>
      </c>
    </row>
    <row r="79" spans="1:17" x14ac:dyDescent="0.25">
      <c r="A79" s="110" t="s">
        <v>399</v>
      </c>
      <c r="B79" s="110">
        <v>34692</v>
      </c>
      <c r="C79" s="110">
        <v>4516</v>
      </c>
      <c r="D79" s="110">
        <v>4658.4475541881302</v>
      </c>
      <c r="E79" s="110">
        <v>-103.82948540732301</v>
      </c>
      <c r="F79" s="110">
        <v>22.648031323159501</v>
      </c>
      <c r="G79" s="110">
        <v>-43.535076441043799</v>
      </c>
      <c r="H79" s="110">
        <v>-3.8683932588694798</v>
      </c>
      <c r="I79" s="110">
        <v>-14.3029896226817</v>
      </c>
      <c r="J79" s="110"/>
      <c r="K79" s="110">
        <v>1268</v>
      </c>
      <c r="L79" s="110">
        <v>-49.866178686368599</v>
      </c>
      <c r="M79" s="110">
        <v>-158.85339226233401</v>
      </c>
      <c r="N79" s="194">
        <v>0.93133385951065495</v>
      </c>
      <c r="O79" s="165">
        <v>0.97898200000000002</v>
      </c>
      <c r="P79" s="165">
        <v>1.0036</v>
      </c>
      <c r="Q79" s="128">
        <v>9.2161929371231697</v>
      </c>
    </row>
    <row r="80" spans="1:17" ht="14.25" customHeight="1" x14ac:dyDescent="0.25">
      <c r="A80" s="18" t="s">
        <v>400</v>
      </c>
      <c r="B80" s="110"/>
      <c r="C80" s="110"/>
      <c r="D80" s="110"/>
      <c r="E80" s="110"/>
      <c r="F80" s="110"/>
      <c r="G80" s="110"/>
      <c r="H80" s="110"/>
      <c r="I80" s="110"/>
      <c r="J80" s="18"/>
      <c r="K80" s="110"/>
      <c r="L80" s="110"/>
      <c r="M80" s="110"/>
      <c r="N80" s="194"/>
      <c r="O80" s="165"/>
      <c r="P80" s="165"/>
      <c r="Q80" s="128"/>
    </row>
    <row r="81" spans="1:17" x14ac:dyDescent="0.25">
      <c r="A81" s="110" t="s">
        <v>401</v>
      </c>
      <c r="B81" s="110">
        <v>20257</v>
      </c>
      <c r="C81" s="110">
        <v>5478</v>
      </c>
      <c r="D81" s="110">
        <v>5071.2054833253596</v>
      </c>
      <c r="E81" s="110">
        <v>387.20031807187098</v>
      </c>
      <c r="F81" s="110">
        <v>58.111036606333101</v>
      </c>
      <c r="G81" s="110">
        <v>-43.535076441043799</v>
      </c>
      <c r="H81" s="110">
        <v>-3.8683932588694798</v>
      </c>
      <c r="I81" s="110">
        <v>8.4162097834084104</v>
      </c>
      <c r="J81" s="110"/>
      <c r="K81" s="110">
        <v>806</v>
      </c>
      <c r="L81" s="110">
        <v>301.04965468914401</v>
      </c>
      <c r="M81" s="110">
        <v>472.29038132054097</v>
      </c>
      <c r="N81" s="194">
        <v>0.91100123609394301</v>
      </c>
      <c r="O81" s="165">
        <v>0.97212599999999993</v>
      </c>
      <c r="P81" s="165">
        <v>1.0103</v>
      </c>
      <c r="Q81" s="128">
        <v>16.642547033285101</v>
      </c>
    </row>
    <row r="82" spans="1:17" x14ac:dyDescent="0.25">
      <c r="A82" s="110" t="s">
        <v>402</v>
      </c>
      <c r="B82" s="110">
        <v>8485</v>
      </c>
      <c r="C82" s="110">
        <v>5903</v>
      </c>
      <c r="D82" s="110">
        <v>5077.1050361525404</v>
      </c>
      <c r="E82" s="110">
        <v>661.02783706031096</v>
      </c>
      <c r="F82" s="110">
        <v>218.10061063925801</v>
      </c>
      <c r="G82" s="110">
        <v>-43.535076441043799</v>
      </c>
      <c r="H82" s="110">
        <v>4.8077635619708596</v>
      </c>
      <c r="I82" s="110">
        <v>-14.3029896226817</v>
      </c>
      <c r="J82" s="110"/>
      <c r="K82" s="110">
        <v>338</v>
      </c>
      <c r="L82" s="110">
        <v>641.47412615522796</v>
      </c>
      <c r="M82" s="110">
        <v>679.520947831336</v>
      </c>
      <c r="N82" s="194">
        <v>0.85545722713864303</v>
      </c>
      <c r="O82" s="165">
        <v>0.96600300000000006</v>
      </c>
      <c r="P82" s="165">
        <v>1.0418000000000001</v>
      </c>
      <c r="Q82" s="128">
        <v>-3.1518624641833801</v>
      </c>
    </row>
    <row r="83" spans="1:17" x14ac:dyDescent="0.25">
      <c r="A83" s="110" t="s">
        <v>403</v>
      </c>
      <c r="B83" s="110">
        <v>28483</v>
      </c>
      <c r="C83" s="110">
        <v>4675</v>
      </c>
      <c r="D83" s="110">
        <v>4582.1101117012604</v>
      </c>
      <c r="E83" s="110">
        <v>135.90309923120901</v>
      </c>
      <c r="F83" s="110">
        <v>7.2522531615922601</v>
      </c>
      <c r="G83" s="110">
        <v>-43.535076441043799</v>
      </c>
      <c r="H83" s="110">
        <v>-3.8683932588694798</v>
      </c>
      <c r="I83" s="110">
        <v>-2.5693153336867902</v>
      </c>
      <c r="J83" s="110"/>
      <c r="K83" s="110">
        <v>1024</v>
      </c>
      <c r="L83" s="110">
        <v>136.76576581263899</v>
      </c>
      <c r="M83" s="110">
        <v>133.97983251572299</v>
      </c>
      <c r="N83" s="194">
        <v>0.93359375</v>
      </c>
      <c r="O83" s="165">
        <v>0.97453299999999998</v>
      </c>
      <c r="P83" s="165">
        <v>1.0003</v>
      </c>
      <c r="Q83" s="128">
        <v>15.056179775280899</v>
      </c>
    </row>
    <row r="84" spans="1:17" x14ac:dyDescent="0.25">
      <c r="A84" s="110" t="s">
        <v>404</v>
      </c>
      <c r="B84" s="110">
        <v>10166</v>
      </c>
      <c r="C84" s="110">
        <v>4677</v>
      </c>
      <c r="D84" s="110">
        <v>4312.8031085528901</v>
      </c>
      <c r="E84" s="110">
        <v>257.05528287579301</v>
      </c>
      <c r="F84" s="110">
        <v>169.33285794223701</v>
      </c>
      <c r="G84" s="110">
        <v>-43.535076441043799</v>
      </c>
      <c r="H84" s="110">
        <v>-3.8683932588694798</v>
      </c>
      <c r="I84" s="110">
        <v>-14.3029896226817</v>
      </c>
      <c r="J84" s="110"/>
      <c r="K84" s="110">
        <v>344</v>
      </c>
      <c r="L84" s="110">
        <v>276.47413746822502</v>
      </c>
      <c r="M84" s="110">
        <v>236.57582814930399</v>
      </c>
      <c r="N84" s="194">
        <v>0.89736070381231703</v>
      </c>
      <c r="O84" s="165">
        <v>0.97751699999999997</v>
      </c>
      <c r="P84" s="165">
        <v>1.0379</v>
      </c>
      <c r="Q84" s="128">
        <v>2.38095238095238</v>
      </c>
    </row>
    <row r="85" spans="1:17" x14ac:dyDescent="0.25">
      <c r="A85" s="110" t="s">
        <v>405</v>
      </c>
      <c r="B85" s="110">
        <v>12297</v>
      </c>
      <c r="C85" s="110">
        <v>4626</v>
      </c>
      <c r="D85" s="110">
        <v>4083.6484088126499</v>
      </c>
      <c r="E85" s="110">
        <v>411.250566087121</v>
      </c>
      <c r="F85" s="110">
        <v>166.773367435301</v>
      </c>
      <c r="G85" s="110">
        <v>-43.535076441043799</v>
      </c>
      <c r="H85" s="110">
        <v>22.3415862612135</v>
      </c>
      <c r="I85" s="110">
        <v>-14.3029896226817</v>
      </c>
      <c r="J85" s="110"/>
      <c r="K85" s="110">
        <v>394</v>
      </c>
      <c r="L85" s="110">
        <v>439.95840823666902</v>
      </c>
      <c r="M85" s="110">
        <v>381.48212380351498</v>
      </c>
      <c r="N85" s="194">
        <v>0.92111959287531797</v>
      </c>
      <c r="O85" s="165">
        <v>0.96979000000000004</v>
      </c>
      <c r="P85" s="165">
        <v>1.0394000000000001</v>
      </c>
      <c r="Q85" s="128">
        <v>-6.1904761904761898</v>
      </c>
    </row>
    <row r="86" spans="1:17" x14ac:dyDescent="0.25">
      <c r="A86" s="110" t="s">
        <v>406</v>
      </c>
      <c r="B86" s="110">
        <v>9418</v>
      </c>
      <c r="C86" s="110">
        <v>4851</v>
      </c>
      <c r="D86" s="110">
        <v>4208.7487224123197</v>
      </c>
      <c r="E86" s="110">
        <v>445.983964279997</v>
      </c>
      <c r="F86" s="110">
        <v>171.281444918886</v>
      </c>
      <c r="G86" s="110">
        <v>-43.535076441043799</v>
      </c>
      <c r="H86" s="110">
        <v>83.125843155018501</v>
      </c>
      <c r="I86" s="110">
        <v>-14.3029896226817</v>
      </c>
      <c r="J86" s="110"/>
      <c r="K86" s="110">
        <v>311</v>
      </c>
      <c r="L86" s="110">
        <v>497.08823591110098</v>
      </c>
      <c r="M86" s="110">
        <v>393.81909251483597</v>
      </c>
      <c r="N86" s="194">
        <v>0.89032258064516101</v>
      </c>
      <c r="O86" s="165">
        <v>0.97633599999999998</v>
      </c>
      <c r="P86" s="165">
        <v>1.0392999999999999</v>
      </c>
      <c r="Q86" s="128">
        <v>-14.325068870523401</v>
      </c>
    </row>
    <row r="87" spans="1:17" x14ac:dyDescent="0.25">
      <c r="A87" s="110" t="s">
        <v>407</v>
      </c>
      <c r="B87" s="110">
        <v>97137</v>
      </c>
      <c r="C87" s="110">
        <v>4435</v>
      </c>
      <c r="D87" s="110">
        <v>4549.0472711692</v>
      </c>
      <c r="E87" s="110">
        <v>-55.654467768812303</v>
      </c>
      <c r="F87" s="110">
        <v>-13.228378410828499</v>
      </c>
      <c r="G87" s="110">
        <v>-43.535076441043799</v>
      </c>
      <c r="H87" s="110">
        <v>-3.8683932588694798</v>
      </c>
      <c r="I87" s="110">
        <v>1.8860941075561</v>
      </c>
      <c r="J87" s="110"/>
      <c r="K87" s="110">
        <v>3467</v>
      </c>
      <c r="L87" s="110">
        <v>-11.5649404796459</v>
      </c>
      <c r="M87" s="110">
        <v>-100.804595192036</v>
      </c>
      <c r="N87" s="194">
        <v>0.94095513748190995</v>
      </c>
      <c r="O87" s="165">
        <v>0.98457700000000004</v>
      </c>
      <c r="P87" s="165">
        <v>0.99580000000000002</v>
      </c>
      <c r="Q87" s="128">
        <v>15.875668449197899</v>
      </c>
    </row>
    <row r="88" spans="1:17" x14ac:dyDescent="0.25">
      <c r="A88" s="110" t="s">
        <v>408</v>
      </c>
      <c r="B88" s="110">
        <v>18092</v>
      </c>
      <c r="C88" s="110">
        <v>4631</v>
      </c>
      <c r="D88" s="110">
        <v>4417.0493999292803</v>
      </c>
      <c r="E88" s="110">
        <v>187.35571298929901</v>
      </c>
      <c r="F88" s="110">
        <v>88.476443906759201</v>
      </c>
      <c r="G88" s="110">
        <v>-43.535076441043799</v>
      </c>
      <c r="H88" s="110">
        <v>-3.8683932588694798</v>
      </c>
      <c r="I88" s="110">
        <v>-14.3029896226817</v>
      </c>
      <c r="J88" s="110"/>
      <c r="K88" s="110">
        <v>627</v>
      </c>
      <c r="L88" s="110">
        <v>238.21060899404301</v>
      </c>
      <c r="M88" s="110">
        <v>135.44021685049799</v>
      </c>
      <c r="N88" s="194">
        <v>0.908227848101266</v>
      </c>
      <c r="O88" s="165">
        <v>0.99231099999999994</v>
      </c>
      <c r="P88" s="165">
        <v>1.0186999999999999</v>
      </c>
      <c r="Q88" s="128">
        <v>8.4775086505190291</v>
      </c>
    </row>
    <row r="89" spans="1:17" ht="14.25" customHeight="1" x14ac:dyDescent="0.25">
      <c r="A89" s="18" t="s">
        <v>409</v>
      </c>
      <c r="B89" s="110"/>
      <c r="C89" s="110"/>
      <c r="D89" s="110"/>
      <c r="E89" s="110"/>
      <c r="F89" s="110"/>
      <c r="G89" s="110"/>
      <c r="H89" s="110"/>
      <c r="I89" s="110"/>
      <c r="J89" s="18"/>
      <c r="K89" s="110"/>
      <c r="L89" s="110"/>
      <c r="M89" s="110"/>
      <c r="N89" s="194"/>
      <c r="O89" s="165"/>
      <c r="P89" s="165"/>
      <c r="Q89" s="128"/>
    </row>
    <row r="90" spans="1:17" x14ac:dyDescent="0.25">
      <c r="A90" s="110" t="s">
        <v>410</v>
      </c>
      <c r="B90" s="110">
        <v>10857</v>
      </c>
      <c r="C90" s="110">
        <v>3931</v>
      </c>
      <c r="D90" s="110">
        <v>3568.7410828269699</v>
      </c>
      <c r="E90" s="110">
        <v>166.32487439951601</v>
      </c>
      <c r="F90" s="110">
        <v>187.16966713569201</v>
      </c>
      <c r="G90" s="110">
        <v>-43.535076441043799</v>
      </c>
      <c r="H90" s="110">
        <v>66.8727012777818</v>
      </c>
      <c r="I90" s="110">
        <v>-14.3029896226817</v>
      </c>
      <c r="J90" s="110"/>
      <c r="K90" s="110">
        <v>304</v>
      </c>
      <c r="L90" s="110">
        <v>208.515178613854</v>
      </c>
      <c r="M90" s="110">
        <v>123.07397005112099</v>
      </c>
      <c r="N90" s="194">
        <v>0.92483660130719003</v>
      </c>
      <c r="O90" s="165">
        <v>0.97807100000000002</v>
      </c>
      <c r="P90" s="165">
        <v>1.0508</v>
      </c>
      <c r="Q90" s="128">
        <v>-13.881019830028301</v>
      </c>
    </row>
    <row r="91" spans="1:17" x14ac:dyDescent="0.25">
      <c r="A91" s="110" t="s">
        <v>411</v>
      </c>
      <c r="B91" s="110">
        <v>9347</v>
      </c>
      <c r="C91" s="110">
        <v>5142</v>
      </c>
      <c r="D91" s="110">
        <v>4186.1754596287101</v>
      </c>
      <c r="E91" s="110">
        <v>843.44279943885203</v>
      </c>
      <c r="F91" s="110">
        <v>170.39431569148999</v>
      </c>
      <c r="G91" s="110">
        <v>-43.535076441043799</v>
      </c>
      <c r="H91" s="110">
        <v>-0.53773660147464497</v>
      </c>
      <c r="I91" s="110">
        <v>-14.3029896226817</v>
      </c>
      <c r="J91" s="110"/>
      <c r="K91" s="110">
        <v>307</v>
      </c>
      <c r="L91" s="110">
        <v>798.58788137177999</v>
      </c>
      <c r="M91" s="110">
        <v>887.23711737186704</v>
      </c>
      <c r="N91" s="194">
        <v>0.92580645161290298</v>
      </c>
      <c r="O91" s="165">
        <v>0.9661320000000001</v>
      </c>
      <c r="P91" s="165">
        <v>1.0392999999999999</v>
      </c>
      <c r="Q91" s="128">
        <v>-2.53968253968254</v>
      </c>
    </row>
    <row r="92" spans="1:17" x14ac:dyDescent="0.25">
      <c r="A92" s="110" t="s">
        <v>412</v>
      </c>
      <c r="B92" s="110">
        <v>14064</v>
      </c>
      <c r="C92" s="110">
        <v>4597</v>
      </c>
      <c r="D92" s="110">
        <v>4087.1349613350699</v>
      </c>
      <c r="E92" s="110">
        <v>391.74916097543502</v>
      </c>
      <c r="F92" s="110">
        <v>167.31945110081799</v>
      </c>
      <c r="G92" s="110">
        <v>-43.535076441043799</v>
      </c>
      <c r="H92" s="110">
        <v>8.6317664587251901</v>
      </c>
      <c r="I92" s="110">
        <v>-14.3029896226817</v>
      </c>
      <c r="J92" s="110"/>
      <c r="K92" s="110">
        <v>451</v>
      </c>
      <c r="L92" s="110">
        <v>388.29686854339701</v>
      </c>
      <c r="M92" s="110">
        <v>394.14085327341701</v>
      </c>
      <c r="N92" s="194">
        <v>0.88815789473684204</v>
      </c>
      <c r="O92" s="165">
        <v>0.96572199999999997</v>
      </c>
      <c r="P92" s="165">
        <v>1.0395000000000001</v>
      </c>
      <c r="Q92" s="128">
        <v>-4.0425531914893602</v>
      </c>
    </row>
    <row r="93" spans="1:17" x14ac:dyDescent="0.25">
      <c r="A93" s="110" t="s">
        <v>413</v>
      </c>
      <c r="B93" s="110">
        <v>5584</v>
      </c>
      <c r="C93" s="110">
        <v>5224</v>
      </c>
      <c r="D93" s="110">
        <v>4473.6495128854203</v>
      </c>
      <c r="E93" s="110">
        <v>504.894071179506</v>
      </c>
      <c r="F93" s="110">
        <v>210.323402866946</v>
      </c>
      <c r="G93" s="110">
        <v>-43.535076441043799</v>
      </c>
      <c r="H93" s="110">
        <v>92.548938259131901</v>
      </c>
      <c r="I93" s="110">
        <v>-14.3029896226817</v>
      </c>
      <c r="J93" s="110"/>
      <c r="K93" s="110">
        <v>196</v>
      </c>
      <c r="L93" s="110">
        <v>549.67731575835296</v>
      </c>
      <c r="M93" s="110">
        <v>459.05022646660302</v>
      </c>
      <c r="N93" s="194">
        <v>0.87244897959183698</v>
      </c>
      <c r="O93" s="165">
        <v>0.953573</v>
      </c>
      <c r="P93" s="165">
        <v>1.0457000000000001</v>
      </c>
      <c r="Q93" s="128">
        <v>-14.7826086956522</v>
      </c>
    </row>
    <row r="94" spans="1:17" x14ac:dyDescent="0.25">
      <c r="A94" s="110" t="s">
        <v>409</v>
      </c>
      <c r="B94" s="110">
        <v>72018</v>
      </c>
      <c r="C94" s="110">
        <v>3959</v>
      </c>
      <c r="D94" s="110">
        <v>4164.2056141667199</v>
      </c>
      <c r="E94" s="110">
        <v>-152.32909883813099</v>
      </c>
      <c r="F94" s="110">
        <v>9.2089846194150393</v>
      </c>
      <c r="G94" s="110">
        <v>-43.535076441043799</v>
      </c>
      <c r="H94" s="110">
        <v>-3.8683932588694798</v>
      </c>
      <c r="I94" s="110">
        <v>-14.3029896226817</v>
      </c>
      <c r="J94" s="110"/>
      <c r="K94" s="110">
        <v>2353</v>
      </c>
      <c r="L94" s="110">
        <v>-113.399508231216</v>
      </c>
      <c r="M94" s="110">
        <v>-192.31928957910301</v>
      </c>
      <c r="N94" s="194">
        <v>0.92255319148936199</v>
      </c>
      <c r="O94" s="165">
        <v>0.97665999999999997</v>
      </c>
      <c r="P94" s="165">
        <v>1.0007999999999999</v>
      </c>
      <c r="Q94" s="128">
        <v>10.9905660377358</v>
      </c>
    </row>
    <row r="95" spans="1:17" x14ac:dyDescent="0.25">
      <c r="A95" s="110" t="s">
        <v>414</v>
      </c>
      <c r="B95" s="110">
        <v>13276</v>
      </c>
      <c r="C95" s="110">
        <v>4520</v>
      </c>
      <c r="D95" s="110">
        <v>4166.5229699055099</v>
      </c>
      <c r="E95" s="110">
        <v>227.48174050916501</v>
      </c>
      <c r="F95" s="110">
        <v>168.372015954397</v>
      </c>
      <c r="G95" s="110">
        <v>-43.535076441043799</v>
      </c>
      <c r="H95" s="110">
        <v>15.249902391159701</v>
      </c>
      <c r="I95" s="110">
        <v>-14.3029896226817</v>
      </c>
      <c r="J95" s="110"/>
      <c r="K95" s="110">
        <v>434</v>
      </c>
      <c r="L95" s="110">
        <v>206.242217591475</v>
      </c>
      <c r="M95" s="110">
        <v>247.66066329279701</v>
      </c>
      <c r="N95" s="194">
        <v>0.93764434180138601</v>
      </c>
      <c r="O95" s="165">
        <v>0.96764799999999995</v>
      </c>
      <c r="P95" s="165">
        <v>1.0389999999999999</v>
      </c>
      <c r="Q95" s="128">
        <v>-5.0328227571116004</v>
      </c>
    </row>
    <row r="96" spans="1:17" x14ac:dyDescent="0.25">
      <c r="A96" s="110" t="s">
        <v>415</v>
      </c>
      <c r="B96" s="110">
        <v>15985</v>
      </c>
      <c r="C96" s="110">
        <v>4412</v>
      </c>
      <c r="D96" s="110">
        <v>4257.7475828405704</v>
      </c>
      <c r="E96" s="110">
        <v>42.885926357534998</v>
      </c>
      <c r="F96" s="110">
        <v>167.67202827602401</v>
      </c>
      <c r="G96" s="110">
        <v>-43.535076441043799</v>
      </c>
      <c r="H96" s="110">
        <v>-3.8683932588694798</v>
      </c>
      <c r="I96" s="110">
        <v>-8.4216180306005093</v>
      </c>
      <c r="J96" s="110"/>
      <c r="K96" s="110">
        <v>534</v>
      </c>
      <c r="L96" s="110">
        <v>49.144516858376797</v>
      </c>
      <c r="M96" s="110">
        <v>35.566735722636203</v>
      </c>
      <c r="N96" s="194">
        <v>0.962476547842402</v>
      </c>
      <c r="O96" s="165">
        <v>0.97606999999999999</v>
      </c>
      <c r="P96" s="165">
        <v>1.038</v>
      </c>
      <c r="Q96" s="128">
        <v>14.1025641025641</v>
      </c>
    </row>
    <row r="97" spans="1:17" x14ac:dyDescent="0.25">
      <c r="A97" s="110" t="s">
        <v>416</v>
      </c>
      <c r="B97" s="110">
        <v>20303</v>
      </c>
      <c r="C97" s="110">
        <v>4438</v>
      </c>
      <c r="D97" s="110">
        <v>4111.8037664004296</v>
      </c>
      <c r="E97" s="110">
        <v>390.97905238077601</v>
      </c>
      <c r="F97" s="110">
        <v>-5.22425004119928</v>
      </c>
      <c r="G97" s="110">
        <v>-43.535076441043799</v>
      </c>
      <c r="H97" s="110">
        <v>-1.54130594740848</v>
      </c>
      <c r="I97" s="110">
        <v>-14.3029896226817</v>
      </c>
      <c r="J97" s="110"/>
      <c r="K97" s="110">
        <v>655</v>
      </c>
      <c r="L97" s="110">
        <v>363.01722016436503</v>
      </c>
      <c r="M97" s="110">
        <v>417.88028446313098</v>
      </c>
      <c r="N97" s="194">
        <v>0.89739663093415001</v>
      </c>
      <c r="O97" s="165">
        <v>0.96704899999999994</v>
      </c>
      <c r="P97" s="165">
        <v>0.99729999999999996</v>
      </c>
      <c r="Q97" s="128">
        <v>-2.3845007451564801</v>
      </c>
    </row>
    <row r="98" spans="1:17" x14ac:dyDescent="0.25">
      <c r="A98" s="110" t="s">
        <v>417</v>
      </c>
      <c r="B98" s="110">
        <v>27028</v>
      </c>
      <c r="C98" s="110">
        <v>4573</v>
      </c>
      <c r="D98" s="110">
        <v>4517.5492246502799</v>
      </c>
      <c r="E98" s="110">
        <v>146.31165821347901</v>
      </c>
      <c r="F98" s="110">
        <v>-28.907508901725301</v>
      </c>
      <c r="G98" s="110">
        <v>-43.535076441043799</v>
      </c>
      <c r="H98" s="110">
        <v>-3.8683932588694798</v>
      </c>
      <c r="I98" s="110">
        <v>-14.3029896226817</v>
      </c>
      <c r="J98" s="110"/>
      <c r="K98" s="110">
        <v>958</v>
      </c>
      <c r="L98" s="110">
        <v>130.88723134006901</v>
      </c>
      <c r="M98" s="110">
        <v>160.67548495283199</v>
      </c>
      <c r="N98" s="194">
        <v>0.95516162669447302</v>
      </c>
      <c r="O98" s="165">
        <v>0.978437</v>
      </c>
      <c r="P98" s="165">
        <v>0.99229999999999996</v>
      </c>
      <c r="Q98" s="128">
        <v>10.241657077100101</v>
      </c>
    </row>
    <row r="99" spans="1:17" x14ac:dyDescent="0.25">
      <c r="A99" s="110" t="s">
        <v>418</v>
      </c>
      <c r="B99" s="110">
        <v>7042</v>
      </c>
      <c r="C99" s="110">
        <v>5352</v>
      </c>
      <c r="D99" s="110">
        <v>4651.4504316286802</v>
      </c>
      <c r="E99" s="110">
        <v>579.79200440017405</v>
      </c>
      <c r="F99" s="110">
        <v>182.63273652997199</v>
      </c>
      <c r="G99" s="110">
        <v>-43.535076441043799</v>
      </c>
      <c r="H99" s="110">
        <v>-3.8683932588694798</v>
      </c>
      <c r="I99" s="110">
        <v>-14.3029896226817</v>
      </c>
      <c r="J99" s="110"/>
      <c r="K99" s="110">
        <v>257</v>
      </c>
      <c r="L99" s="110">
        <v>657.62861217306101</v>
      </c>
      <c r="M99" s="110">
        <v>500.89479649322902</v>
      </c>
      <c r="N99" s="194">
        <v>0.92692307692307696</v>
      </c>
      <c r="O99" s="165">
        <v>0.96153299999999997</v>
      </c>
      <c r="P99" s="165">
        <v>1.038</v>
      </c>
      <c r="Q99" s="128">
        <v>5.3278688524590203</v>
      </c>
    </row>
    <row r="100" spans="1:17" x14ac:dyDescent="0.25">
      <c r="A100" s="110" t="s">
        <v>419</v>
      </c>
      <c r="B100" s="110">
        <v>15557</v>
      </c>
      <c r="C100" s="110">
        <v>4612</v>
      </c>
      <c r="D100" s="110">
        <v>4342.1149106625198</v>
      </c>
      <c r="E100" s="110">
        <v>223.15324167576401</v>
      </c>
      <c r="F100" s="110">
        <v>82.733054046808803</v>
      </c>
      <c r="G100" s="110">
        <v>-43.535076441043799</v>
      </c>
      <c r="H100" s="110">
        <v>21.722584234326099</v>
      </c>
      <c r="I100" s="110">
        <v>-14.3029896226817</v>
      </c>
      <c r="J100" s="110"/>
      <c r="K100" s="110">
        <v>530</v>
      </c>
      <c r="L100" s="110">
        <v>185.07243104109699</v>
      </c>
      <c r="M100" s="110">
        <v>260.17345217637398</v>
      </c>
      <c r="N100" s="194">
        <v>0.92952380952380997</v>
      </c>
      <c r="O100" s="165">
        <v>0.97469800000000006</v>
      </c>
      <c r="P100" s="165">
        <v>1.0177</v>
      </c>
      <c r="Q100" s="128">
        <v>-5.8614564831261102</v>
      </c>
    </row>
    <row r="101" spans="1:17" x14ac:dyDescent="0.25">
      <c r="A101" s="110" t="s">
        <v>420</v>
      </c>
      <c r="B101" s="110">
        <v>36650</v>
      </c>
      <c r="C101" s="110">
        <v>4104</v>
      </c>
      <c r="D101" s="110">
        <v>3943.5774103997801</v>
      </c>
      <c r="E101" s="110">
        <v>225.299412442819</v>
      </c>
      <c r="F101" s="110">
        <v>-2.7982501747974</v>
      </c>
      <c r="G101" s="110">
        <v>-43.535076441043799</v>
      </c>
      <c r="H101" s="110">
        <v>-3.8683932588694798</v>
      </c>
      <c r="I101" s="110">
        <v>-14.3029896226817</v>
      </c>
      <c r="J101" s="110"/>
      <c r="K101" s="110">
        <v>1134</v>
      </c>
      <c r="L101" s="110">
        <v>233.90482712550701</v>
      </c>
      <c r="M101" s="110">
        <v>215.63339762607299</v>
      </c>
      <c r="N101" s="194">
        <v>0.93039647577092499</v>
      </c>
      <c r="O101" s="165">
        <v>0.96155500000000005</v>
      </c>
      <c r="P101" s="165">
        <v>0.99780000000000002</v>
      </c>
      <c r="Q101" s="128">
        <v>8.8261253309797005E-2</v>
      </c>
    </row>
    <row r="102" spans="1:17" ht="14.25" customHeight="1" x14ac:dyDescent="0.25">
      <c r="A102" s="18" t="s">
        <v>421</v>
      </c>
      <c r="B102" s="110"/>
      <c r="C102" s="110"/>
      <c r="D102" s="110"/>
      <c r="E102" s="110"/>
      <c r="F102" s="110"/>
      <c r="G102" s="110"/>
      <c r="H102" s="110"/>
      <c r="I102" s="110"/>
      <c r="J102" s="18"/>
      <c r="K102" s="110"/>
      <c r="L102" s="110"/>
      <c r="M102" s="110"/>
      <c r="N102" s="194"/>
      <c r="O102" s="165"/>
      <c r="P102" s="165"/>
      <c r="Q102" s="128"/>
    </row>
    <row r="103" spans="1:17" x14ac:dyDescent="0.25">
      <c r="A103" s="110" t="s">
        <v>421</v>
      </c>
      <c r="B103" s="110">
        <v>61173</v>
      </c>
      <c r="C103" s="110">
        <v>4023</v>
      </c>
      <c r="D103" s="110">
        <v>3902.37762309356</v>
      </c>
      <c r="E103" s="110">
        <v>135.071606288873</v>
      </c>
      <c r="F103" s="110">
        <v>47.633060695182799</v>
      </c>
      <c r="G103" s="110">
        <v>-43.535076441043799</v>
      </c>
      <c r="H103" s="110">
        <v>-3.8683932588694798</v>
      </c>
      <c r="I103" s="110">
        <v>-14.3029896226817</v>
      </c>
      <c r="J103" s="110"/>
      <c r="K103" s="110">
        <v>1873</v>
      </c>
      <c r="L103" s="110">
        <v>134.74619708061701</v>
      </c>
      <c r="M103" s="110">
        <v>134.33641536307101</v>
      </c>
      <c r="N103" s="194">
        <v>0.92505353319057804</v>
      </c>
      <c r="O103" s="165">
        <v>0.99504300000000001</v>
      </c>
      <c r="P103" s="165">
        <v>1.0106999999999999</v>
      </c>
      <c r="Q103" s="128">
        <v>5.6401579244218798</v>
      </c>
    </row>
    <row r="104" spans="1:17" ht="14.25" customHeight="1" x14ac:dyDescent="0.25">
      <c r="A104" s="18" t="s">
        <v>422</v>
      </c>
      <c r="B104" s="110"/>
      <c r="C104" s="110"/>
      <c r="D104" s="110"/>
      <c r="E104" s="110"/>
      <c r="F104" s="110"/>
      <c r="G104" s="110"/>
      <c r="H104" s="110"/>
      <c r="I104" s="110"/>
      <c r="J104" s="18"/>
      <c r="K104" s="110"/>
      <c r="L104" s="110"/>
      <c r="M104" s="110"/>
      <c r="N104" s="194"/>
      <c r="O104" s="165"/>
      <c r="P104" s="165"/>
      <c r="Q104" s="128"/>
    </row>
    <row r="105" spans="1:17" x14ac:dyDescent="0.25">
      <c r="A105" s="110" t="s">
        <v>423</v>
      </c>
      <c r="B105" s="110">
        <v>32216</v>
      </c>
      <c r="C105" s="110">
        <v>4175</v>
      </c>
      <c r="D105" s="110">
        <v>4245.0166697161303</v>
      </c>
      <c r="E105" s="110">
        <v>-17.9242510758856</v>
      </c>
      <c r="F105" s="110">
        <v>9.2736334638545692</v>
      </c>
      <c r="G105" s="110">
        <v>-43.535076441043799</v>
      </c>
      <c r="H105" s="110">
        <v>-3.8683932588694798</v>
      </c>
      <c r="I105" s="110">
        <v>-14.3029896226817</v>
      </c>
      <c r="J105" s="110"/>
      <c r="K105" s="110">
        <v>1073</v>
      </c>
      <c r="L105" s="110">
        <v>-37.404980832756301</v>
      </c>
      <c r="M105" s="110">
        <v>0.49587854692799699</v>
      </c>
      <c r="N105" s="194">
        <v>0.92730661696178895</v>
      </c>
      <c r="O105" s="165">
        <v>0.96484999999999999</v>
      </c>
      <c r="P105" s="165">
        <v>1.0007999999999999</v>
      </c>
      <c r="Q105" s="128">
        <v>7.1928071928071899</v>
      </c>
    </row>
    <row r="106" spans="1:17" x14ac:dyDescent="0.25">
      <c r="A106" s="110" t="s">
        <v>424</v>
      </c>
      <c r="B106" s="110">
        <v>66682</v>
      </c>
      <c r="C106" s="110">
        <v>4693</v>
      </c>
      <c r="D106" s="110">
        <v>4722.9725652152401</v>
      </c>
      <c r="E106" s="110">
        <v>-44.211344657565597</v>
      </c>
      <c r="F106" s="110">
        <v>67.748560732401202</v>
      </c>
      <c r="G106" s="110">
        <v>-43.535076441043799</v>
      </c>
      <c r="H106" s="110">
        <v>-3.8683932588694798</v>
      </c>
      <c r="I106" s="110">
        <v>-6.0424506064715802</v>
      </c>
      <c r="J106" s="110"/>
      <c r="K106" s="110">
        <v>2471</v>
      </c>
      <c r="L106" s="110">
        <v>-10.837022163595099</v>
      </c>
      <c r="M106" s="110">
        <v>-78.646267285593197</v>
      </c>
      <c r="N106" s="194">
        <v>0.94649371706526098</v>
      </c>
      <c r="O106" s="165">
        <v>0.97080900000000003</v>
      </c>
      <c r="P106" s="165">
        <v>1.0130999999999999</v>
      </c>
      <c r="Q106" s="128">
        <v>14.398148148148101</v>
      </c>
    </row>
    <row r="107" spans="1:17" x14ac:dyDescent="0.25">
      <c r="A107" s="110" t="s">
        <v>425</v>
      </c>
      <c r="B107" s="110">
        <v>13159</v>
      </c>
      <c r="C107" s="110">
        <v>4595</v>
      </c>
      <c r="D107" s="110">
        <v>4232.62550599307</v>
      </c>
      <c r="E107" s="110">
        <v>337.83753654296999</v>
      </c>
      <c r="F107" s="110">
        <v>86.720767292549198</v>
      </c>
      <c r="G107" s="110">
        <v>-43.535076441043799</v>
      </c>
      <c r="H107" s="110">
        <v>-3.8683932588694798</v>
      </c>
      <c r="I107" s="110">
        <v>-14.3029896226817</v>
      </c>
      <c r="J107" s="110"/>
      <c r="K107" s="110">
        <v>437</v>
      </c>
      <c r="L107" s="110">
        <v>386.72101650755701</v>
      </c>
      <c r="M107" s="110">
        <v>287.893456444327</v>
      </c>
      <c r="N107" s="194">
        <v>0.95890410958904104</v>
      </c>
      <c r="O107" s="165">
        <v>0.96977900000000006</v>
      </c>
      <c r="P107" s="165">
        <v>1.0190999999999999</v>
      </c>
      <c r="Q107" s="128">
        <v>4.0476190476190501</v>
      </c>
    </row>
    <row r="108" spans="1:17" x14ac:dyDescent="0.25">
      <c r="A108" s="110" t="s">
        <v>426</v>
      </c>
      <c r="B108" s="110">
        <v>29169</v>
      </c>
      <c r="C108" s="110">
        <v>4981</v>
      </c>
      <c r="D108" s="110">
        <v>4697.1909820302299</v>
      </c>
      <c r="E108" s="110">
        <v>349.79067708097602</v>
      </c>
      <c r="F108" s="110">
        <v>-3.9864809341814</v>
      </c>
      <c r="G108" s="110">
        <v>-43.535076441043799</v>
      </c>
      <c r="H108" s="110">
        <v>-3.8683932588694798</v>
      </c>
      <c r="I108" s="110">
        <v>-14.3029896226817</v>
      </c>
      <c r="J108" s="110"/>
      <c r="K108" s="110">
        <v>1075</v>
      </c>
      <c r="L108" s="110">
        <v>348.07570331099299</v>
      </c>
      <c r="M108" s="110">
        <v>350.44505071690202</v>
      </c>
      <c r="N108" s="194">
        <v>0.941286113699907</v>
      </c>
      <c r="O108" s="165">
        <v>0.97069300000000003</v>
      </c>
      <c r="P108" s="165">
        <v>0.99790000000000001</v>
      </c>
      <c r="Q108" s="128">
        <v>8.3669354838709697</v>
      </c>
    </row>
    <row r="109" spans="1:17" x14ac:dyDescent="0.25">
      <c r="A109" s="110" t="s">
        <v>427</v>
      </c>
      <c r="B109" s="110">
        <v>17514</v>
      </c>
      <c r="C109" s="110">
        <v>4527</v>
      </c>
      <c r="D109" s="110">
        <v>4409.9998372296404</v>
      </c>
      <c r="E109" s="110">
        <v>112.632344606403</v>
      </c>
      <c r="F109" s="110">
        <v>66.294617898128294</v>
      </c>
      <c r="G109" s="110">
        <v>-43.535076441043799</v>
      </c>
      <c r="H109" s="110">
        <v>-3.8683932588694798</v>
      </c>
      <c r="I109" s="110">
        <v>-14.3029896226817</v>
      </c>
      <c r="J109" s="110"/>
      <c r="K109" s="110">
        <v>606</v>
      </c>
      <c r="L109" s="110">
        <v>124.753852158743</v>
      </c>
      <c r="M109" s="110">
        <v>99.450236920005395</v>
      </c>
      <c r="N109" s="194">
        <v>0.94728171334431599</v>
      </c>
      <c r="O109" s="165">
        <v>0.97552400000000006</v>
      </c>
      <c r="P109" s="165">
        <v>1.0137</v>
      </c>
      <c r="Q109" s="128">
        <v>7.6376554174067497</v>
      </c>
    </row>
    <row r="110" spans="1:17" ht="14.25" customHeight="1" x14ac:dyDescent="0.25">
      <c r="A110" s="18" t="s">
        <v>428</v>
      </c>
      <c r="B110" s="110"/>
      <c r="C110" s="110"/>
      <c r="D110" s="110"/>
      <c r="E110" s="110"/>
      <c r="F110" s="110"/>
      <c r="G110" s="110"/>
      <c r="H110" s="110"/>
      <c r="I110" s="110"/>
      <c r="J110" s="18"/>
      <c r="K110" s="110"/>
      <c r="L110" s="110"/>
      <c r="M110" s="110"/>
      <c r="N110" s="194"/>
      <c r="O110" s="165"/>
      <c r="P110" s="165"/>
      <c r="Q110" s="128"/>
    </row>
    <row r="111" spans="1:17" x14ac:dyDescent="0.25">
      <c r="A111" s="110" t="s">
        <v>429</v>
      </c>
      <c r="B111" s="110">
        <v>16062</v>
      </c>
      <c r="C111" s="110">
        <v>5544</v>
      </c>
      <c r="D111" s="110">
        <v>4991.1694973717704</v>
      </c>
      <c r="E111" s="110">
        <v>406.161403894881</v>
      </c>
      <c r="F111" s="110">
        <v>208.01998477163801</v>
      </c>
      <c r="G111" s="110">
        <v>-43.535076441043799</v>
      </c>
      <c r="H111" s="110">
        <v>-3.8683932588694798</v>
      </c>
      <c r="I111" s="110">
        <v>-14.3029896226817</v>
      </c>
      <c r="J111" s="110"/>
      <c r="K111" s="110">
        <v>629</v>
      </c>
      <c r="L111" s="110">
        <v>362.86479365605902</v>
      </c>
      <c r="M111" s="110">
        <v>448.39741399964601</v>
      </c>
      <c r="N111" s="194">
        <v>0.887122416534181</v>
      </c>
      <c r="O111" s="165">
        <v>0.98713499999999998</v>
      </c>
      <c r="P111" s="165">
        <v>1.0405</v>
      </c>
      <c r="Q111" s="128">
        <v>7.8902229845626097</v>
      </c>
    </row>
    <row r="112" spans="1:17" x14ac:dyDescent="0.25">
      <c r="A112" s="110" t="s">
        <v>430</v>
      </c>
      <c r="B112" s="110">
        <v>12633</v>
      </c>
      <c r="C112" s="110">
        <v>5257</v>
      </c>
      <c r="D112" s="110">
        <v>5074.7281644187296</v>
      </c>
      <c r="E112" s="110">
        <v>156.28882577768599</v>
      </c>
      <c r="F112" s="110">
        <v>85.550852309456303</v>
      </c>
      <c r="G112" s="110">
        <v>-43.535076441043799</v>
      </c>
      <c r="H112" s="110">
        <v>-3.8683932588694798</v>
      </c>
      <c r="I112" s="110">
        <v>-12.483553897335799</v>
      </c>
      <c r="J112" s="110"/>
      <c r="K112" s="110">
        <v>503</v>
      </c>
      <c r="L112" s="110">
        <v>112.95672492013</v>
      </c>
      <c r="M112" s="110">
        <v>198.56032650118499</v>
      </c>
      <c r="N112" s="194">
        <v>0.942460317460317</v>
      </c>
      <c r="O112" s="165">
        <v>0.977827</v>
      </c>
      <c r="P112" s="165">
        <v>1.0157</v>
      </c>
      <c r="Q112" s="128">
        <v>13.2882882882883</v>
      </c>
    </row>
    <row r="113" spans="1:17" x14ac:dyDescent="0.25">
      <c r="A113" s="110" t="s">
        <v>431</v>
      </c>
      <c r="B113" s="110">
        <v>19882</v>
      </c>
      <c r="C113" s="110">
        <v>4202</v>
      </c>
      <c r="D113" s="110">
        <v>4410.4171010510699</v>
      </c>
      <c r="E113" s="110">
        <v>-64.611080720050893</v>
      </c>
      <c r="F113" s="110">
        <v>-91.151556095041698</v>
      </c>
      <c r="G113" s="110">
        <v>-34.930148747045898</v>
      </c>
      <c r="H113" s="110">
        <v>-3.8683932588694798</v>
      </c>
      <c r="I113" s="110">
        <v>-14.3029896226817</v>
      </c>
      <c r="J113" s="110"/>
      <c r="K113" s="110">
        <v>688</v>
      </c>
      <c r="L113" s="110">
        <v>-42.775598162469599</v>
      </c>
      <c r="M113" s="110">
        <v>-87.507163411689405</v>
      </c>
      <c r="N113" s="194">
        <v>0.91133720930232598</v>
      </c>
      <c r="O113" s="165">
        <v>1.002983</v>
      </c>
      <c r="P113" s="165">
        <v>0.97799999999999998</v>
      </c>
      <c r="Q113" s="128">
        <v>1.3254786450662699</v>
      </c>
    </row>
    <row r="114" spans="1:17" x14ac:dyDescent="0.25">
      <c r="A114" s="110" t="s">
        <v>432</v>
      </c>
      <c r="B114" s="110">
        <v>15824</v>
      </c>
      <c r="C114" s="110">
        <v>4066</v>
      </c>
      <c r="D114" s="110">
        <v>4011.1080695740502</v>
      </c>
      <c r="E114" s="110">
        <v>-59.385608480682997</v>
      </c>
      <c r="F114" s="110">
        <v>154.288618702321</v>
      </c>
      <c r="G114" s="110">
        <v>-22.0686132126812</v>
      </c>
      <c r="H114" s="110">
        <v>-3.8683932588694798</v>
      </c>
      <c r="I114" s="110">
        <v>-14.3029896226817</v>
      </c>
      <c r="J114" s="110"/>
      <c r="K114" s="110">
        <v>498</v>
      </c>
      <c r="L114" s="110">
        <v>-42.800947379060297</v>
      </c>
      <c r="M114" s="110">
        <v>-77.030869716362801</v>
      </c>
      <c r="N114" s="194">
        <v>0.93047034764826198</v>
      </c>
      <c r="O114" s="165">
        <v>1.007711</v>
      </c>
      <c r="P114" s="165">
        <v>1.0369999999999999</v>
      </c>
      <c r="Q114" s="128">
        <v>11.160714285714301</v>
      </c>
    </row>
    <row r="115" spans="1:17" x14ac:dyDescent="0.25">
      <c r="A115" s="110" t="s">
        <v>433</v>
      </c>
      <c r="B115" s="110">
        <v>34701</v>
      </c>
      <c r="C115" s="110">
        <v>4944</v>
      </c>
      <c r="D115" s="110">
        <v>4855.5760375218197</v>
      </c>
      <c r="E115" s="110">
        <v>130.82811271127699</v>
      </c>
      <c r="F115" s="110">
        <v>18.987675429390599</v>
      </c>
      <c r="G115" s="110">
        <v>-43.535076441043799</v>
      </c>
      <c r="H115" s="110">
        <v>-3.8683932588694798</v>
      </c>
      <c r="I115" s="110">
        <v>-14.3029896226817</v>
      </c>
      <c r="J115" s="110"/>
      <c r="K115" s="110">
        <v>1322</v>
      </c>
      <c r="L115" s="110">
        <v>78.450820413728295</v>
      </c>
      <c r="M115" s="110">
        <v>182.14480487476899</v>
      </c>
      <c r="N115" s="194">
        <v>0.92436974789916004</v>
      </c>
      <c r="O115" s="165">
        <v>0.985317</v>
      </c>
      <c r="P115" s="165">
        <v>1.0026999999999999</v>
      </c>
      <c r="Q115" s="128">
        <v>12.6064735945486</v>
      </c>
    </row>
    <row r="116" spans="1:17" x14ac:dyDescent="0.25">
      <c r="A116" s="110" t="s">
        <v>434</v>
      </c>
      <c r="B116" s="110">
        <v>150975</v>
      </c>
      <c r="C116" s="110">
        <v>4278</v>
      </c>
      <c r="D116" s="110">
        <v>4470.8925531063996</v>
      </c>
      <c r="E116" s="110">
        <v>-105.771640553821</v>
      </c>
      <c r="F116" s="110">
        <v>-50.008536785747701</v>
      </c>
      <c r="G116" s="110">
        <v>-18.8631030859815</v>
      </c>
      <c r="H116" s="110">
        <v>-3.8683932588694798</v>
      </c>
      <c r="I116" s="110">
        <v>-14.3029896226817</v>
      </c>
      <c r="J116" s="110"/>
      <c r="K116" s="110">
        <v>5296</v>
      </c>
      <c r="L116" s="110">
        <v>-113.46310763405199</v>
      </c>
      <c r="M116" s="110">
        <v>-99.140773607648001</v>
      </c>
      <c r="N116" s="194">
        <v>0.92708333333333304</v>
      </c>
      <c r="O116" s="165">
        <v>1.0084329999999999</v>
      </c>
      <c r="P116" s="165">
        <v>0.98750000000000004</v>
      </c>
      <c r="Q116" s="128">
        <v>12.1321194156257</v>
      </c>
    </row>
    <row r="117" spans="1:17" x14ac:dyDescent="0.25">
      <c r="A117" s="110" t="s">
        <v>435</v>
      </c>
      <c r="B117" s="110">
        <v>52369</v>
      </c>
      <c r="C117" s="110">
        <v>4559</v>
      </c>
      <c r="D117" s="110">
        <v>4312.6154177591498</v>
      </c>
      <c r="E117" s="110">
        <v>240.35857269849799</v>
      </c>
      <c r="F117" s="110">
        <v>63.666666726054999</v>
      </c>
      <c r="G117" s="110">
        <v>-43.535076441043799</v>
      </c>
      <c r="H117" s="110">
        <v>-0.15472229065826201</v>
      </c>
      <c r="I117" s="110">
        <v>-14.3029896226817</v>
      </c>
      <c r="J117" s="110"/>
      <c r="K117" s="110">
        <v>1772</v>
      </c>
      <c r="L117" s="110">
        <v>243.33528099327501</v>
      </c>
      <c r="M117" s="110">
        <v>236.321264269664</v>
      </c>
      <c r="N117" s="194">
        <v>0.94004524886877805</v>
      </c>
      <c r="O117" s="165">
        <v>0.97267899999999996</v>
      </c>
      <c r="P117" s="165">
        <v>1.0134000000000001</v>
      </c>
      <c r="Q117" s="128">
        <v>-2.5838372732270498</v>
      </c>
    </row>
    <row r="118" spans="1:17" x14ac:dyDescent="0.25">
      <c r="A118" s="110" t="s">
        <v>436</v>
      </c>
      <c r="B118" s="110">
        <v>28103</v>
      </c>
      <c r="C118" s="110">
        <v>4438</v>
      </c>
      <c r="D118" s="110">
        <v>4703.0258695800503</v>
      </c>
      <c r="E118" s="110">
        <v>-196.638244504292</v>
      </c>
      <c r="F118" s="110">
        <v>-11.523575589364301</v>
      </c>
      <c r="G118" s="110">
        <v>-43.535076441043799</v>
      </c>
      <c r="H118" s="110">
        <v>-3.8683932588694798</v>
      </c>
      <c r="I118" s="110">
        <v>-9.4034034067697494</v>
      </c>
      <c r="J118" s="110"/>
      <c r="K118" s="110">
        <v>1037</v>
      </c>
      <c r="L118" s="110">
        <v>-182.934709623521</v>
      </c>
      <c r="M118" s="110">
        <v>-211.40237951911899</v>
      </c>
      <c r="N118" s="194">
        <v>0.93653846153846199</v>
      </c>
      <c r="O118" s="165">
        <v>0.99921800000000005</v>
      </c>
      <c r="P118" s="165">
        <v>0.99629999999999996</v>
      </c>
      <c r="Q118" s="128">
        <v>13.830954994511499</v>
      </c>
    </row>
    <row r="119" spans="1:17" x14ac:dyDescent="0.25">
      <c r="A119" s="110" t="s">
        <v>437</v>
      </c>
      <c r="B119" s="110">
        <v>15718</v>
      </c>
      <c r="C119" s="110">
        <v>4551</v>
      </c>
      <c r="D119" s="110">
        <v>4265.2034749107497</v>
      </c>
      <c r="E119" s="110">
        <v>351.49616394926801</v>
      </c>
      <c r="F119" s="110">
        <v>-3.50582751672153</v>
      </c>
      <c r="G119" s="110">
        <v>-43.535076441043799</v>
      </c>
      <c r="H119" s="110">
        <v>-3.8683932588694798</v>
      </c>
      <c r="I119" s="110">
        <v>-14.3029896226817</v>
      </c>
      <c r="J119" s="110"/>
      <c r="K119" s="110">
        <v>526</v>
      </c>
      <c r="L119" s="110">
        <v>441.90583099765797</v>
      </c>
      <c r="M119" s="110">
        <v>260.02589676682101</v>
      </c>
      <c r="N119" s="194">
        <v>0.92452830188679203</v>
      </c>
      <c r="O119" s="165">
        <v>0.98519499999999993</v>
      </c>
      <c r="P119" s="165">
        <v>0.99780000000000002</v>
      </c>
      <c r="Q119" s="128">
        <v>5.6224899598393598</v>
      </c>
    </row>
    <row r="120" spans="1:17" x14ac:dyDescent="0.25">
      <c r="A120" s="110" t="s">
        <v>438</v>
      </c>
      <c r="B120" s="110">
        <v>17297</v>
      </c>
      <c r="C120" s="110">
        <v>4851</v>
      </c>
      <c r="D120" s="110">
        <v>4502.1682348038403</v>
      </c>
      <c r="E120" s="110">
        <v>226.819768164084</v>
      </c>
      <c r="F120" s="110">
        <v>184.16348222631399</v>
      </c>
      <c r="G120" s="110">
        <v>-43.535076441043799</v>
      </c>
      <c r="H120" s="110">
        <v>-3.8683932588694798</v>
      </c>
      <c r="I120" s="110">
        <v>-14.3029896226817</v>
      </c>
      <c r="J120" s="110"/>
      <c r="K120" s="110">
        <v>611</v>
      </c>
      <c r="L120" s="110">
        <v>235.86308317978501</v>
      </c>
      <c r="M120" s="110">
        <v>216.715853014326</v>
      </c>
      <c r="N120" s="194">
        <v>0.93431855500821004</v>
      </c>
      <c r="O120" s="165">
        <v>0.98361399999999999</v>
      </c>
      <c r="P120" s="165">
        <v>1.0396000000000001</v>
      </c>
      <c r="Q120" s="128">
        <v>5.3448275862069003</v>
      </c>
    </row>
    <row r="121" spans="1:17" x14ac:dyDescent="0.25">
      <c r="A121" s="110" t="s">
        <v>439</v>
      </c>
      <c r="B121" s="110">
        <v>17865</v>
      </c>
      <c r="C121" s="110">
        <v>4856</v>
      </c>
      <c r="D121" s="110">
        <v>4423.2344927004597</v>
      </c>
      <c r="E121" s="110">
        <v>443.59422031607897</v>
      </c>
      <c r="F121" s="110">
        <v>24.012881548153899</v>
      </c>
      <c r="G121" s="110">
        <v>-43.535076441043799</v>
      </c>
      <c r="H121" s="110">
        <v>22.598709541334902</v>
      </c>
      <c r="I121" s="110">
        <v>-14.3029896226817</v>
      </c>
      <c r="J121" s="110"/>
      <c r="K121" s="110">
        <v>620</v>
      </c>
      <c r="L121" s="110">
        <v>447.26149084908002</v>
      </c>
      <c r="M121" s="110">
        <v>438.866349649021</v>
      </c>
      <c r="N121" s="194">
        <v>0.89448051948051899</v>
      </c>
      <c r="O121" s="165">
        <v>0.97977400000000003</v>
      </c>
      <c r="P121" s="165">
        <v>1.0041</v>
      </c>
      <c r="Q121" s="128">
        <v>-5.9180576631259498</v>
      </c>
    </row>
    <row r="122" spans="1:17" x14ac:dyDescent="0.25">
      <c r="A122" s="110" t="s">
        <v>440</v>
      </c>
      <c r="B122" s="110">
        <v>86738</v>
      </c>
      <c r="C122" s="110">
        <v>4718</v>
      </c>
      <c r="D122" s="110">
        <v>4603.6498650457397</v>
      </c>
      <c r="E122" s="110">
        <v>125.426045094184</v>
      </c>
      <c r="F122" s="110">
        <v>50.5330238190259</v>
      </c>
      <c r="G122" s="110">
        <v>-43.535076441043799</v>
      </c>
      <c r="H122" s="110">
        <v>-3.8683932588694798</v>
      </c>
      <c r="I122" s="110">
        <v>-14.3029896226817</v>
      </c>
      <c r="J122" s="110"/>
      <c r="K122" s="110">
        <v>3133</v>
      </c>
      <c r="L122" s="110">
        <v>117.757980608606</v>
      </c>
      <c r="M122" s="110">
        <v>132.03350944570599</v>
      </c>
      <c r="N122" s="194">
        <v>0.93193384223918596</v>
      </c>
      <c r="O122" s="165">
        <v>0.97703699999999993</v>
      </c>
      <c r="P122" s="165">
        <v>1.0097</v>
      </c>
      <c r="Q122" s="128">
        <v>6.8553888130968597</v>
      </c>
    </row>
    <row r="123" spans="1:17" x14ac:dyDescent="0.25">
      <c r="A123" s="110" t="s">
        <v>441</v>
      </c>
      <c r="B123" s="110">
        <v>32470</v>
      </c>
      <c r="C123" s="110">
        <v>5422</v>
      </c>
      <c r="D123" s="110">
        <v>5632.7555880045302</v>
      </c>
      <c r="E123" s="110">
        <v>-302.205789531721</v>
      </c>
      <c r="F123" s="110">
        <v>33.478122509303702</v>
      </c>
      <c r="G123" s="110">
        <v>-30.322542851179598</v>
      </c>
      <c r="H123" s="110">
        <v>-3.8683932588694798</v>
      </c>
      <c r="I123" s="110">
        <v>92.036200904456607</v>
      </c>
      <c r="J123" s="110"/>
      <c r="K123" s="110">
        <v>1435</v>
      </c>
      <c r="L123" s="110">
        <v>-298.690490525749</v>
      </c>
      <c r="M123" s="110">
        <v>-306.781688671751</v>
      </c>
      <c r="N123" s="194">
        <v>0.94722222222222197</v>
      </c>
      <c r="O123" s="165">
        <v>1.003633</v>
      </c>
      <c r="P123" s="165">
        <v>1.0048999999999999</v>
      </c>
      <c r="Q123" s="128">
        <v>30.099728014505899</v>
      </c>
    </row>
    <row r="124" spans="1:17" x14ac:dyDescent="0.25">
      <c r="A124" s="110" t="s">
        <v>442</v>
      </c>
      <c r="B124" s="110">
        <v>47004</v>
      </c>
      <c r="C124" s="110">
        <v>4191</v>
      </c>
      <c r="D124" s="110">
        <v>4208.3145530911997</v>
      </c>
      <c r="E124" s="110">
        <v>82.573926954671606</v>
      </c>
      <c r="F124" s="110">
        <v>-38.309682679375399</v>
      </c>
      <c r="G124" s="110">
        <v>-43.535076441043799</v>
      </c>
      <c r="H124" s="110">
        <v>-3.8683932588694798</v>
      </c>
      <c r="I124" s="110">
        <v>-14.3029896226817</v>
      </c>
      <c r="J124" s="110"/>
      <c r="K124" s="110">
        <v>1552</v>
      </c>
      <c r="L124" s="110">
        <v>89.285738894554001</v>
      </c>
      <c r="M124" s="110">
        <v>74.801514880732199</v>
      </c>
      <c r="N124" s="194">
        <v>0.918222794591114</v>
      </c>
      <c r="O124" s="165">
        <v>0.99034000000000011</v>
      </c>
      <c r="P124" s="165">
        <v>0.98950000000000005</v>
      </c>
      <c r="Q124" s="128">
        <v>3.3288948069241</v>
      </c>
    </row>
    <row r="125" spans="1:17" x14ac:dyDescent="0.25">
      <c r="A125" s="110" t="s">
        <v>443</v>
      </c>
      <c r="B125" s="110">
        <v>24721</v>
      </c>
      <c r="C125" s="110">
        <v>5344</v>
      </c>
      <c r="D125" s="110">
        <v>6068.2256640647802</v>
      </c>
      <c r="E125" s="110">
        <v>-789.55039498532096</v>
      </c>
      <c r="F125" s="110">
        <v>-66.334265274288995</v>
      </c>
      <c r="G125" s="110">
        <v>28.374085324229601</v>
      </c>
      <c r="H125" s="110">
        <v>-3.8683932588694798</v>
      </c>
      <c r="I125" s="110">
        <v>106.695256387483</v>
      </c>
      <c r="J125" s="110"/>
      <c r="K125" s="110">
        <v>1177</v>
      </c>
      <c r="L125" s="110">
        <v>-850.93112942786604</v>
      </c>
      <c r="M125" s="110">
        <v>-729.23026067683304</v>
      </c>
      <c r="N125" s="194">
        <v>0.96686491079014403</v>
      </c>
      <c r="O125" s="165">
        <v>1.020348</v>
      </c>
      <c r="P125" s="165">
        <v>0.98809999999999998</v>
      </c>
      <c r="Q125" s="128">
        <v>31.215161649944299</v>
      </c>
    </row>
    <row r="126" spans="1:17" x14ac:dyDescent="0.25">
      <c r="A126" s="110" t="s">
        <v>444</v>
      </c>
      <c r="B126" s="110">
        <v>128384</v>
      </c>
      <c r="C126" s="110">
        <v>3915</v>
      </c>
      <c r="D126" s="110">
        <v>4231.10533460032</v>
      </c>
      <c r="E126" s="110">
        <v>-268.39856124542803</v>
      </c>
      <c r="F126" s="110">
        <v>-34.740991084081301</v>
      </c>
      <c r="G126" s="110">
        <v>-42.499106930497703</v>
      </c>
      <c r="H126" s="110">
        <v>-3.8683932588694798</v>
      </c>
      <c r="I126" s="110">
        <v>33.005840538993702</v>
      </c>
      <c r="J126" s="110"/>
      <c r="K126" s="110">
        <v>4262</v>
      </c>
      <c r="L126" s="110">
        <v>-289.68145395910102</v>
      </c>
      <c r="M126" s="110">
        <v>-248.17626866581301</v>
      </c>
      <c r="N126" s="194">
        <v>0.92425311691366696</v>
      </c>
      <c r="O126" s="165">
        <v>1.000389</v>
      </c>
      <c r="P126" s="165">
        <v>0.99039999999999995</v>
      </c>
      <c r="Q126" s="128">
        <v>22.541690626796999</v>
      </c>
    </row>
    <row r="127" spans="1:17" x14ac:dyDescent="0.25">
      <c r="A127" s="110" t="s">
        <v>445</v>
      </c>
      <c r="B127" s="110">
        <v>357377</v>
      </c>
      <c r="C127" s="110">
        <v>3634</v>
      </c>
      <c r="D127" s="110">
        <v>3833.1194531968599</v>
      </c>
      <c r="E127" s="110">
        <v>-82.857684860831995</v>
      </c>
      <c r="F127" s="110">
        <v>-99.149852889511706</v>
      </c>
      <c r="G127" s="110">
        <v>-26.632678023163699</v>
      </c>
      <c r="H127" s="110">
        <v>-3.8683932588694798</v>
      </c>
      <c r="I127" s="110">
        <v>13.5519013236157</v>
      </c>
      <c r="J127" s="110"/>
      <c r="K127" s="110">
        <v>10748</v>
      </c>
      <c r="L127" s="110">
        <v>-93.661338966101496</v>
      </c>
      <c r="M127" s="110">
        <v>-73.114630889619505</v>
      </c>
      <c r="N127" s="194">
        <v>0.91395846913120404</v>
      </c>
      <c r="O127" s="165">
        <v>1.0068280000000001</v>
      </c>
      <c r="P127" s="165">
        <v>0.97260000000000002</v>
      </c>
      <c r="Q127" s="128">
        <v>19.025470653377599</v>
      </c>
    </row>
    <row r="128" spans="1:17" x14ac:dyDescent="0.25">
      <c r="A128" s="110" t="s">
        <v>446</v>
      </c>
      <c r="B128" s="110">
        <v>13238</v>
      </c>
      <c r="C128" s="110">
        <v>4427</v>
      </c>
      <c r="D128" s="110">
        <v>4361.4120576734604</v>
      </c>
      <c r="E128" s="110">
        <v>130.07913264359499</v>
      </c>
      <c r="F128" s="110">
        <v>-3.2813451930322</v>
      </c>
      <c r="G128" s="110">
        <v>-43.535076441043799</v>
      </c>
      <c r="H128" s="110">
        <v>-3.8683932588694798</v>
      </c>
      <c r="I128" s="110">
        <v>-14.3029896226817</v>
      </c>
      <c r="J128" s="110"/>
      <c r="K128" s="110">
        <v>453</v>
      </c>
      <c r="L128" s="110">
        <v>141.639549682195</v>
      </c>
      <c r="M128" s="110">
        <v>117.45811547093901</v>
      </c>
      <c r="N128" s="194">
        <v>0.93541202672605805</v>
      </c>
      <c r="O128" s="165">
        <v>0.97771299999999994</v>
      </c>
      <c r="P128" s="165">
        <v>0.99790000000000001</v>
      </c>
      <c r="Q128" s="128">
        <v>0.44345898004434597</v>
      </c>
    </row>
    <row r="129" spans="1:17" x14ac:dyDescent="0.25">
      <c r="A129" s="110" t="s">
        <v>447</v>
      </c>
      <c r="B129" s="110">
        <v>7442</v>
      </c>
      <c r="C129" s="110">
        <v>5680</v>
      </c>
      <c r="D129" s="110">
        <v>4932.3526135627299</v>
      </c>
      <c r="E129" s="110">
        <v>600.36513991423794</v>
      </c>
      <c r="F129" s="110">
        <v>208.59731254550999</v>
      </c>
      <c r="G129" s="110">
        <v>-43.535076441043799</v>
      </c>
      <c r="H129" s="110">
        <v>-3.8683932588694798</v>
      </c>
      <c r="I129" s="110">
        <v>-14.3029896226817</v>
      </c>
      <c r="J129" s="110"/>
      <c r="K129" s="110">
        <v>288</v>
      </c>
      <c r="L129" s="110">
        <v>671.44289374503603</v>
      </c>
      <c r="M129" s="110">
        <v>528.22678594938395</v>
      </c>
      <c r="N129" s="194">
        <v>0.88659793814432997</v>
      </c>
      <c r="O129" s="165">
        <v>0.97582499999999994</v>
      </c>
      <c r="P129" s="165">
        <v>1.0410999999999999</v>
      </c>
      <c r="Q129" s="128">
        <v>5.10948905109489</v>
      </c>
    </row>
    <row r="130" spans="1:17" x14ac:dyDescent="0.25">
      <c r="A130" s="110" t="s">
        <v>448</v>
      </c>
      <c r="B130" s="110">
        <v>19074</v>
      </c>
      <c r="C130" s="110">
        <v>3650</v>
      </c>
      <c r="D130" s="110">
        <v>3447.9361750195599</v>
      </c>
      <c r="E130" s="110">
        <v>173.695625698192</v>
      </c>
      <c r="F130" s="110">
        <v>37.943426555764198</v>
      </c>
      <c r="G130" s="110">
        <v>-43.535076441043799</v>
      </c>
      <c r="H130" s="110">
        <v>48.322034522087499</v>
      </c>
      <c r="I130" s="110">
        <v>-14.3029896226817</v>
      </c>
      <c r="J130" s="110"/>
      <c r="K130" s="110">
        <v>516</v>
      </c>
      <c r="L130" s="110">
        <v>136.23687783152599</v>
      </c>
      <c r="M130" s="110">
        <v>210.09377343080101</v>
      </c>
      <c r="N130" s="194">
        <v>0.90077821011673198</v>
      </c>
      <c r="O130" s="165">
        <v>0.99525700000000006</v>
      </c>
      <c r="P130" s="165">
        <v>1.0093000000000001</v>
      </c>
      <c r="Q130" s="128">
        <v>-11.340206185567</v>
      </c>
    </row>
    <row r="131" spans="1:17" x14ac:dyDescent="0.25">
      <c r="A131" s="110" t="s">
        <v>449</v>
      </c>
      <c r="B131" s="110">
        <v>19547</v>
      </c>
      <c r="C131" s="110">
        <v>4235</v>
      </c>
      <c r="D131" s="110">
        <v>3873.09033660669</v>
      </c>
      <c r="E131" s="110">
        <v>386.236634607155</v>
      </c>
      <c r="F131" s="110">
        <v>37.249651854596202</v>
      </c>
      <c r="G131" s="110">
        <v>-43.535076441043799</v>
      </c>
      <c r="H131" s="110">
        <v>-3.8683932588694798</v>
      </c>
      <c r="I131" s="110">
        <v>-14.3029896226817</v>
      </c>
      <c r="J131" s="110"/>
      <c r="K131" s="110">
        <v>594</v>
      </c>
      <c r="L131" s="110">
        <v>413.52635942929498</v>
      </c>
      <c r="M131" s="110">
        <v>357.88630965095803</v>
      </c>
      <c r="N131" s="194">
        <v>0.92255892255892302</v>
      </c>
      <c r="O131" s="165">
        <v>0.98516999999999999</v>
      </c>
      <c r="P131" s="165">
        <v>1.0081</v>
      </c>
      <c r="Q131" s="128">
        <v>-0.33557046979865801</v>
      </c>
    </row>
    <row r="132" spans="1:17" x14ac:dyDescent="0.25">
      <c r="A132" s="110" t="s">
        <v>450</v>
      </c>
      <c r="B132" s="110">
        <v>16731</v>
      </c>
      <c r="C132" s="110">
        <v>4551</v>
      </c>
      <c r="D132" s="110">
        <v>4441.1756518853899</v>
      </c>
      <c r="E132" s="110">
        <v>165.559475909675</v>
      </c>
      <c r="F132" s="110">
        <v>5.8776201280820297</v>
      </c>
      <c r="G132" s="110">
        <v>-43.535076441043799</v>
      </c>
      <c r="H132" s="110">
        <v>-3.8683932588694798</v>
      </c>
      <c r="I132" s="110">
        <v>-14.3029896226817</v>
      </c>
      <c r="J132" s="110"/>
      <c r="K132" s="110">
        <v>583</v>
      </c>
      <c r="L132" s="110">
        <v>180.622404149879</v>
      </c>
      <c r="M132" s="110">
        <v>149.43594753541501</v>
      </c>
      <c r="N132" s="194">
        <v>0.95352839931153199</v>
      </c>
      <c r="O132" s="165">
        <v>0.986819</v>
      </c>
      <c r="P132" s="165">
        <v>1</v>
      </c>
      <c r="Q132" s="128">
        <v>4.85611510791367</v>
      </c>
    </row>
    <row r="133" spans="1:17" x14ac:dyDescent="0.25">
      <c r="A133" s="110" t="s">
        <v>451</v>
      </c>
      <c r="B133" s="110">
        <v>26778</v>
      </c>
      <c r="C133" s="110">
        <v>4857</v>
      </c>
      <c r="D133" s="110">
        <v>5173.7173834651103</v>
      </c>
      <c r="E133" s="110">
        <v>-265.87738122157401</v>
      </c>
      <c r="F133" s="110">
        <v>-46.3769254449155</v>
      </c>
      <c r="G133" s="110">
        <v>-21.3129601210168</v>
      </c>
      <c r="H133" s="110">
        <v>-3.8683932588694798</v>
      </c>
      <c r="I133" s="110">
        <v>20.3957660981049</v>
      </c>
      <c r="J133" s="110"/>
      <c r="K133" s="110">
        <v>1087</v>
      </c>
      <c r="L133" s="110">
        <v>-217.279228883852</v>
      </c>
      <c r="M133" s="110">
        <v>-315.53613369335301</v>
      </c>
      <c r="N133" s="194">
        <v>0.93548387096774199</v>
      </c>
      <c r="O133" s="165">
        <v>1.006742</v>
      </c>
      <c r="P133" s="165">
        <v>0.9899</v>
      </c>
      <c r="Q133" s="128">
        <v>18.538713195201701</v>
      </c>
    </row>
    <row r="134" spans="1:17" x14ac:dyDescent="0.25">
      <c r="A134" s="110" t="s">
        <v>452</v>
      </c>
      <c r="B134" s="110">
        <v>14466</v>
      </c>
      <c r="C134" s="110">
        <v>4942</v>
      </c>
      <c r="D134" s="110">
        <v>4634.3473122250198</v>
      </c>
      <c r="E134" s="110">
        <v>290.27793392651603</v>
      </c>
      <c r="F134" s="110">
        <v>79.100307661237593</v>
      </c>
      <c r="G134" s="110">
        <v>-43.535076441043799</v>
      </c>
      <c r="H134" s="110">
        <v>-3.8683932588694798</v>
      </c>
      <c r="I134" s="110">
        <v>-14.3029896226817</v>
      </c>
      <c r="J134" s="110"/>
      <c r="K134" s="110">
        <v>526</v>
      </c>
      <c r="L134" s="110">
        <v>298.50620350934298</v>
      </c>
      <c r="M134" s="110">
        <v>280.98906420963101</v>
      </c>
      <c r="N134" s="194">
        <v>0.91902071563088505</v>
      </c>
      <c r="O134" s="165">
        <v>0.97900599999999993</v>
      </c>
      <c r="P134" s="165">
        <v>1.0158</v>
      </c>
      <c r="Q134" s="128">
        <v>2.13592233009709</v>
      </c>
    </row>
    <row r="135" spans="1:17" x14ac:dyDescent="0.25">
      <c r="A135" s="110" t="s">
        <v>453</v>
      </c>
      <c r="B135" s="110">
        <v>23288</v>
      </c>
      <c r="C135" s="110">
        <v>4816</v>
      </c>
      <c r="D135" s="110">
        <v>4892.79050581302</v>
      </c>
      <c r="E135" s="110">
        <v>-40.937878797109803</v>
      </c>
      <c r="F135" s="110">
        <v>15.173922089126799</v>
      </c>
      <c r="G135" s="110">
        <v>-43.535076441043799</v>
      </c>
      <c r="H135" s="110">
        <v>-3.8683932588694798</v>
      </c>
      <c r="I135" s="110">
        <v>-3.54058441604331</v>
      </c>
      <c r="J135" s="110"/>
      <c r="K135" s="110">
        <v>894</v>
      </c>
      <c r="L135" s="110">
        <v>-16.8364651470092</v>
      </c>
      <c r="M135" s="110">
        <v>-66.099892581267298</v>
      </c>
      <c r="N135" s="194">
        <v>0.94760312151616499</v>
      </c>
      <c r="O135" s="165">
        <v>0.99936599999999998</v>
      </c>
      <c r="P135" s="165">
        <v>1.0019</v>
      </c>
      <c r="Q135" s="128">
        <v>14.762516046213101</v>
      </c>
    </row>
    <row r="136" spans="1:17" x14ac:dyDescent="0.25">
      <c r="A136" s="110" t="s">
        <v>454</v>
      </c>
      <c r="B136" s="110">
        <v>13812</v>
      </c>
      <c r="C136" s="110">
        <v>4982</v>
      </c>
      <c r="D136" s="110">
        <v>4272.4374772520596</v>
      </c>
      <c r="E136" s="110">
        <v>602.78870381428101</v>
      </c>
      <c r="F136" s="110">
        <v>168.23024426366001</v>
      </c>
      <c r="G136" s="110">
        <v>-43.535076441043799</v>
      </c>
      <c r="H136" s="110">
        <v>-3.8683932588694798</v>
      </c>
      <c r="I136" s="110">
        <v>-14.3029896226817</v>
      </c>
      <c r="J136" s="110"/>
      <c r="K136" s="110">
        <v>463</v>
      </c>
      <c r="L136" s="110">
        <v>545.59759909516004</v>
      </c>
      <c r="M136" s="110">
        <v>658.91920839934403</v>
      </c>
      <c r="N136" s="194">
        <v>0.89200863930885499</v>
      </c>
      <c r="O136" s="165">
        <v>0.99110399999999998</v>
      </c>
      <c r="P136" s="165">
        <v>1.038</v>
      </c>
      <c r="Q136" s="128">
        <v>4.5146726862302504</v>
      </c>
    </row>
    <row r="137" spans="1:17" x14ac:dyDescent="0.25">
      <c r="A137" s="110" t="s">
        <v>455</v>
      </c>
      <c r="B137" s="110">
        <v>46649</v>
      </c>
      <c r="C137" s="110">
        <v>4510</v>
      </c>
      <c r="D137" s="110">
        <v>4549.0760170199001</v>
      </c>
      <c r="E137" s="110">
        <v>3.9956574387813402</v>
      </c>
      <c r="F137" s="110">
        <v>-6.8597927195737904</v>
      </c>
      <c r="G137" s="110">
        <v>-43.535076441043799</v>
      </c>
      <c r="H137" s="110">
        <v>-3.8683932588694798</v>
      </c>
      <c r="I137" s="110">
        <v>11.5947756186953</v>
      </c>
      <c r="J137" s="110"/>
      <c r="K137" s="110">
        <v>1665</v>
      </c>
      <c r="L137" s="110">
        <v>43.993004289357501</v>
      </c>
      <c r="M137" s="110">
        <v>-37.062289545851897</v>
      </c>
      <c r="N137" s="194">
        <v>0.93002392344497598</v>
      </c>
      <c r="O137" s="165">
        <v>0.99341099999999993</v>
      </c>
      <c r="P137" s="165">
        <v>0.99719999999999998</v>
      </c>
      <c r="Q137" s="128">
        <v>17.667844522968199</v>
      </c>
    </row>
    <row r="138" spans="1:17" x14ac:dyDescent="0.25">
      <c r="A138" s="110" t="s">
        <v>456</v>
      </c>
      <c r="B138" s="110">
        <v>37821</v>
      </c>
      <c r="C138" s="110">
        <v>4824</v>
      </c>
      <c r="D138" s="110">
        <v>5327.8275228269704</v>
      </c>
      <c r="E138" s="110">
        <v>-622.85488738351705</v>
      </c>
      <c r="F138" s="110">
        <v>69.811550402005693</v>
      </c>
      <c r="G138" s="110">
        <v>45.141142414326701</v>
      </c>
      <c r="H138" s="110">
        <v>-3.8683932588694798</v>
      </c>
      <c r="I138" s="110">
        <v>8.1558785023602596</v>
      </c>
      <c r="J138" s="110"/>
      <c r="K138" s="110">
        <v>1581</v>
      </c>
      <c r="L138" s="110">
        <v>-592.84024240359804</v>
      </c>
      <c r="M138" s="110">
        <v>-653.93013249749197</v>
      </c>
      <c r="N138" s="194">
        <v>0.94673430564362704</v>
      </c>
      <c r="O138" s="165">
        <v>1.0273919999999999</v>
      </c>
      <c r="P138" s="165">
        <v>1.012</v>
      </c>
      <c r="Q138" s="128">
        <v>16.421207658321102</v>
      </c>
    </row>
    <row r="139" spans="1:17" x14ac:dyDescent="0.25">
      <c r="A139" s="110" t="s">
        <v>457</v>
      </c>
      <c r="B139" s="110">
        <v>31714</v>
      </c>
      <c r="C139" s="110">
        <v>4029</v>
      </c>
      <c r="D139" s="110">
        <v>4191.6458404049499</v>
      </c>
      <c r="E139" s="110">
        <v>-95.500177864398694</v>
      </c>
      <c r="F139" s="110">
        <v>-15.0806090739427</v>
      </c>
      <c r="G139" s="110">
        <v>-43.535076441043799</v>
      </c>
      <c r="H139" s="110">
        <v>-3.8683932588694798</v>
      </c>
      <c r="I139" s="110">
        <v>-4.5390771434103998</v>
      </c>
      <c r="J139" s="110"/>
      <c r="K139" s="110">
        <v>1043</v>
      </c>
      <c r="L139" s="110">
        <v>-129.15795359244899</v>
      </c>
      <c r="M139" s="110">
        <v>-62.903002270405104</v>
      </c>
      <c r="N139" s="194">
        <v>0.95965417867435199</v>
      </c>
      <c r="O139" s="165">
        <v>0.991309</v>
      </c>
      <c r="P139" s="165">
        <v>0.995</v>
      </c>
      <c r="Q139" s="128">
        <v>14.8678414096916</v>
      </c>
    </row>
    <row r="140" spans="1:17" x14ac:dyDescent="0.25">
      <c r="A140" s="110" t="s">
        <v>458</v>
      </c>
      <c r="B140" s="110">
        <v>16341</v>
      </c>
      <c r="C140" s="110">
        <v>5937</v>
      </c>
      <c r="D140" s="110">
        <v>5631.3155313995103</v>
      </c>
      <c r="E140" s="110">
        <v>349.58798486471898</v>
      </c>
      <c r="F140" s="110">
        <v>-18.337036656935702</v>
      </c>
      <c r="G140" s="110">
        <v>-43.535076441043799</v>
      </c>
      <c r="H140" s="110">
        <v>-3.8683932588694798</v>
      </c>
      <c r="I140" s="110">
        <v>22.304365078672301</v>
      </c>
      <c r="J140" s="110"/>
      <c r="K140" s="110">
        <v>722</v>
      </c>
      <c r="L140" s="110">
        <v>445.79585130382998</v>
      </c>
      <c r="M140" s="110">
        <v>252.31951829155099</v>
      </c>
      <c r="N140" s="194">
        <v>0.90508940852819797</v>
      </c>
      <c r="O140" s="165">
        <v>0.98947299999999994</v>
      </c>
      <c r="P140" s="165">
        <v>0.99570000000000003</v>
      </c>
      <c r="Q140" s="128">
        <v>18.360655737704899</v>
      </c>
    </row>
    <row r="141" spans="1:17" x14ac:dyDescent="0.25">
      <c r="A141" s="110" t="s">
        <v>459</v>
      </c>
      <c r="B141" s="110">
        <v>44268</v>
      </c>
      <c r="C141" s="110">
        <v>4366</v>
      </c>
      <c r="D141" s="110">
        <v>4373.3996638571698</v>
      </c>
      <c r="E141" s="110">
        <v>29.855526498854701</v>
      </c>
      <c r="F141" s="110">
        <v>-2.4318392332466501</v>
      </c>
      <c r="G141" s="110">
        <v>-43.535076441043799</v>
      </c>
      <c r="H141" s="110">
        <v>-3.8683932588694798</v>
      </c>
      <c r="I141" s="110">
        <v>12.895556161821901</v>
      </c>
      <c r="J141" s="110"/>
      <c r="K141" s="110">
        <v>1519</v>
      </c>
      <c r="L141" s="110">
        <v>65.746116749271096</v>
      </c>
      <c r="M141" s="110">
        <v>-7.09566388561871</v>
      </c>
      <c r="N141" s="194">
        <v>0.94854881266490798</v>
      </c>
      <c r="O141" s="165">
        <v>0.99945200000000001</v>
      </c>
      <c r="P141" s="165">
        <v>0.99809999999999999</v>
      </c>
      <c r="Q141" s="128">
        <v>18.118195956454102</v>
      </c>
    </row>
    <row r="142" spans="1:17" x14ac:dyDescent="0.25">
      <c r="A142" s="110" t="s">
        <v>460</v>
      </c>
      <c r="B142" s="110">
        <v>10455</v>
      </c>
      <c r="C142" s="110">
        <v>4850</v>
      </c>
      <c r="D142" s="110">
        <v>4266.7313793728499</v>
      </c>
      <c r="E142" s="110">
        <v>468.04424166892699</v>
      </c>
      <c r="F142" s="110">
        <v>167.586739406313</v>
      </c>
      <c r="G142" s="110">
        <v>-43.535076441043799</v>
      </c>
      <c r="H142" s="110">
        <v>-3.8683932588694798</v>
      </c>
      <c r="I142" s="110">
        <v>-4.9619740570791597</v>
      </c>
      <c r="J142" s="110"/>
      <c r="K142" s="110">
        <v>350</v>
      </c>
      <c r="L142" s="110">
        <v>501.40041450807797</v>
      </c>
      <c r="M142" s="110">
        <v>433.62746869571902</v>
      </c>
      <c r="N142" s="194">
        <v>0.88700564971751406</v>
      </c>
      <c r="O142" s="165">
        <v>0.98037300000000005</v>
      </c>
      <c r="P142" s="165">
        <v>1.0379</v>
      </c>
      <c r="Q142" s="128">
        <v>14.7540983606557</v>
      </c>
    </row>
    <row r="143" spans="1:17" x14ac:dyDescent="0.25">
      <c r="A143" s="110" t="s">
        <v>461</v>
      </c>
      <c r="B143" s="110">
        <v>14577</v>
      </c>
      <c r="C143" s="110">
        <v>5699</v>
      </c>
      <c r="D143" s="110">
        <v>5114.9219012800504</v>
      </c>
      <c r="E143" s="110">
        <v>435.02827382793498</v>
      </c>
      <c r="F143" s="110">
        <v>210.47449617928399</v>
      </c>
      <c r="G143" s="110">
        <v>-43.535076441043799</v>
      </c>
      <c r="H143" s="110">
        <v>-3.8683932588694798</v>
      </c>
      <c r="I143" s="110">
        <v>-14.3029896226817</v>
      </c>
      <c r="J143" s="110"/>
      <c r="K143" s="110">
        <v>585</v>
      </c>
      <c r="L143" s="110">
        <v>349.03665686509402</v>
      </c>
      <c r="M143" s="110">
        <v>519.95929065671896</v>
      </c>
      <c r="N143" s="194">
        <v>0.90328151986183103</v>
      </c>
      <c r="O143" s="165">
        <v>0.97261300000000006</v>
      </c>
      <c r="P143" s="165">
        <v>1.04</v>
      </c>
      <c r="Q143" s="128">
        <v>12.716763005780299</v>
      </c>
    </row>
    <row r="144" spans="1:17" ht="14.25" customHeight="1" x14ac:dyDescent="0.25">
      <c r="A144" s="18" t="s">
        <v>462</v>
      </c>
      <c r="B144" s="110"/>
      <c r="C144" s="110"/>
      <c r="D144" s="110"/>
      <c r="E144" s="110"/>
      <c r="F144" s="110"/>
      <c r="G144" s="110"/>
      <c r="H144" s="110"/>
      <c r="I144" s="110"/>
      <c r="J144" s="18"/>
      <c r="K144" s="110"/>
      <c r="L144" s="110"/>
      <c r="M144" s="110"/>
      <c r="N144" s="194"/>
      <c r="O144" s="165"/>
      <c r="P144" s="165"/>
      <c r="Q144" s="128"/>
    </row>
    <row r="145" spans="1:17" x14ac:dyDescent="0.25">
      <c r="A145" s="110" t="s">
        <v>463</v>
      </c>
      <c r="B145" s="110">
        <v>47017</v>
      </c>
      <c r="C145" s="110">
        <v>4277</v>
      </c>
      <c r="D145" s="110">
        <v>4139.3811432607099</v>
      </c>
      <c r="E145" s="110">
        <v>166.60840148245799</v>
      </c>
      <c r="F145" s="110">
        <v>17.467887329211699</v>
      </c>
      <c r="G145" s="110">
        <v>-27.8760503475267</v>
      </c>
      <c r="H145" s="110">
        <v>-3.8683932588694798</v>
      </c>
      <c r="I145" s="110">
        <v>-14.3029896226817</v>
      </c>
      <c r="J145" s="110"/>
      <c r="K145" s="110">
        <v>1527</v>
      </c>
      <c r="L145" s="110">
        <v>218.85810161564001</v>
      </c>
      <c r="M145" s="110">
        <v>113.298101215218</v>
      </c>
      <c r="N145" s="194">
        <v>0.94036697247706402</v>
      </c>
      <c r="O145" s="165">
        <v>1.005342</v>
      </c>
      <c r="P145" s="165">
        <v>1.0027999999999999</v>
      </c>
      <c r="Q145" s="128">
        <v>2.9669588671611602</v>
      </c>
    </row>
    <row r="146" spans="1:17" x14ac:dyDescent="0.25">
      <c r="A146" s="110" t="s">
        <v>464</v>
      </c>
      <c r="B146" s="110">
        <v>105148</v>
      </c>
      <c r="C146" s="110">
        <v>4318</v>
      </c>
      <c r="D146" s="110">
        <v>4385.4972266334698</v>
      </c>
      <c r="E146" s="110">
        <v>-18.134595976207699</v>
      </c>
      <c r="F146" s="110">
        <v>-12.5414682237785</v>
      </c>
      <c r="G146" s="110">
        <v>-43.535076441043799</v>
      </c>
      <c r="H146" s="110">
        <v>-3.8683932588694798</v>
      </c>
      <c r="I146" s="110">
        <v>10.615652791466299</v>
      </c>
      <c r="J146" s="110"/>
      <c r="K146" s="110">
        <v>3618</v>
      </c>
      <c r="L146" s="110">
        <v>8.5816716490198797</v>
      </c>
      <c r="M146" s="110">
        <v>-45.911463735492397</v>
      </c>
      <c r="N146" s="194">
        <v>0.93519800609249504</v>
      </c>
      <c r="O146" s="165">
        <v>0.99576400000000009</v>
      </c>
      <c r="P146" s="165">
        <v>0.99580000000000002</v>
      </c>
      <c r="Q146" s="128">
        <v>17.658536585365901</v>
      </c>
    </row>
    <row r="147" spans="1:17" x14ac:dyDescent="0.25">
      <c r="A147" s="110" t="s">
        <v>465</v>
      </c>
      <c r="B147" s="110">
        <v>10464</v>
      </c>
      <c r="C147" s="110">
        <v>6124</v>
      </c>
      <c r="D147" s="110">
        <v>5140.0342707259797</v>
      </c>
      <c r="E147" s="110">
        <v>833.24929193791695</v>
      </c>
      <c r="F147" s="110">
        <v>212.50699781126599</v>
      </c>
      <c r="G147" s="110">
        <v>-43.535076441043799</v>
      </c>
      <c r="H147" s="110">
        <v>-3.8683932588694798</v>
      </c>
      <c r="I147" s="110">
        <v>-14.3029896226817</v>
      </c>
      <c r="J147" s="110"/>
      <c r="K147" s="110">
        <v>422</v>
      </c>
      <c r="L147" s="110">
        <v>829.24573124772496</v>
      </c>
      <c r="M147" s="110">
        <v>836.19225249405099</v>
      </c>
      <c r="N147" s="194">
        <v>0.88652482269503496</v>
      </c>
      <c r="O147" s="165">
        <v>0.98155900000000007</v>
      </c>
      <c r="P147" s="165">
        <v>1.0402</v>
      </c>
      <c r="Q147" s="128">
        <v>2.9268292682926802</v>
      </c>
    </row>
    <row r="148" spans="1:17" x14ac:dyDescent="0.25">
      <c r="A148" s="110" t="s">
        <v>466</v>
      </c>
      <c r="B148" s="110">
        <v>85801</v>
      </c>
      <c r="C148" s="110">
        <v>5291</v>
      </c>
      <c r="D148" s="110">
        <v>5586.7891178365098</v>
      </c>
      <c r="E148" s="110">
        <v>-378.06957444674799</v>
      </c>
      <c r="F148" s="110">
        <v>31.576850070129598</v>
      </c>
      <c r="G148" s="110">
        <v>18.921718562937301</v>
      </c>
      <c r="H148" s="110">
        <v>-3.8683932588694798</v>
      </c>
      <c r="I148" s="110">
        <v>35.178187195927102</v>
      </c>
      <c r="J148" s="110"/>
      <c r="K148" s="110">
        <v>3761</v>
      </c>
      <c r="L148" s="110">
        <v>-394.535002828698</v>
      </c>
      <c r="M148" s="110">
        <v>-362.66474619885599</v>
      </c>
      <c r="N148" s="194">
        <v>0.95657964837506704</v>
      </c>
      <c r="O148" s="165">
        <v>1.017579</v>
      </c>
      <c r="P148" s="165">
        <v>1.0045999999999999</v>
      </c>
      <c r="Q148" s="128">
        <v>20.429074607749001</v>
      </c>
    </row>
    <row r="149" spans="1:17" x14ac:dyDescent="0.25">
      <c r="A149" s="110" t="s">
        <v>467</v>
      </c>
      <c r="B149" s="110">
        <v>26575</v>
      </c>
      <c r="C149" s="110">
        <v>4421</v>
      </c>
      <c r="D149" s="110">
        <v>4297.2045916326797</v>
      </c>
      <c r="E149" s="110">
        <v>125.22913627701401</v>
      </c>
      <c r="F149" s="110">
        <v>60.4521184418168</v>
      </c>
      <c r="G149" s="110">
        <v>-43.535076441043799</v>
      </c>
      <c r="H149" s="110">
        <v>-3.8683932588694798</v>
      </c>
      <c r="I149" s="110">
        <v>-14.3029896226817</v>
      </c>
      <c r="J149" s="110"/>
      <c r="K149" s="110">
        <v>896</v>
      </c>
      <c r="L149" s="110">
        <v>132.33489040938699</v>
      </c>
      <c r="M149" s="110">
        <v>117.062782010584</v>
      </c>
      <c r="N149" s="194">
        <v>0.91786903440621503</v>
      </c>
      <c r="O149" s="165">
        <v>0.99055899999999997</v>
      </c>
      <c r="P149" s="165">
        <v>1.0126999999999999</v>
      </c>
      <c r="Q149" s="128">
        <v>6.5398335315101104</v>
      </c>
    </row>
    <row r="150" spans="1:17" x14ac:dyDescent="0.25">
      <c r="A150" s="110" t="s">
        <v>468</v>
      </c>
      <c r="B150" s="110">
        <v>67800</v>
      </c>
      <c r="C150" s="110">
        <v>4289</v>
      </c>
      <c r="D150" s="110">
        <v>4259.72444629851</v>
      </c>
      <c r="E150" s="110">
        <v>30.007593977812402</v>
      </c>
      <c r="F150" s="110">
        <v>31.8619392505029</v>
      </c>
      <c r="G150" s="110">
        <v>-30.572576814609601</v>
      </c>
      <c r="H150" s="110">
        <v>-3.8683932588694798</v>
      </c>
      <c r="I150" s="110">
        <v>2.2434931527879001</v>
      </c>
      <c r="J150" s="110"/>
      <c r="K150" s="110">
        <v>2266</v>
      </c>
      <c r="L150" s="110">
        <v>66.421487276146806</v>
      </c>
      <c r="M150" s="110">
        <v>-7.4668994545791101</v>
      </c>
      <c r="N150" s="194">
        <v>0.95440460380699399</v>
      </c>
      <c r="O150" s="165">
        <v>1.004424</v>
      </c>
      <c r="P150" s="165">
        <v>1.0061</v>
      </c>
      <c r="Q150" s="128">
        <v>16.1455663762173</v>
      </c>
    </row>
    <row r="151" spans="1:17" ht="14.25" customHeight="1" x14ac:dyDescent="0.25">
      <c r="A151" s="18" t="s">
        <v>469</v>
      </c>
      <c r="B151" s="110"/>
      <c r="C151" s="110"/>
      <c r="D151" s="110"/>
      <c r="E151" s="110"/>
      <c r="F151" s="110"/>
      <c r="G151" s="110"/>
      <c r="H151" s="110"/>
      <c r="I151" s="110"/>
      <c r="J151" s="18"/>
      <c r="K151" s="110"/>
      <c r="L151" s="110"/>
      <c r="M151" s="110"/>
      <c r="N151" s="194"/>
      <c r="O151" s="165"/>
      <c r="P151" s="165"/>
      <c r="Q151" s="128"/>
    </row>
    <row r="152" spans="1:17" x14ac:dyDescent="0.25">
      <c r="A152" s="110" t="s">
        <v>470</v>
      </c>
      <c r="B152" s="110">
        <v>32394</v>
      </c>
      <c r="C152" s="110">
        <v>5189</v>
      </c>
      <c r="D152" s="110">
        <v>4949.5687143782998</v>
      </c>
      <c r="E152" s="110">
        <v>88.077304233261003</v>
      </c>
      <c r="F152" s="110">
        <v>177.132697645571</v>
      </c>
      <c r="G152" s="110">
        <v>-32.327161578762599</v>
      </c>
      <c r="H152" s="110">
        <v>-3.8683932588694798</v>
      </c>
      <c r="I152" s="110">
        <v>10.1127423360445</v>
      </c>
      <c r="J152" s="110"/>
      <c r="K152" s="110">
        <v>1258</v>
      </c>
      <c r="L152" s="110">
        <v>112.605220286711</v>
      </c>
      <c r="M152" s="110">
        <v>62.488788045753601</v>
      </c>
      <c r="N152" s="194">
        <v>0.95083267248215697</v>
      </c>
      <c r="O152" s="165">
        <v>1.0031699999999999</v>
      </c>
      <c r="P152" s="165">
        <v>1.0346</v>
      </c>
      <c r="Q152" s="128">
        <v>17.023255813953501</v>
      </c>
    </row>
    <row r="153" spans="1:17" x14ac:dyDescent="0.25">
      <c r="A153" s="110" t="s">
        <v>471</v>
      </c>
      <c r="B153" s="110">
        <v>42199</v>
      </c>
      <c r="C153" s="110">
        <v>4585</v>
      </c>
      <c r="D153" s="110">
        <v>4763.0027084601297</v>
      </c>
      <c r="E153" s="110">
        <v>-138.17082246920401</v>
      </c>
      <c r="F153" s="110">
        <v>-6.9824871847604904</v>
      </c>
      <c r="G153" s="110">
        <v>-43.535076441043799</v>
      </c>
      <c r="H153" s="110">
        <v>-3.8683932588694798</v>
      </c>
      <c r="I153" s="110">
        <v>14.878816713710799</v>
      </c>
      <c r="J153" s="110"/>
      <c r="K153" s="110">
        <v>1577</v>
      </c>
      <c r="L153" s="110">
        <v>-151.87963968174</v>
      </c>
      <c r="M153" s="110">
        <v>-125.522605390726</v>
      </c>
      <c r="N153" s="194">
        <v>0.93575063613231602</v>
      </c>
      <c r="O153" s="165">
        <v>0.99613299999999994</v>
      </c>
      <c r="P153" s="165">
        <v>0.99729999999999996</v>
      </c>
      <c r="Q153" s="128">
        <v>18.038922155688599</v>
      </c>
    </row>
    <row r="154" spans="1:17" x14ac:dyDescent="0.25">
      <c r="A154" s="110" t="s">
        <v>472</v>
      </c>
      <c r="B154" s="110">
        <v>9255</v>
      </c>
      <c r="C154" s="110">
        <v>4636</v>
      </c>
      <c r="D154" s="110">
        <v>4076.3041645805602</v>
      </c>
      <c r="E154" s="110">
        <v>432.73771513248499</v>
      </c>
      <c r="F154" s="110">
        <v>188.903677117749</v>
      </c>
      <c r="G154" s="110">
        <v>-43.535076441043799</v>
      </c>
      <c r="H154" s="110">
        <v>-3.8683932588694798</v>
      </c>
      <c r="I154" s="110">
        <v>-14.3029896226817</v>
      </c>
      <c r="J154" s="110"/>
      <c r="K154" s="110">
        <v>296</v>
      </c>
      <c r="L154" s="110">
        <v>412.23152186112401</v>
      </c>
      <c r="M154" s="110">
        <v>452.18330826978899</v>
      </c>
      <c r="N154" s="194">
        <v>0.91275167785234901</v>
      </c>
      <c r="O154" s="165">
        <v>0.97142099999999998</v>
      </c>
      <c r="P154" s="165">
        <v>1.0448999999999999</v>
      </c>
      <c r="Q154" s="128">
        <v>1.3698630136986301</v>
      </c>
    </row>
    <row r="155" spans="1:17" x14ac:dyDescent="0.25">
      <c r="A155" s="110" t="s">
        <v>473</v>
      </c>
      <c r="B155" s="110">
        <v>9703</v>
      </c>
      <c r="C155" s="110">
        <v>5149</v>
      </c>
      <c r="D155" s="110">
        <v>4846.98448339266</v>
      </c>
      <c r="E155" s="110">
        <v>109.108933549415</v>
      </c>
      <c r="F155" s="110">
        <v>192.00182429035999</v>
      </c>
      <c r="G155" s="110">
        <v>-43.535076441043799</v>
      </c>
      <c r="H155" s="110">
        <v>-3.8683932588694798</v>
      </c>
      <c r="I155" s="110">
        <v>48.683466477710098</v>
      </c>
      <c r="J155" s="110"/>
      <c r="K155" s="110">
        <v>369</v>
      </c>
      <c r="L155" s="110">
        <v>236.32008094464101</v>
      </c>
      <c r="M155" s="110">
        <v>-19.1628139798677</v>
      </c>
      <c r="N155" s="194">
        <v>0.93783783783783803</v>
      </c>
      <c r="O155" s="165">
        <v>0.99722200000000005</v>
      </c>
      <c r="P155" s="165">
        <v>1.0384</v>
      </c>
      <c r="Q155" s="128">
        <v>24.2424242424242</v>
      </c>
    </row>
    <row r="156" spans="1:17" x14ac:dyDescent="0.25">
      <c r="A156" s="110" t="s">
        <v>474</v>
      </c>
      <c r="B156" s="110">
        <v>114445</v>
      </c>
      <c r="C156" s="110">
        <v>4480</v>
      </c>
      <c r="D156" s="110">
        <v>4462.4546293945796</v>
      </c>
      <c r="E156" s="110">
        <v>71.561144215101393</v>
      </c>
      <c r="F156" s="110">
        <v>7.2163565169002597</v>
      </c>
      <c r="G156" s="110">
        <v>-43.535076441043799</v>
      </c>
      <c r="H156" s="110">
        <v>-3.8683932588694798</v>
      </c>
      <c r="I156" s="110">
        <v>-14.3029896226817</v>
      </c>
      <c r="J156" s="110"/>
      <c r="K156" s="110">
        <v>4007</v>
      </c>
      <c r="L156" s="110">
        <v>39.604426415318798</v>
      </c>
      <c r="M156" s="110">
        <v>102.45726188082701</v>
      </c>
      <c r="N156" s="194">
        <v>0.91514849014225097</v>
      </c>
      <c r="O156" s="165">
        <v>0.99177000000000004</v>
      </c>
      <c r="P156" s="165">
        <v>1.0003</v>
      </c>
      <c r="Q156" s="128">
        <v>8.4145021645021707</v>
      </c>
    </row>
    <row r="157" spans="1:17" x14ac:dyDescent="0.25">
      <c r="A157" s="110" t="s">
        <v>475</v>
      </c>
      <c r="B157" s="110">
        <v>4650</v>
      </c>
      <c r="C157" s="110">
        <v>4910</v>
      </c>
      <c r="D157" s="110">
        <v>4193.62673758249</v>
      </c>
      <c r="E157" s="110">
        <v>381.28415894330402</v>
      </c>
      <c r="F157" s="110">
        <v>396.30426939701198</v>
      </c>
      <c r="G157" s="110">
        <v>-43.535076441043799</v>
      </c>
      <c r="H157" s="110">
        <v>-3.8683932588694798</v>
      </c>
      <c r="I157" s="110">
        <v>-14.3029896226817</v>
      </c>
      <c r="J157" s="110"/>
      <c r="K157" s="110">
        <v>153</v>
      </c>
      <c r="L157" s="110">
        <v>422.65976248165299</v>
      </c>
      <c r="M157" s="110">
        <v>338.84795527089699</v>
      </c>
      <c r="N157" s="194">
        <v>0.96103896103896103</v>
      </c>
      <c r="O157" s="165">
        <v>0.97255499999999995</v>
      </c>
      <c r="P157" s="165">
        <v>1.0931</v>
      </c>
      <c r="Q157" s="128">
        <v>7.7464788732394396</v>
      </c>
    </row>
    <row r="158" spans="1:17" x14ac:dyDescent="0.25">
      <c r="A158" s="110" t="s">
        <v>476</v>
      </c>
      <c r="B158" s="110">
        <v>5717</v>
      </c>
      <c r="C158" s="110">
        <v>4070</v>
      </c>
      <c r="D158" s="110">
        <v>3566.9998008020698</v>
      </c>
      <c r="E158" s="110">
        <v>333.06316393967302</v>
      </c>
      <c r="F158" s="110">
        <v>150.697812040646</v>
      </c>
      <c r="G158" s="110">
        <v>-43.535076441043799</v>
      </c>
      <c r="H158" s="110">
        <v>76.916485372210701</v>
      </c>
      <c r="I158" s="110">
        <v>-14.3029896226817</v>
      </c>
      <c r="J158" s="110"/>
      <c r="K158" s="110">
        <v>160</v>
      </c>
      <c r="L158" s="110">
        <v>406.99363230846399</v>
      </c>
      <c r="M158" s="110">
        <v>258.07209543682501</v>
      </c>
      <c r="N158" s="194">
        <v>0.89375000000000004</v>
      </c>
      <c r="O158" s="165">
        <v>0.97565999999999997</v>
      </c>
      <c r="P158" s="165">
        <v>1.0406</v>
      </c>
      <c r="Q158" s="128">
        <v>-15.343915343915301</v>
      </c>
    </row>
    <row r="159" spans="1:17" x14ac:dyDescent="0.25">
      <c r="A159" s="110" t="s">
        <v>477</v>
      </c>
      <c r="B159" s="110">
        <v>33252</v>
      </c>
      <c r="C159" s="110">
        <v>4988</v>
      </c>
      <c r="D159" s="110">
        <v>4764.36089585843</v>
      </c>
      <c r="E159" s="110">
        <v>254.833805570778</v>
      </c>
      <c r="F159" s="110">
        <v>30.175860696960498</v>
      </c>
      <c r="G159" s="110">
        <v>-43.535076441043799</v>
      </c>
      <c r="H159" s="110">
        <v>-3.8683932588694798</v>
      </c>
      <c r="I159" s="110">
        <v>-14.3029896226817</v>
      </c>
      <c r="J159" s="110"/>
      <c r="K159" s="110">
        <v>1243</v>
      </c>
      <c r="L159" s="110">
        <v>244.97551559402899</v>
      </c>
      <c r="M159" s="110">
        <v>263.63149541347002</v>
      </c>
      <c r="N159" s="194">
        <v>0.93017656500802604</v>
      </c>
      <c r="O159" s="165">
        <v>0.97994000000000003</v>
      </c>
      <c r="P159" s="165">
        <v>1.0051000000000001</v>
      </c>
      <c r="Q159" s="128">
        <v>9.2267135325131804</v>
      </c>
    </row>
    <row r="160" spans="1:17" x14ac:dyDescent="0.25">
      <c r="A160" s="110" t="s">
        <v>478</v>
      </c>
      <c r="B160" s="110">
        <v>6512</v>
      </c>
      <c r="C160" s="110">
        <v>5129</v>
      </c>
      <c r="D160" s="110">
        <v>4286.2847354879596</v>
      </c>
      <c r="E160" s="110">
        <v>677.92473872894504</v>
      </c>
      <c r="F160" s="110">
        <v>186.330207492125</v>
      </c>
      <c r="G160" s="110">
        <v>-43.535076441043799</v>
      </c>
      <c r="H160" s="110">
        <v>36.176651575985098</v>
      </c>
      <c r="I160" s="110">
        <v>-14.3029896226817</v>
      </c>
      <c r="J160" s="110"/>
      <c r="K160" s="110">
        <v>219</v>
      </c>
      <c r="L160" s="110">
        <v>710.79006146802703</v>
      </c>
      <c r="M160" s="110">
        <v>643.99881585580499</v>
      </c>
      <c r="N160" s="194">
        <v>0.91743119266055095</v>
      </c>
      <c r="O160" s="165">
        <v>0.97345899999999996</v>
      </c>
      <c r="P160" s="165">
        <v>1.0421</v>
      </c>
      <c r="Q160" s="128">
        <v>-7.98319327731092</v>
      </c>
    </row>
    <row r="161" spans="1:17" x14ac:dyDescent="0.25">
      <c r="A161" s="110" t="s">
        <v>479</v>
      </c>
      <c r="B161" s="110">
        <v>5646</v>
      </c>
      <c r="C161" s="110">
        <v>4623</v>
      </c>
      <c r="D161" s="110">
        <v>4108.48597539824</v>
      </c>
      <c r="E161" s="110">
        <v>335.265722035218</v>
      </c>
      <c r="F161" s="110">
        <v>166.93027036369301</v>
      </c>
      <c r="G161" s="110">
        <v>-43.535076441043799</v>
      </c>
      <c r="H161" s="110">
        <v>70.148005885094904</v>
      </c>
      <c r="I161" s="110">
        <v>-14.3029896226817</v>
      </c>
      <c r="J161" s="110"/>
      <c r="K161" s="110">
        <v>182</v>
      </c>
      <c r="L161" s="110">
        <v>373.450264630459</v>
      </c>
      <c r="M161" s="110">
        <v>296.02057930592099</v>
      </c>
      <c r="N161" s="194">
        <v>0.94054054054054104</v>
      </c>
      <c r="O161" s="165">
        <v>0.975939</v>
      </c>
      <c r="P161" s="165">
        <v>1.0391999999999999</v>
      </c>
      <c r="Q161" s="128">
        <v>-12.9186602870813</v>
      </c>
    </row>
    <row r="162" spans="1:17" x14ac:dyDescent="0.25">
      <c r="A162" s="110" t="s">
        <v>480</v>
      </c>
      <c r="B162" s="110">
        <v>5194</v>
      </c>
      <c r="C162" s="110">
        <v>4772</v>
      </c>
      <c r="D162" s="110">
        <v>3999.78782173328</v>
      </c>
      <c r="E162" s="110">
        <v>579.96500485050103</v>
      </c>
      <c r="F162" s="110">
        <v>161.46936639350699</v>
      </c>
      <c r="G162" s="110">
        <v>-43.535076441043799</v>
      </c>
      <c r="H162" s="110">
        <v>88.294653795666406</v>
      </c>
      <c r="I162" s="110">
        <v>-14.3029896226817</v>
      </c>
      <c r="J162" s="110"/>
      <c r="K162" s="110">
        <v>163</v>
      </c>
      <c r="L162" s="110">
        <v>557.592169760253</v>
      </c>
      <c r="M162" s="110">
        <v>601.27723980669202</v>
      </c>
      <c r="N162" s="194">
        <v>0.75609756097560998</v>
      </c>
      <c r="O162" s="165">
        <v>0.96878900000000001</v>
      </c>
      <c r="P162" s="165">
        <v>1.0388999999999999</v>
      </c>
      <c r="Q162" s="128">
        <v>-15.5440414507772</v>
      </c>
    </row>
    <row r="163" spans="1:17" x14ac:dyDescent="0.25">
      <c r="A163" s="110" t="s">
        <v>481</v>
      </c>
      <c r="B163" s="110">
        <v>596841</v>
      </c>
      <c r="C163" s="110">
        <v>3641</v>
      </c>
      <c r="D163" s="110">
        <v>3831.6665037594898</v>
      </c>
      <c r="E163" s="110">
        <v>-89.493820861153594</v>
      </c>
      <c r="F163" s="110">
        <v>-87.615042563649396</v>
      </c>
      <c r="G163" s="110">
        <v>4.8635952882947002</v>
      </c>
      <c r="H163" s="110">
        <v>-3.8683932588694798</v>
      </c>
      <c r="I163" s="110">
        <v>-14.3029896226817</v>
      </c>
      <c r="J163" s="110"/>
      <c r="K163" s="110">
        <v>17943</v>
      </c>
      <c r="L163" s="110">
        <v>-100.662666030297</v>
      </c>
      <c r="M163" s="110">
        <v>-79.385575826067495</v>
      </c>
      <c r="N163" s="194">
        <v>0.92788515249692805</v>
      </c>
      <c r="O163" s="165">
        <v>1.019533</v>
      </c>
      <c r="P163" s="165">
        <v>0.97560000000000002</v>
      </c>
      <c r="Q163" s="128">
        <v>12.6365348399247</v>
      </c>
    </row>
    <row r="164" spans="1:17" x14ac:dyDescent="0.25">
      <c r="A164" s="110" t="s">
        <v>482</v>
      </c>
      <c r="B164" s="110">
        <v>13275</v>
      </c>
      <c r="C164" s="110">
        <v>4558</v>
      </c>
      <c r="D164" s="110">
        <v>4195.63985185407</v>
      </c>
      <c r="E164" s="110">
        <v>234.23161525098399</v>
      </c>
      <c r="F164" s="110">
        <v>174.542342172616</v>
      </c>
      <c r="G164" s="110">
        <v>-43.535076441043799</v>
      </c>
      <c r="H164" s="110">
        <v>11.1128716067395</v>
      </c>
      <c r="I164" s="110">
        <v>-14.3029896226817</v>
      </c>
      <c r="J164" s="110"/>
      <c r="K164" s="110">
        <v>437</v>
      </c>
      <c r="L164" s="110">
        <v>187.15774017711399</v>
      </c>
      <c r="M164" s="110">
        <v>280.24489019079601</v>
      </c>
      <c r="N164" s="194">
        <v>0.93363844393592699</v>
      </c>
      <c r="O164" s="165">
        <v>0.98274600000000012</v>
      </c>
      <c r="P164" s="165">
        <v>1.0402</v>
      </c>
      <c r="Q164" s="128">
        <v>-4.3763676148796504</v>
      </c>
    </row>
    <row r="165" spans="1:17" x14ac:dyDescent="0.25">
      <c r="A165" s="110" t="s">
        <v>483</v>
      </c>
      <c r="B165" s="110">
        <v>9517</v>
      </c>
      <c r="C165" s="110">
        <v>4388</v>
      </c>
      <c r="D165" s="110">
        <v>3883.7317298937301</v>
      </c>
      <c r="E165" s="110">
        <v>355.35879471901302</v>
      </c>
      <c r="F165" s="110">
        <v>157.34315759393701</v>
      </c>
      <c r="G165" s="110">
        <v>-43.535076441043799</v>
      </c>
      <c r="H165" s="110">
        <v>49.085945219886497</v>
      </c>
      <c r="I165" s="110">
        <v>-14.3029896226817</v>
      </c>
      <c r="J165" s="110"/>
      <c r="K165" s="110">
        <v>290</v>
      </c>
      <c r="L165" s="110">
        <v>334.71757123019898</v>
      </c>
      <c r="M165" s="110">
        <v>374.93941807377001</v>
      </c>
      <c r="N165" s="194">
        <v>0.92361111111111105</v>
      </c>
      <c r="O165" s="165">
        <v>0.98263199999999995</v>
      </c>
      <c r="P165" s="165">
        <v>1.0389999999999999</v>
      </c>
      <c r="Q165" s="128">
        <v>-10.493827160493799</v>
      </c>
    </row>
    <row r="166" spans="1:17" x14ac:dyDescent="0.25">
      <c r="A166" s="110" t="s">
        <v>484</v>
      </c>
      <c r="B166" s="110">
        <v>9243</v>
      </c>
      <c r="C166" s="110">
        <v>4409</v>
      </c>
      <c r="D166" s="110">
        <v>3998.8612867465799</v>
      </c>
      <c r="E166" s="110">
        <v>312.305147272868</v>
      </c>
      <c r="F166" s="110">
        <v>159.83377966782501</v>
      </c>
      <c r="G166" s="110">
        <v>-43.535076441043799</v>
      </c>
      <c r="H166" s="110">
        <v>-3.8683932588694798</v>
      </c>
      <c r="I166" s="110">
        <v>-14.3029896226817</v>
      </c>
      <c r="J166" s="110"/>
      <c r="K166" s="110">
        <v>290</v>
      </c>
      <c r="L166" s="110">
        <v>362.39700422057803</v>
      </c>
      <c r="M166" s="110">
        <v>261.15269019110099</v>
      </c>
      <c r="N166" s="194">
        <v>0.91554054054054101</v>
      </c>
      <c r="O166" s="165">
        <v>0.97644699999999995</v>
      </c>
      <c r="P166" s="165">
        <v>1.0385</v>
      </c>
      <c r="Q166" s="128">
        <v>0.69444444444444398</v>
      </c>
    </row>
    <row r="167" spans="1:17" x14ac:dyDescent="0.25">
      <c r="A167" s="110" t="s">
        <v>485</v>
      </c>
      <c r="B167" s="110">
        <v>39762</v>
      </c>
      <c r="C167" s="110">
        <v>5269</v>
      </c>
      <c r="D167" s="110">
        <v>5417.1364910912798</v>
      </c>
      <c r="E167" s="110">
        <v>-259.15525174629897</v>
      </c>
      <c r="F167" s="110">
        <v>49.214712056812303</v>
      </c>
      <c r="G167" s="110">
        <v>11.4909648265832</v>
      </c>
      <c r="H167" s="110">
        <v>-3.8683932588694798</v>
      </c>
      <c r="I167" s="110">
        <v>54.6581486706893</v>
      </c>
      <c r="J167" s="110"/>
      <c r="K167" s="110">
        <v>1690</v>
      </c>
      <c r="L167" s="110">
        <v>-273.00488465478099</v>
      </c>
      <c r="M167" s="110">
        <v>-246.366218971873</v>
      </c>
      <c r="N167" s="194">
        <v>0.957219251336898</v>
      </c>
      <c r="O167" s="165">
        <v>1.0155859999999999</v>
      </c>
      <c r="P167" s="165">
        <v>1.008</v>
      </c>
      <c r="Q167" s="128">
        <v>23.991195891416002</v>
      </c>
    </row>
    <row r="168" spans="1:17" x14ac:dyDescent="0.25">
      <c r="A168" s="110" t="s">
        <v>486</v>
      </c>
      <c r="B168" s="110">
        <v>7057</v>
      </c>
      <c r="C168" s="110">
        <v>4508</v>
      </c>
      <c r="D168" s="110">
        <v>4081.6862305405198</v>
      </c>
      <c r="E168" s="110">
        <v>294.63752727888402</v>
      </c>
      <c r="F168" s="110">
        <v>146.69579508173001</v>
      </c>
      <c r="G168" s="110">
        <v>-43.535076441043799</v>
      </c>
      <c r="H168" s="110">
        <v>-3.8683932588694798</v>
      </c>
      <c r="I168" s="110">
        <v>32.5874056466089</v>
      </c>
      <c r="J168" s="110"/>
      <c r="K168" s="110">
        <v>226</v>
      </c>
      <c r="L168" s="110">
        <v>303.92216824310202</v>
      </c>
      <c r="M168" s="110">
        <v>284.29228618060898</v>
      </c>
      <c r="N168" s="194">
        <v>0.95614035087719296</v>
      </c>
      <c r="O168" s="165">
        <v>0.97944199999999992</v>
      </c>
      <c r="P168" s="165">
        <v>1.0345</v>
      </c>
      <c r="Q168" s="128">
        <v>22.826086956521699</v>
      </c>
    </row>
    <row r="169" spans="1:17" x14ac:dyDescent="0.25">
      <c r="A169" s="110" t="s">
        <v>487</v>
      </c>
      <c r="B169" s="110">
        <v>49068</v>
      </c>
      <c r="C169" s="110">
        <v>4437</v>
      </c>
      <c r="D169" s="110">
        <v>4548.19508067067</v>
      </c>
      <c r="E169" s="110">
        <v>-152.97711942035201</v>
      </c>
      <c r="F169" s="110">
        <v>22.2511224184966</v>
      </c>
      <c r="G169" s="110">
        <v>-11.7426852220885</v>
      </c>
      <c r="H169" s="110">
        <v>-3.8683932588694798</v>
      </c>
      <c r="I169" s="110">
        <v>35.244473457691001</v>
      </c>
      <c r="J169" s="110"/>
      <c r="K169" s="110">
        <v>1751</v>
      </c>
      <c r="L169" s="110">
        <v>-161.01673745262701</v>
      </c>
      <c r="M169" s="110">
        <v>-145.998101522133</v>
      </c>
      <c r="N169" s="194">
        <v>0.95671981776765402</v>
      </c>
      <c r="O169" s="165">
        <v>1.010615</v>
      </c>
      <c r="P169" s="165">
        <v>1.0036</v>
      </c>
      <c r="Q169" s="128">
        <v>22.276536312849199</v>
      </c>
    </row>
    <row r="170" spans="1:17" x14ac:dyDescent="0.25">
      <c r="A170" s="110" t="s">
        <v>488</v>
      </c>
      <c r="B170" s="110">
        <v>43536</v>
      </c>
      <c r="C170" s="110">
        <v>5482</v>
      </c>
      <c r="D170" s="110">
        <v>5638.4411637270296</v>
      </c>
      <c r="E170" s="110">
        <v>-268.01464667254498</v>
      </c>
      <c r="F170" s="110">
        <v>66.772784696333503</v>
      </c>
      <c r="G170" s="110">
        <v>-9.2697934189477103</v>
      </c>
      <c r="H170" s="110">
        <v>-3.8683932588694798</v>
      </c>
      <c r="I170" s="110">
        <v>58.110497263087801</v>
      </c>
      <c r="J170" s="110"/>
      <c r="K170" s="110">
        <v>1926</v>
      </c>
      <c r="L170" s="110">
        <v>-231.576062435902</v>
      </c>
      <c r="M170" s="110">
        <v>-305.51383104324498</v>
      </c>
      <c r="N170" s="194">
        <v>0.961300309597523</v>
      </c>
      <c r="O170" s="165">
        <v>1.0092950000000001</v>
      </c>
      <c r="P170" s="165">
        <v>1.0107999999999999</v>
      </c>
      <c r="Q170" s="128">
        <v>24.097938144329898</v>
      </c>
    </row>
    <row r="171" spans="1:17" x14ac:dyDescent="0.25">
      <c r="A171" s="110" t="s">
        <v>489</v>
      </c>
      <c r="B171" s="110">
        <v>40457</v>
      </c>
      <c r="C171" s="110">
        <v>4377</v>
      </c>
      <c r="D171" s="110">
        <v>4353.7718015668297</v>
      </c>
      <c r="E171" s="110">
        <v>97.293179117165707</v>
      </c>
      <c r="F171" s="110">
        <v>-11.972844258341899</v>
      </c>
      <c r="G171" s="110">
        <v>-43.535076441043799</v>
      </c>
      <c r="H171" s="110">
        <v>-3.8683932588694798</v>
      </c>
      <c r="I171" s="110">
        <v>-14.3029896226817</v>
      </c>
      <c r="J171" s="110"/>
      <c r="K171" s="110">
        <v>1382</v>
      </c>
      <c r="L171" s="110">
        <v>102.198287771324</v>
      </c>
      <c r="M171" s="110">
        <v>91.3274703289499</v>
      </c>
      <c r="N171" s="194">
        <v>0.94126178390137805</v>
      </c>
      <c r="O171" s="165">
        <v>0.98693299999999995</v>
      </c>
      <c r="P171" s="165">
        <v>0.99590000000000001</v>
      </c>
      <c r="Q171" s="128">
        <v>10.648518815052</v>
      </c>
    </row>
    <row r="172" spans="1:17" x14ac:dyDescent="0.25">
      <c r="A172" s="110" t="s">
        <v>490</v>
      </c>
      <c r="B172" s="110">
        <v>14428</v>
      </c>
      <c r="C172" s="110">
        <v>4423</v>
      </c>
      <c r="D172" s="110">
        <v>3975.1880187541001</v>
      </c>
      <c r="E172" s="110">
        <v>353.240648031776</v>
      </c>
      <c r="F172" s="110">
        <v>156.53724603886201</v>
      </c>
      <c r="G172" s="110">
        <v>-43.535076441043799</v>
      </c>
      <c r="H172" s="110">
        <v>-3.8683932588694798</v>
      </c>
      <c r="I172" s="110">
        <v>-14.3029896226817</v>
      </c>
      <c r="J172" s="110"/>
      <c r="K172" s="110">
        <v>450</v>
      </c>
      <c r="L172" s="110">
        <v>427.65557498023202</v>
      </c>
      <c r="M172" s="110">
        <v>277.76512094926397</v>
      </c>
      <c r="N172" s="194">
        <v>0.91447368421052599</v>
      </c>
      <c r="O172" s="165">
        <v>0.98885999999999996</v>
      </c>
      <c r="P172" s="165">
        <v>1.0379</v>
      </c>
      <c r="Q172" s="128">
        <v>2.7397260273972601</v>
      </c>
    </row>
    <row r="173" spans="1:17" x14ac:dyDescent="0.25">
      <c r="A173" s="110" t="s">
        <v>491</v>
      </c>
      <c r="B173" s="110">
        <v>14170</v>
      </c>
      <c r="C173" s="110">
        <v>4280</v>
      </c>
      <c r="D173" s="110">
        <v>4002.59321993098</v>
      </c>
      <c r="E173" s="110">
        <v>195.140593039463</v>
      </c>
      <c r="F173" s="110">
        <v>119.951526896115</v>
      </c>
      <c r="G173" s="110">
        <v>-43.535076441043799</v>
      </c>
      <c r="H173" s="110">
        <v>20.091951702708499</v>
      </c>
      <c r="I173" s="110">
        <v>-14.3029896226817</v>
      </c>
      <c r="J173" s="110"/>
      <c r="K173" s="110">
        <v>445</v>
      </c>
      <c r="L173" s="110">
        <v>112.258529097139</v>
      </c>
      <c r="M173" s="110">
        <v>276.96205684773099</v>
      </c>
      <c r="N173" s="194">
        <v>0.90561797752809003</v>
      </c>
      <c r="O173" s="165">
        <v>0.99053299999999989</v>
      </c>
      <c r="P173" s="165">
        <v>1.0285</v>
      </c>
      <c r="Q173" s="128">
        <v>-5.9196617336152197</v>
      </c>
    </row>
    <row r="174" spans="1:17" x14ac:dyDescent="0.25">
      <c r="A174" s="110" t="s">
        <v>492</v>
      </c>
      <c r="B174" s="110">
        <v>24768</v>
      </c>
      <c r="C174" s="110">
        <v>4162</v>
      </c>
      <c r="D174" s="110">
        <v>4096.1270938064299</v>
      </c>
      <c r="E174" s="110">
        <v>152.90215026956699</v>
      </c>
      <c r="F174" s="110">
        <v>-25.252945784847</v>
      </c>
      <c r="G174" s="110">
        <v>-43.535076441043799</v>
      </c>
      <c r="H174" s="110">
        <v>-3.8683932588694798</v>
      </c>
      <c r="I174" s="110">
        <v>-14.3029896226817</v>
      </c>
      <c r="J174" s="110"/>
      <c r="K174" s="110">
        <v>796</v>
      </c>
      <c r="L174" s="110">
        <v>207.83189758657801</v>
      </c>
      <c r="M174" s="110">
        <v>96.911802818498501</v>
      </c>
      <c r="N174" s="194">
        <v>0.93969849246231196</v>
      </c>
      <c r="O174" s="165">
        <v>0.97357399999999994</v>
      </c>
      <c r="P174" s="165">
        <v>0.99239999999999995</v>
      </c>
      <c r="Q174" s="128">
        <v>9.6418732782369094</v>
      </c>
    </row>
    <row r="175" spans="1:17" x14ac:dyDescent="0.25">
      <c r="A175" s="110" t="s">
        <v>493</v>
      </c>
      <c r="B175" s="110">
        <v>35329</v>
      </c>
      <c r="C175" s="110">
        <v>4780</v>
      </c>
      <c r="D175" s="110">
        <v>4614.1370977908</v>
      </c>
      <c r="E175" s="110">
        <v>174.690009497511</v>
      </c>
      <c r="F175" s="110">
        <v>52.941818525548101</v>
      </c>
      <c r="G175" s="110">
        <v>-43.535076441043799</v>
      </c>
      <c r="H175" s="110">
        <v>-3.8683932588694798</v>
      </c>
      <c r="I175" s="110">
        <v>-14.3029896226817</v>
      </c>
      <c r="J175" s="110"/>
      <c r="K175" s="110">
        <v>1279</v>
      </c>
      <c r="L175" s="110">
        <v>210.63664681386899</v>
      </c>
      <c r="M175" s="110">
        <v>137.68277204709599</v>
      </c>
      <c r="N175" s="194">
        <v>0.941497659906396</v>
      </c>
      <c r="O175" s="165">
        <v>0.98239199999999993</v>
      </c>
      <c r="P175" s="165">
        <v>1.0102</v>
      </c>
      <c r="Q175" s="128">
        <v>2.9790660225442802</v>
      </c>
    </row>
    <row r="176" spans="1:17" x14ac:dyDescent="0.25">
      <c r="A176" s="110" t="s">
        <v>494</v>
      </c>
      <c r="B176" s="110">
        <v>9263</v>
      </c>
      <c r="C176" s="110">
        <v>4263</v>
      </c>
      <c r="D176" s="110">
        <v>3577.4451068148901</v>
      </c>
      <c r="E176" s="110">
        <v>584.84534475207204</v>
      </c>
      <c r="F176" s="110">
        <v>141.46278967636701</v>
      </c>
      <c r="G176" s="110">
        <v>-43.535076441043799</v>
      </c>
      <c r="H176" s="110">
        <v>16.850321215509702</v>
      </c>
      <c r="I176" s="110">
        <v>-14.3029896226817</v>
      </c>
      <c r="J176" s="110"/>
      <c r="K176" s="110">
        <v>260</v>
      </c>
      <c r="L176" s="110">
        <v>585.20417594055095</v>
      </c>
      <c r="M176" s="110">
        <v>583.42591342953494</v>
      </c>
      <c r="N176" s="194">
        <v>0.87739463601532597</v>
      </c>
      <c r="O176" s="165">
        <v>0.96543800000000002</v>
      </c>
      <c r="P176" s="165">
        <v>1.0379</v>
      </c>
      <c r="Q176" s="128">
        <v>-5.7971014492753596</v>
      </c>
    </row>
    <row r="177" spans="1:17" x14ac:dyDescent="0.25">
      <c r="A177" s="110" t="s">
        <v>495</v>
      </c>
      <c r="B177" s="110">
        <v>10578</v>
      </c>
      <c r="C177" s="110">
        <v>5012</v>
      </c>
      <c r="D177" s="110">
        <v>4482.1942264375302</v>
      </c>
      <c r="E177" s="110">
        <v>408.82632375431803</v>
      </c>
      <c r="F177" s="110">
        <v>182.476072649721</v>
      </c>
      <c r="G177" s="110">
        <v>-43.535076441043799</v>
      </c>
      <c r="H177" s="110">
        <v>-3.8683932588694798</v>
      </c>
      <c r="I177" s="110">
        <v>-14.3029896226817</v>
      </c>
      <c r="J177" s="110"/>
      <c r="K177" s="110">
        <v>372</v>
      </c>
      <c r="L177" s="110">
        <v>529.43985930821805</v>
      </c>
      <c r="M177" s="110">
        <v>287.15218806636102</v>
      </c>
      <c r="N177" s="194">
        <v>0.909574468085106</v>
      </c>
      <c r="O177" s="165">
        <v>0.97577600000000009</v>
      </c>
      <c r="P177" s="165">
        <v>1.0394000000000001</v>
      </c>
      <c r="Q177" s="128">
        <v>0.54054054054054101</v>
      </c>
    </row>
    <row r="178" spans="1:17" x14ac:dyDescent="0.25">
      <c r="A178" s="110" t="s">
        <v>496</v>
      </c>
      <c r="B178" s="110">
        <v>70109</v>
      </c>
      <c r="C178" s="110">
        <v>4227</v>
      </c>
      <c r="D178" s="110">
        <v>4517.5598518954303</v>
      </c>
      <c r="E178" s="110">
        <v>-213.63745590463799</v>
      </c>
      <c r="F178" s="110">
        <v>-67.306849472623895</v>
      </c>
      <c r="G178" s="110">
        <v>8.3667749930179394</v>
      </c>
      <c r="H178" s="110">
        <v>-3.8683932588694798</v>
      </c>
      <c r="I178" s="110">
        <v>-14.3029896226817</v>
      </c>
      <c r="J178" s="110"/>
      <c r="K178" s="110">
        <v>2485</v>
      </c>
      <c r="L178" s="110">
        <v>-207.05992452655599</v>
      </c>
      <c r="M178" s="110">
        <v>-221.275587416778</v>
      </c>
      <c r="N178" s="194">
        <v>0.94879999999999998</v>
      </c>
      <c r="O178" s="165">
        <v>1.0180689999999999</v>
      </c>
      <c r="P178" s="165">
        <v>0.98380000000000001</v>
      </c>
      <c r="Q178" s="128">
        <v>11.2354521038496</v>
      </c>
    </row>
    <row r="179" spans="1:17" x14ac:dyDescent="0.25">
      <c r="A179" s="110" t="s">
        <v>497</v>
      </c>
      <c r="B179" s="110">
        <v>15415</v>
      </c>
      <c r="C179" s="110">
        <v>4150</v>
      </c>
      <c r="D179" s="110">
        <v>3919.0978536336002</v>
      </c>
      <c r="E179" s="110">
        <v>128.60044950211699</v>
      </c>
      <c r="F179" s="110">
        <v>157.938616849065</v>
      </c>
      <c r="G179" s="110">
        <v>-43.535076441043799</v>
      </c>
      <c r="H179" s="110">
        <v>2.3328698879590499</v>
      </c>
      <c r="I179" s="110">
        <v>-14.3029896226817</v>
      </c>
      <c r="J179" s="110"/>
      <c r="K179" s="110">
        <v>474</v>
      </c>
      <c r="L179" s="110">
        <v>87.3706543652156</v>
      </c>
      <c r="M179" s="110">
        <v>168.76964450496101</v>
      </c>
      <c r="N179" s="194">
        <v>0.94947368421052603</v>
      </c>
      <c r="O179" s="165">
        <v>0.99723299999999993</v>
      </c>
      <c r="P179" s="165">
        <v>1.0387999999999999</v>
      </c>
      <c r="Q179" s="128">
        <v>-3.0674846625766898</v>
      </c>
    </row>
    <row r="180" spans="1:17" x14ac:dyDescent="0.25">
      <c r="A180" s="110" t="s">
        <v>498</v>
      </c>
      <c r="B180" s="110">
        <v>39852</v>
      </c>
      <c r="C180" s="110">
        <v>4387</v>
      </c>
      <c r="D180" s="110">
        <v>4752.4765478711197</v>
      </c>
      <c r="E180" s="110">
        <v>-269.90857682868801</v>
      </c>
      <c r="F180" s="110">
        <v>-91.548149103275804</v>
      </c>
      <c r="G180" s="110">
        <v>14.3429447703835</v>
      </c>
      <c r="H180" s="110">
        <v>-3.8683932588694798</v>
      </c>
      <c r="I180" s="110">
        <v>-14.3029896226817</v>
      </c>
      <c r="J180" s="110"/>
      <c r="K180" s="110">
        <v>1486</v>
      </c>
      <c r="L180" s="110">
        <v>-285.01499415700403</v>
      </c>
      <c r="M180" s="110">
        <v>-255.86275963442901</v>
      </c>
      <c r="N180" s="194">
        <v>0.94821788836583698</v>
      </c>
      <c r="O180" s="165">
        <v>1.019441</v>
      </c>
      <c r="P180" s="165">
        <v>0.97950000000000004</v>
      </c>
      <c r="Q180" s="128">
        <v>10.1556708673091</v>
      </c>
    </row>
    <row r="181" spans="1:17" x14ac:dyDescent="0.25">
      <c r="A181" s="110" t="s">
        <v>499</v>
      </c>
      <c r="B181" s="110">
        <v>18755</v>
      </c>
      <c r="C181" s="110">
        <v>4962</v>
      </c>
      <c r="D181" s="110">
        <v>4804.5602065642897</v>
      </c>
      <c r="E181" s="110">
        <v>225.34010548220701</v>
      </c>
      <c r="F181" s="110">
        <v>-6.6142364089853398</v>
      </c>
      <c r="G181" s="110">
        <v>-43.535076441043799</v>
      </c>
      <c r="H181" s="110">
        <v>-3.8683932588694798</v>
      </c>
      <c r="I181" s="110">
        <v>-14.3029896226817</v>
      </c>
      <c r="J181" s="110"/>
      <c r="K181" s="110">
        <v>707</v>
      </c>
      <c r="L181" s="110">
        <v>225.67336970272501</v>
      </c>
      <c r="M181" s="110">
        <v>223.94624112763299</v>
      </c>
      <c r="N181" s="194">
        <v>0.92917847025495703</v>
      </c>
      <c r="O181" s="165">
        <v>0.98284899999999997</v>
      </c>
      <c r="P181" s="165">
        <v>0.99739999999999995</v>
      </c>
      <c r="Q181" s="128">
        <v>7.7743902439024399</v>
      </c>
    </row>
    <row r="182" spans="1:17" x14ac:dyDescent="0.25">
      <c r="A182" s="110" t="s">
        <v>500</v>
      </c>
      <c r="B182" s="110">
        <v>57463</v>
      </c>
      <c r="C182" s="110">
        <v>4039</v>
      </c>
      <c r="D182" s="110">
        <v>4083.35170049014</v>
      </c>
      <c r="E182" s="110">
        <v>14.8371964968524</v>
      </c>
      <c r="F182" s="110">
        <v>2.6109387676898299</v>
      </c>
      <c r="G182" s="110">
        <v>-43.535076441043799</v>
      </c>
      <c r="H182" s="110">
        <v>-3.8683932588694798</v>
      </c>
      <c r="I182" s="110">
        <v>-14.3029896226817</v>
      </c>
      <c r="J182" s="110"/>
      <c r="K182" s="110">
        <v>1841</v>
      </c>
      <c r="L182" s="110">
        <v>20.681931656157801</v>
      </c>
      <c r="M182" s="110">
        <v>7.9318612034899196</v>
      </c>
      <c r="N182" s="194">
        <v>0.93467610234077303</v>
      </c>
      <c r="O182" s="165">
        <v>0.98686300000000005</v>
      </c>
      <c r="P182" s="165">
        <v>0.99919999999999998</v>
      </c>
      <c r="Q182" s="128">
        <v>8.6135693215339195</v>
      </c>
    </row>
    <row r="183" spans="1:17" x14ac:dyDescent="0.25">
      <c r="A183" s="110" t="s">
        <v>501</v>
      </c>
      <c r="B183" s="110">
        <v>9160</v>
      </c>
      <c r="C183" s="110">
        <v>3257</v>
      </c>
      <c r="D183" s="110">
        <v>2894.1374693822099</v>
      </c>
      <c r="E183" s="110">
        <v>172.53331227355201</v>
      </c>
      <c r="F183" s="110">
        <v>116.144257711544</v>
      </c>
      <c r="G183" s="110">
        <v>-28.3280132790889</v>
      </c>
      <c r="H183" s="110">
        <v>117.123600283645</v>
      </c>
      <c r="I183" s="110">
        <v>-14.3029896226817</v>
      </c>
      <c r="J183" s="110"/>
      <c r="K183" s="110">
        <v>208</v>
      </c>
      <c r="L183" s="110">
        <v>149.954512521938</v>
      </c>
      <c r="M183" s="110">
        <v>194.05151189110799</v>
      </c>
      <c r="N183" s="194">
        <v>0.93301435406698596</v>
      </c>
      <c r="O183" s="165">
        <v>1.007047</v>
      </c>
      <c r="P183" s="165">
        <v>1.0381</v>
      </c>
      <c r="Q183" s="128">
        <v>-24.087591240875899</v>
      </c>
    </row>
    <row r="184" spans="1:17" x14ac:dyDescent="0.25">
      <c r="A184" s="110" t="s">
        <v>502</v>
      </c>
      <c r="B184" s="110">
        <v>27870</v>
      </c>
      <c r="C184" s="110">
        <v>5436</v>
      </c>
      <c r="D184" s="110">
        <v>5336.8522793333796</v>
      </c>
      <c r="E184" s="110">
        <v>-14.1923284315301</v>
      </c>
      <c r="F184" s="110">
        <v>60.847198605215802</v>
      </c>
      <c r="G184" s="110">
        <v>-15.805891946714</v>
      </c>
      <c r="H184" s="110">
        <v>-3.8683932588694798</v>
      </c>
      <c r="I184" s="110">
        <v>72.344890341486902</v>
      </c>
      <c r="J184" s="110"/>
      <c r="K184" s="110">
        <v>1167</v>
      </c>
      <c r="L184" s="110">
        <v>-63.935397846971703</v>
      </c>
      <c r="M184" s="110">
        <v>34.490140849854498</v>
      </c>
      <c r="N184" s="194">
        <v>0.93879310344827605</v>
      </c>
      <c r="O184" s="165">
        <v>1.0075969999999999</v>
      </c>
      <c r="P184" s="165">
        <v>1.0103</v>
      </c>
      <c r="Q184" s="128">
        <v>27.401746724890799</v>
      </c>
    </row>
    <row r="185" spans="1:17" x14ac:dyDescent="0.25">
      <c r="A185" s="110" t="s">
        <v>503</v>
      </c>
      <c r="B185" s="110">
        <v>13290</v>
      </c>
      <c r="C185" s="110">
        <v>4100</v>
      </c>
      <c r="D185" s="110">
        <v>3692.21551756791</v>
      </c>
      <c r="E185" s="110">
        <v>56.141229809690202</v>
      </c>
      <c r="F185" s="110">
        <v>340.76156757149101</v>
      </c>
      <c r="G185" s="110">
        <v>-13.238047641057999</v>
      </c>
      <c r="H185" s="110">
        <v>38.186132042947598</v>
      </c>
      <c r="I185" s="110">
        <v>-14.3029896226817</v>
      </c>
      <c r="J185" s="110"/>
      <c r="K185" s="110">
        <v>385</v>
      </c>
      <c r="L185" s="110">
        <v>110.189034681702</v>
      </c>
      <c r="M185" s="110">
        <v>1.0328248036216801</v>
      </c>
      <c r="N185" s="194">
        <v>0.91752577319587603</v>
      </c>
      <c r="O185" s="165">
        <v>1.010928</v>
      </c>
      <c r="P185" s="165">
        <v>1.0907</v>
      </c>
      <c r="Q185" s="128">
        <v>-9.1981132075471699</v>
      </c>
    </row>
    <row r="186" spans="1:17" x14ac:dyDescent="0.25">
      <c r="A186" s="110" t="s">
        <v>504</v>
      </c>
      <c r="B186" s="110">
        <v>10816</v>
      </c>
      <c r="C186" s="110">
        <v>4558</v>
      </c>
      <c r="D186" s="110">
        <v>4041.8364496964</v>
      </c>
      <c r="E186" s="110">
        <v>339.04978857021501</v>
      </c>
      <c r="F186" s="110">
        <v>167.551078115938</v>
      </c>
      <c r="G186" s="110">
        <v>-43.535076441043799</v>
      </c>
      <c r="H186" s="110">
        <v>67.479481203193998</v>
      </c>
      <c r="I186" s="110">
        <v>-14.3029896226817</v>
      </c>
      <c r="J186" s="110"/>
      <c r="K186" s="110">
        <v>343</v>
      </c>
      <c r="L186" s="110">
        <v>354.55103062287299</v>
      </c>
      <c r="M186" s="110">
        <v>322.48794638349898</v>
      </c>
      <c r="N186" s="194">
        <v>0.88495575221238898</v>
      </c>
      <c r="O186" s="165">
        <v>0.97956500000000002</v>
      </c>
      <c r="P186" s="165">
        <v>1.04</v>
      </c>
      <c r="Q186" s="128">
        <v>-12.7226463104326</v>
      </c>
    </row>
    <row r="187" spans="1:17" x14ac:dyDescent="0.25">
      <c r="A187" s="110" t="s">
        <v>505</v>
      </c>
      <c r="B187" s="110">
        <v>13013</v>
      </c>
      <c r="C187" s="110">
        <v>4411</v>
      </c>
      <c r="D187" s="110">
        <v>3888.3412409180401</v>
      </c>
      <c r="E187" s="110">
        <v>285.18466061228497</v>
      </c>
      <c r="F187" s="110">
        <v>299.44738381739302</v>
      </c>
      <c r="G187" s="110">
        <v>-43.535076441043799</v>
      </c>
      <c r="H187" s="110">
        <v>-3.8683932588694798</v>
      </c>
      <c r="I187" s="110">
        <v>-14.3029896226817</v>
      </c>
      <c r="J187" s="110"/>
      <c r="K187" s="110">
        <v>397</v>
      </c>
      <c r="L187" s="110">
        <v>373.35729514192502</v>
      </c>
      <c r="M187" s="110">
        <v>195.95142594858899</v>
      </c>
      <c r="N187" s="194">
        <v>0.92481203007518797</v>
      </c>
      <c r="O187" s="165">
        <v>0.99429500000000004</v>
      </c>
      <c r="P187" s="165">
        <v>1.0754999999999999</v>
      </c>
      <c r="Q187" s="128">
        <v>5.5851063829787204</v>
      </c>
    </row>
    <row r="188" spans="1:17" x14ac:dyDescent="0.25">
      <c r="A188" s="110" t="s">
        <v>506</v>
      </c>
      <c r="B188" s="110">
        <v>11399</v>
      </c>
      <c r="C188" s="110">
        <v>4722</v>
      </c>
      <c r="D188" s="110">
        <v>4483.6211961221197</v>
      </c>
      <c r="E188" s="110">
        <v>354.59852295604202</v>
      </c>
      <c r="F188" s="110">
        <v>-54.6512660195664</v>
      </c>
      <c r="G188" s="110">
        <v>-43.535076441043799</v>
      </c>
      <c r="H188" s="110">
        <v>-3.8683932588694798</v>
      </c>
      <c r="I188" s="110">
        <v>-14.3029896226817</v>
      </c>
      <c r="J188" s="110"/>
      <c r="K188" s="110">
        <v>401</v>
      </c>
      <c r="L188" s="110">
        <v>399.43797088146999</v>
      </c>
      <c r="M188" s="110">
        <v>308.69847489655598</v>
      </c>
      <c r="N188" s="194">
        <v>0.94486215538847096</v>
      </c>
      <c r="O188" s="165">
        <v>0.97715400000000008</v>
      </c>
      <c r="P188" s="165">
        <v>0.98650000000000004</v>
      </c>
      <c r="Q188" s="128">
        <v>9.2643051771117193</v>
      </c>
    </row>
    <row r="189" spans="1:17" x14ac:dyDescent="0.25">
      <c r="A189" s="110" t="s">
        <v>507</v>
      </c>
      <c r="B189" s="110">
        <v>12839</v>
      </c>
      <c r="C189" s="110">
        <v>4373</v>
      </c>
      <c r="D189" s="110">
        <v>3950.9648671780401</v>
      </c>
      <c r="E189" s="110">
        <v>308.957486977364</v>
      </c>
      <c r="F189" s="110">
        <v>80.945952604464395</v>
      </c>
      <c r="G189" s="110">
        <v>-43.535076441043799</v>
      </c>
      <c r="H189" s="110">
        <v>89.6136992296843</v>
      </c>
      <c r="I189" s="110">
        <v>-14.3029896226817</v>
      </c>
      <c r="J189" s="110"/>
      <c r="K189" s="110">
        <v>398</v>
      </c>
      <c r="L189" s="110">
        <v>335.43334621779297</v>
      </c>
      <c r="M189" s="110">
        <v>281.42102760287798</v>
      </c>
      <c r="N189" s="194">
        <v>0.90680100755667503</v>
      </c>
      <c r="O189" s="165">
        <v>0.9785680000000001</v>
      </c>
      <c r="P189" s="165">
        <v>1.0189999999999999</v>
      </c>
      <c r="Q189" s="128">
        <v>-15.856236786469299</v>
      </c>
    </row>
    <row r="190" spans="1:17" x14ac:dyDescent="0.25">
      <c r="A190" s="110" t="s">
        <v>508</v>
      </c>
      <c r="B190" s="110">
        <v>16275</v>
      </c>
      <c r="C190" s="110">
        <v>4298</v>
      </c>
      <c r="D190" s="110">
        <v>4111.3987623357798</v>
      </c>
      <c r="E190" s="110">
        <v>81.732353321841899</v>
      </c>
      <c r="F190" s="110">
        <v>156.35481482957101</v>
      </c>
      <c r="G190" s="110">
        <v>-33.381836961150398</v>
      </c>
      <c r="H190" s="110">
        <v>-3.8683932588694798</v>
      </c>
      <c r="I190" s="110">
        <v>-14.3029896226817</v>
      </c>
      <c r="J190" s="110"/>
      <c r="K190" s="110">
        <v>525</v>
      </c>
      <c r="L190" s="110">
        <v>92.2000138360427</v>
      </c>
      <c r="M190" s="110">
        <v>70.204092673584</v>
      </c>
      <c r="N190" s="194">
        <v>0.94465648854961803</v>
      </c>
      <c r="O190" s="165">
        <v>1.0034430000000001</v>
      </c>
      <c r="P190" s="165">
        <v>1.0366</v>
      </c>
      <c r="Q190" s="128">
        <v>8.6956521739130395</v>
      </c>
    </row>
    <row r="191" spans="1:17" x14ac:dyDescent="0.25">
      <c r="A191" s="110" t="s">
        <v>509</v>
      </c>
      <c r="B191" s="110">
        <v>11940</v>
      </c>
      <c r="C191" s="110">
        <v>4836</v>
      </c>
      <c r="D191" s="110">
        <v>4493.9585634207897</v>
      </c>
      <c r="E191" s="110">
        <v>188.12211770903599</v>
      </c>
      <c r="F191" s="110">
        <v>193.72508807907101</v>
      </c>
      <c r="G191" s="110">
        <v>-43.535076441043799</v>
      </c>
      <c r="H191" s="110">
        <v>17.787871723226001</v>
      </c>
      <c r="I191" s="110">
        <v>-14.3029896226817</v>
      </c>
      <c r="J191" s="110"/>
      <c r="K191" s="110">
        <v>421</v>
      </c>
      <c r="L191" s="110">
        <v>258.38328005987699</v>
      </c>
      <c r="M191" s="110">
        <v>116.800355224139</v>
      </c>
      <c r="N191" s="194">
        <v>0.91469194312796198</v>
      </c>
      <c r="O191" s="165">
        <v>0.98001800000000006</v>
      </c>
      <c r="P191" s="165">
        <v>1.0418000000000001</v>
      </c>
      <c r="Q191" s="128">
        <v>-5.1801801801801801</v>
      </c>
    </row>
    <row r="192" spans="1:17" x14ac:dyDescent="0.25">
      <c r="A192" s="110" t="s">
        <v>510</v>
      </c>
      <c r="B192" s="110">
        <v>59274</v>
      </c>
      <c r="C192" s="110">
        <v>4635</v>
      </c>
      <c r="D192" s="110">
        <v>4706.8766847748302</v>
      </c>
      <c r="E192" s="110">
        <v>40.671253167881602</v>
      </c>
      <c r="F192" s="110">
        <v>-50.604900089216002</v>
      </c>
      <c r="G192" s="110">
        <v>-43.535076441043799</v>
      </c>
      <c r="H192" s="110">
        <v>-3.8683932588694798</v>
      </c>
      <c r="I192" s="110">
        <v>-14.3029896226817</v>
      </c>
      <c r="J192" s="110"/>
      <c r="K192" s="110">
        <v>2189</v>
      </c>
      <c r="L192" s="110">
        <v>57.994168255004297</v>
      </c>
      <c r="M192" s="110">
        <v>22.2877379467018</v>
      </c>
      <c r="N192" s="194">
        <v>0.92602739726027405</v>
      </c>
      <c r="O192" s="165">
        <v>0.98679300000000003</v>
      </c>
      <c r="P192" s="165">
        <v>0.98799999999999999</v>
      </c>
      <c r="Q192" s="128">
        <v>7.5675675675675702</v>
      </c>
    </row>
    <row r="193" spans="1:17" x14ac:dyDescent="0.25">
      <c r="A193" s="110" t="s">
        <v>511</v>
      </c>
      <c r="B193" s="110">
        <v>9186</v>
      </c>
      <c r="C193" s="110">
        <v>5084</v>
      </c>
      <c r="D193" s="110">
        <v>4439.9167997355698</v>
      </c>
      <c r="E193" s="110">
        <v>520.41515071617505</v>
      </c>
      <c r="F193" s="110">
        <v>185.69425051737201</v>
      </c>
      <c r="G193" s="110">
        <v>-43.535076441043799</v>
      </c>
      <c r="H193" s="110">
        <v>-3.8683932588694798</v>
      </c>
      <c r="I193" s="110">
        <v>-14.3029896226817</v>
      </c>
      <c r="J193" s="110"/>
      <c r="K193" s="110">
        <v>320</v>
      </c>
      <c r="L193" s="110">
        <v>624.03252879794502</v>
      </c>
      <c r="M193" s="110">
        <v>415.73717250034798</v>
      </c>
      <c r="N193" s="194">
        <v>0.88473520249221205</v>
      </c>
      <c r="O193" s="165">
        <v>0.97033100000000005</v>
      </c>
      <c r="P193" s="165">
        <v>1.0405</v>
      </c>
      <c r="Q193" s="128">
        <v>0.31347962382445099</v>
      </c>
    </row>
    <row r="194" spans="1:17" x14ac:dyDescent="0.25">
      <c r="A194" s="110" t="s">
        <v>512</v>
      </c>
      <c r="B194" s="110">
        <v>57282</v>
      </c>
      <c r="C194" s="110">
        <v>4479</v>
      </c>
      <c r="D194" s="110">
        <v>4414.4315749921398</v>
      </c>
      <c r="E194" s="110">
        <v>114.532076104692</v>
      </c>
      <c r="F194" s="110">
        <v>11.616381175572201</v>
      </c>
      <c r="G194" s="110">
        <v>-43.535076441043799</v>
      </c>
      <c r="H194" s="110">
        <v>-3.8683932588694798</v>
      </c>
      <c r="I194" s="110">
        <v>-14.3029896226817</v>
      </c>
      <c r="J194" s="110"/>
      <c r="K194" s="110">
        <v>1984</v>
      </c>
      <c r="L194" s="110">
        <v>94.291086758339603</v>
      </c>
      <c r="M194" s="110">
        <v>133.71246531698799</v>
      </c>
      <c r="N194" s="194">
        <v>0.94275582573454897</v>
      </c>
      <c r="O194" s="165">
        <v>0.98524100000000003</v>
      </c>
      <c r="P194" s="165">
        <v>1.0013000000000001</v>
      </c>
      <c r="Q194" s="128">
        <v>7.9434167573449397</v>
      </c>
    </row>
    <row r="195" spans="1:17" x14ac:dyDescent="0.25">
      <c r="A195" s="110" t="s">
        <v>513</v>
      </c>
      <c r="B195" s="110">
        <v>25108</v>
      </c>
      <c r="C195" s="110">
        <v>4460</v>
      </c>
      <c r="D195" s="110">
        <v>4319.8506750509796</v>
      </c>
      <c r="E195" s="110">
        <v>160.14039444417801</v>
      </c>
      <c r="F195" s="110">
        <v>42.164365798510097</v>
      </c>
      <c r="G195" s="110">
        <v>-43.535076441043799</v>
      </c>
      <c r="H195" s="110">
        <v>-3.8683932588694798</v>
      </c>
      <c r="I195" s="110">
        <v>-14.3029896226817</v>
      </c>
      <c r="J195" s="110"/>
      <c r="K195" s="110">
        <v>851</v>
      </c>
      <c r="L195" s="110">
        <v>176.71391483393799</v>
      </c>
      <c r="M195" s="110">
        <v>142.506273920361</v>
      </c>
      <c r="N195" s="194">
        <v>0.92207792207792205</v>
      </c>
      <c r="O195" s="165">
        <v>0.98668499999999992</v>
      </c>
      <c r="P195" s="165">
        <v>1.0084</v>
      </c>
      <c r="Q195" s="128">
        <v>0</v>
      </c>
    </row>
    <row r="196" spans="1:17" x14ac:dyDescent="0.25">
      <c r="A196" s="110" t="s">
        <v>514</v>
      </c>
      <c r="B196" s="110">
        <v>16163</v>
      </c>
      <c r="C196" s="110">
        <v>4918</v>
      </c>
      <c r="D196" s="110">
        <v>4376.4533629887401</v>
      </c>
      <c r="E196" s="110">
        <v>431.95295967168101</v>
      </c>
      <c r="F196" s="110">
        <v>171.745202585356</v>
      </c>
      <c r="G196" s="110">
        <v>-43.535076441043799</v>
      </c>
      <c r="H196" s="110">
        <v>-3.8683932588694798</v>
      </c>
      <c r="I196" s="110">
        <v>-14.3029896226817</v>
      </c>
      <c r="J196" s="110"/>
      <c r="K196" s="110">
        <v>555</v>
      </c>
      <c r="L196" s="110">
        <v>449.76671609507099</v>
      </c>
      <c r="M196" s="110">
        <v>413.078603114234</v>
      </c>
      <c r="N196" s="194">
        <v>0.93153153153153201</v>
      </c>
      <c r="O196" s="165">
        <v>0.984545</v>
      </c>
      <c r="P196" s="165">
        <v>1.0379</v>
      </c>
      <c r="Q196" s="128">
        <v>7.7669902912621396</v>
      </c>
    </row>
    <row r="197" spans="1:17" x14ac:dyDescent="0.25">
      <c r="A197" s="110" t="s">
        <v>515</v>
      </c>
      <c r="B197" s="110">
        <v>12268</v>
      </c>
      <c r="C197" s="110">
        <v>5241</v>
      </c>
      <c r="D197" s="110">
        <v>4737.4252448955403</v>
      </c>
      <c r="E197" s="110">
        <v>319.234710987477</v>
      </c>
      <c r="F197" s="110">
        <v>196.32211497288301</v>
      </c>
      <c r="G197" s="110">
        <v>-43.535076441043799</v>
      </c>
      <c r="H197" s="110">
        <v>-3.8683932588694798</v>
      </c>
      <c r="I197" s="110">
        <v>35.492860126871001</v>
      </c>
      <c r="J197" s="110"/>
      <c r="K197" s="110">
        <v>456</v>
      </c>
      <c r="L197" s="110">
        <v>300.00663594803399</v>
      </c>
      <c r="M197" s="110">
        <v>337.402185892864</v>
      </c>
      <c r="N197" s="194">
        <v>0.93818984547461404</v>
      </c>
      <c r="O197" s="165">
        <v>0.98532799999999998</v>
      </c>
      <c r="P197" s="165">
        <v>1.0402</v>
      </c>
      <c r="Q197" s="128">
        <v>21.925133689839601</v>
      </c>
    </row>
    <row r="198" spans="1:17" x14ac:dyDescent="0.25">
      <c r="A198" s="110" t="s">
        <v>516</v>
      </c>
      <c r="B198" s="110">
        <v>39904</v>
      </c>
      <c r="C198" s="110">
        <v>4588</v>
      </c>
      <c r="D198" s="110">
        <v>4519.5094905237302</v>
      </c>
      <c r="E198" s="110">
        <v>154.489517437633</v>
      </c>
      <c r="F198" s="110">
        <v>-23.951142509374801</v>
      </c>
      <c r="G198" s="110">
        <v>-43.535076441043799</v>
      </c>
      <c r="H198" s="110">
        <v>-3.8683932588694798</v>
      </c>
      <c r="I198" s="110">
        <v>-14.3029896226817</v>
      </c>
      <c r="J198" s="110"/>
      <c r="K198" s="110">
        <v>1415</v>
      </c>
      <c r="L198" s="110">
        <v>166.845063915152</v>
      </c>
      <c r="M198" s="110">
        <v>141.07337082605599</v>
      </c>
      <c r="N198" s="194">
        <v>0.92872265349329597</v>
      </c>
      <c r="O198" s="165">
        <v>0.97328800000000004</v>
      </c>
      <c r="P198" s="165">
        <v>0.99339999999999995</v>
      </c>
      <c r="Q198" s="128">
        <v>2.16606498194946</v>
      </c>
    </row>
    <row r="199" spans="1:17" x14ac:dyDescent="0.25">
      <c r="A199" s="110" t="s">
        <v>517</v>
      </c>
      <c r="B199" s="110">
        <v>12216</v>
      </c>
      <c r="C199" s="110">
        <v>4693</v>
      </c>
      <c r="D199" s="110">
        <v>4496.7582566771698</v>
      </c>
      <c r="E199" s="110">
        <v>119.11538082344801</v>
      </c>
      <c r="F199" s="110">
        <v>109.303060031657</v>
      </c>
      <c r="G199" s="110">
        <v>-43.535076441043799</v>
      </c>
      <c r="H199" s="110">
        <v>25.8133465027766</v>
      </c>
      <c r="I199" s="110">
        <v>-14.3029896226817</v>
      </c>
      <c r="J199" s="110"/>
      <c r="K199" s="110">
        <v>431</v>
      </c>
      <c r="L199" s="110">
        <v>113.016479271151</v>
      </c>
      <c r="M199" s="110">
        <v>124.15368224168699</v>
      </c>
      <c r="N199" s="194">
        <v>0.96261682242990698</v>
      </c>
      <c r="O199" s="165">
        <v>0.968943</v>
      </c>
      <c r="P199" s="165">
        <v>1.0229999999999999</v>
      </c>
      <c r="Q199" s="128">
        <v>-6.3043478260869596</v>
      </c>
    </row>
    <row r="200" spans="1:17" x14ac:dyDescent="0.25">
      <c r="A200" s="110" t="s">
        <v>518</v>
      </c>
      <c r="B200" s="110">
        <v>12800</v>
      </c>
      <c r="C200" s="110">
        <v>5191</v>
      </c>
      <c r="D200" s="110">
        <v>5207.6646979492098</v>
      </c>
      <c r="E200" s="110">
        <v>-62.342722056530199</v>
      </c>
      <c r="F200" s="110">
        <v>43.372805953316899</v>
      </c>
      <c r="G200" s="110">
        <v>20.962742447110699</v>
      </c>
      <c r="H200" s="110">
        <v>-3.8683932588694798</v>
      </c>
      <c r="I200" s="110">
        <v>-14.3029896226817</v>
      </c>
      <c r="J200" s="110"/>
      <c r="K200" s="110">
        <v>523</v>
      </c>
      <c r="L200" s="110">
        <v>-48.141208519568004</v>
      </c>
      <c r="M200" s="110">
        <v>-77.604835727549499</v>
      </c>
      <c r="N200" s="194">
        <v>0.94049904030710196</v>
      </c>
      <c r="O200" s="165">
        <v>1.0183340000000001</v>
      </c>
      <c r="P200" s="165">
        <v>1.0072000000000001</v>
      </c>
      <c r="Q200" s="128">
        <v>9.1858037578288094</v>
      </c>
    </row>
    <row r="201" spans="1:17" ht="14.25" customHeight="1" x14ac:dyDescent="0.25">
      <c r="A201" s="18" t="s">
        <v>519</v>
      </c>
      <c r="B201" s="110"/>
      <c r="C201" s="110"/>
      <c r="D201" s="110"/>
      <c r="E201" s="110"/>
      <c r="F201" s="110"/>
      <c r="G201" s="110"/>
      <c r="H201" s="110"/>
      <c r="I201" s="110"/>
      <c r="J201" s="18"/>
      <c r="K201" s="110"/>
      <c r="L201" s="110"/>
      <c r="M201" s="110"/>
      <c r="N201" s="194"/>
      <c r="O201" s="165"/>
      <c r="P201" s="165"/>
      <c r="Q201" s="128"/>
    </row>
    <row r="202" spans="1:17" x14ac:dyDescent="0.25">
      <c r="A202" s="110" t="s">
        <v>520</v>
      </c>
      <c r="B202" s="110">
        <v>25832</v>
      </c>
      <c r="C202" s="110">
        <v>4254</v>
      </c>
      <c r="D202" s="110">
        <v>3937.2786691956699</v>
      </c>
      <c r="E202" s="110">
        <v>355.499552322542</v>
      </c>
      <c r="F202" s="110">
        <v>10.2086266641977</v>
      </c>
      <c r="G202" s="110">
        <v>-43.535076441043799</v>
      </c>
      <c r="H202" s="110">
        <v>8.4383991691947298</v>
      </c>
      <c r="I202" s="110">
        <v>-14.3029896226817</v>
      </c>
      <c r="J202" s="110"/>
      <c r="K202" s="110">
        <v>798</v>
      </c>
      <c r="L202" s="110">
        <v>381.09610118781598</v>
      </c>
      <c r="M202" s="110">
        <v>328.84240332321002</v>
      </c>
      <c r="N202" s="194">
        <v>0.93625000000000003</v>
      </c>
      <c r="O202" s="165">
        <v>0.96387400000000001</v>
      </c>
      <c r="P202" s="165">
        <v>1.0011000000000001</v>
      </c>
      <c r="Q202" s="128">
        <v>-4.0865384615384599</v>
      </c>
    </row>
    <row r="203" spans="1:17" x14ac:dyDescent="0.25">
      <c r="A203" s="110" t="s">
        <v>521</v>
      </c>
      <c r="B203" s="110">
        <v>8535</v>
      </c>
      <c r="C203" s="110">
        <v>4017</v>
      </c>
      <c r="D203" s="110">
        <v>3568.9927861916499</v>
      </c>
      <c r="E203" s="110">
        <v>382.476644973806</v>
      </c>
      <c r="F203" s="110">
        <v>127.580274137218</v>
      </c>
      <c r="G203" s="110">
        <v>-43.535076441043799</v>
      </c>
      <c r="H203" s="110">
        <v>-3.8683932588694798</v>
      </c>
      <c r="I203" s="110">
        <v>-14.3029896226817</v>
      </c>
      <c r="J203" s="110"/>
      <c r="K203" s="110">
        <v>239</v>
      </c>
      <c r="L203" s="110">
        <v>319.88713775633698</v>
      </c>
      <c r="M203" s="110">
        <v>444.00555205721901</v>
      </c>
      <c r="N203" s="194">
        <v>0.894067796610169</v>
      </c>
      <c r="O203" s="165">
        <v>0.97082499999999994</v>
      </c>
      <c r="P203" s="165">
        <v>1.0341</v>
      </c>
      <c r="Q203" s="128">
        <v>-0.829875518672199</v>
      </c>
    </row>
    <row r="204" spans="1:17" x14ac:dyDescent="0.25">
      <c r="A204" s="110" t="s">
        <v>522</v>
      </c>
      <c r="B204" s="110">
        <v>10315</v>
      </c>
      <c r="C204" s="110">
        <v>4939</v>
      </c>
      <c r="D204" s="110">
        <v>3818.0405956775999</v>
      </c>
      <c r="E204" s="110">
        <v>729.61300265916896</v>
      </c>
      <c r="F204" s="110">
        <v>354.46472651344601</v>
      </c>
      <c r="G204" s="110">
        <v>-43.535076441043799</v>
      </c>
      <c r="H204" s="110">
        <v>94.770045934296306</v>
      </c>
      <c r="I204" s="110">
        <v>-14.3029896226817</v>
      </c>
      <c r="J204" s="110"/>
      <c r="K204" s="110">
        <v>309</v>
      </c>
      <c r="L204" s="110">
        <v>688.40047021059502</v>
      </c>
      <c r="M204" s="110">
        <v>769.76493497368597</v>
      </c>
      <c r="N204" s="194">
        <v>0.87012987012986998</v>
      </c>
      <c r="O204" s="165">
        <v>0.95238900000000004</v>
      </c>
      <c r="P204" s="165">
        <v>1.0912999999999999</v>
      </c>
      <c r="Q204" s="128">
        <v>-16.935483870967701</v>
      </c>
    </row>
    <row r="205" spans="1:17" x14ac:dyDescent="0.25">
      <c r="A205" s="110" t="s">
        <v>523</v>
      </c>
      <c r="B205" s="110">
        <v>11578</v>
      </c>
      <c r="C205" s="110">
        <v>4977</v>
      </c>
      <c r="D205" s="110">
        <v>4348.2533982381701</v>
      </c>
      <c r="E205" s="110">
        <v>503.32571054287899</v>
      </c>
      <c r="F205" s="110">
        <v>186.76496149478999</v>
      </c>
      <c r="G205" s="110">
        <v>-43.535076441043799</v>
      </c>
      <c r="H205" s="110">
        <v>-3.8683932588694798</v>
      </c>
      <c r="I205" s="110">
        <v>-14.3029896226817</v>
      </c>
      <c r="J205" s="110"/>
      <c r="K205" s="110">
        <v>395</v>
      </c>
      <c r="L205" s="110">
        <v>581.67019174146606</v>
      </c>
      <c r="M205" s="110">
        <v>423.92062921023501</v>
      </c>
      <c r="N205" s="194">
        <v>0.94458438287153701</v>
      </c>
      <c r="O205" s="165">
        <v>0.95718900000000007</v>
      </c>
      <c r="P205" s="165">
        <v>1.0416000000000001</v>
      </c>
      <c r="Q205" s="128">
        <v>4.2216358839050097</v>
      </c>
    </row>
    <row r="206" spans="1:17" x14ac:dyDescent="0.25">
      <c r="A206" s="110" t="s">
        <v>524</v>
      </c>
      <c r="B206" s="110">
        <v>9105</v>
      </c>
      <c r="C206" s="110">
        <v>4299</v>
      </c>
      <c r="D206" s="110">
        <v>3961.48284920063</v>
      </c>
      <c r="E206" s="110">
        <v>250.72183012171101</v>
      </c>
      <c r="F206" s="110">
        <v>148.887150984225</v>
      </c>
      <c r="G206" s="110">
        <v>-43.535076441043799</v>
      </c>
      <c r="H206" s="110">
        <v>-3.8683932588694798</v>
      </c>
      <c r="I206" s="110">
        <v>-14.3029896226817</v>
      </c>
      <c r="J206" s="110"/>
      <c r="K206" s="110">
        <v>283</v>
      </c>
      <c r="L206" s="110">
        <v>299.49693268592199</v>
      </c>
      <c r="M206" s="110">
        <v>200.88612742344301</v>
      </c>
      <c r="N206" s="194">
        <v>0.90035587188612098</v>
      </c>
      <c r="O206" s="165">
        <v>0.96862099999999995</v>
      </c>
      <c r="P206" s="165">
        <v>1.0361</v>
      </c>
      <c r="Q206" s="128">
        <v>4.4280442804428004</v>
      </c>
    </row>
    <row r="207" spans="1:17" x14ac:dyDescent="0.25">
      <c r="A207" s="110" t="s">
        <v>525</v>
      </c>
      <c r="B207" s="110">
        <v>11589</v>
      </c>
      <c r="C207" s="110">
        <v>4163</v>
      </c>
      <c r="D207" s="110">
        <v>3651.26551574422</v>
      </c>
      <c r="E207" s="110">
        <v>197.11293191169599</v>
      </c>
      <c r="F207" s="110">
        <v>348.36632550489099</v>
      </c>
      <c r="G207" s="110">
        <v>-43.535076441043799</v>
      </c>
      <c r="H207" s="110">
        <v>24.353664640422299</v>
      </c>
      <c r="I207" s="110">
        <v>-14.3029896226817</v>
      </c>
      <c r="J207" s="110"/>
      <c r="K207" s="110">
        <v>332</v>
      </c>
      <c r="L207" s="110">
        <v>155.14937164787301</v>
      </c>
      <c r="M207" s="110">
        <v>238.015892041461</v>
      </c>
      <c r="N207" s="194">
        <v>0.90773809523809501</v>
      </c>
      <c r="O207" s="165">
        <v>0.95625899999999997</v>
      </c>
      <c r="P207" s="165">
        <v>1.0938000000000001</v>
      </c>
      <c r="Q207" s="128">
        <v>-7.0028011204481801</v>
      </c>
    </row>
    <row r="208" spans="1:17" x14ac:dyDescent="0.25">
      <c r="A208" s="110" t="s">
        <v>526</v>
      </c>
      <c r="B208" s="110">
        <v>16820</v>
      </c>
      <c r="C208" s="110">
        <v>4439</v>
      </c>
      <c r="D208" s="110">
        <v>4910.2127430321698</v>
      </c>
      <c r="E208" s="110">
        <v>-353.32003665505903</v>
      </c>
      <c r="F208" s="110">
        <v>-56.482081708426698</v>
      </c>
      <c r="G208" s="110">
        <v>-43.535076441043799</v>
      </c>
      <c r="H208" s="110">
        <v>-3.8683932588694798</v>
      </c>
      <c r="I208" s="110">
        <v>-14.3029896226817</v>
      </c>
      <c r="J208" s="110"/>
      <c r="K208" s="110">
        <v>648</v>
      </c>
      <c r="L208" s="110">
        <v>-332.95106153225299</v>
      </c>
      <c r="M208" s="110">
        <v>-374.74961191192102</v>
      </c>
      <c r="N208" s="194">
        <v>0.95552147239263796</v>
      </c>
      <c r="O208" s="165">
        <v>0.97760199999999997</v>
      </c>
      <c r="P208" s="165">
        <v>0.98729999999999996</v>
      </c>
      <c r="Q208" s="128">
        <v>8.5427135678392006</v>
      </c>
    </row>
    <row r="209" spans="1:17" x14ac:dyDescent="0.25">
      <c r="A209" s="110" t="s">
        <v>527</v>
      </c>
      <c r="B209" s="110">
        <v>96466</v>
      </c>
      <c r="C209" s="110">
        <v>3854</v>
      </c>
      <c r="D209" s="110">
        <v>3971.6045556675099</v>
      </c>
      <c r="E209" s="110">
        <v>-60.360698793235102</v>
      </c>
      <c r="F209" s="110">
        <v>2.3031760279812299</v>
      </c>
      <c r="G209" s="110">
        <v>-43.535076441043799</v>
      </c>
      <c r="H209" s="110">
        <v>-3.8683932588694798</v>
      </c>
      <c r="I209" s="110">
        <v>-12.5770990356233</v>
      </c>
      <c r="J209" s="110"/>
      <c r="K209" s="110">
        <v>3006</v>
      </c>
      <c r="L209" s="110">
        <v>-38.543635163765401</v>
      </c>
      <c r="M209" s="110">
        <v>-83.2383625567618</v>
      </c>
      <c r="N209" s="194">
        <v>0.93766666666666698</v>
      </c>
      <c r="O209" s="165">
        <v>0.98159200000000002</v>
      </c>
      <c r="P209" s="165">
        <v>0.99909999999999999</v>
      </c>
      <c r="Q209" s="128">
        <v>13.3484162895928</v>
      </c>
    </row>
    <row r="210" spans="1:17" x14ac:dyDescent="0.25">
      <c r="A210" s="110" t="s">
        <v>528</v>
      </c>
      <c r="B210" s="110">
        <v>12115</v>
      </c>
      <c r="C210" s="110">
        <v>5550</v>
      </c>
      <c r="D210" s="110">
        <v>4923.4975851397003</v>
      </c>
      <c r="E210" s="110">
        <v>483.82386545565998</v>
      </c>
      <c r="F210" s="110">
        <v>196.909326431502</v>
      </c>
      <c r="G210" s="110">
        <v>-43.535076441043799</v>
      </c>
      <c r="H210" s="110">
        <v>-3.8683932588694798</v>
      </c>
      <c r="I210" s="110">
        <v>-7.2332948416113201</v>
      </c>
      <c r="J210" s="110"/>
      <c r="K210" s="110">
        <v>468</v>
      </c>
      <c r="L210" s="110">
        <v>514.12315941119505</v>
      </c>
      <c r="M210" s="110">
        <v>452.46397136606703</v>
      </c>
      <c r="N210" s="194">
        <v>0.92291220556745202</v>
      </c>
      <c r="O210" s="165">
        <v>0.965889</v>
      </c>
      <c r="P210" s="165">
        <v>1.0387999999999999</v>
      </c>
      <c r="Q210" s="128">
        <v>14.146341463414601</v>
      </c>
    </row>
    <row r="211" spans="1:17" x14ac:dyDescent="0.25">
      <c r="A211" s="110" t="s">
        <v>529</v>
      </c>
      <c r="B211" s="110">
        <v>24053</v>
      </c>
      <c r="C211" s="110">
        <v>4185</v>
      </c>
      <c r="D211" s="110">
        <v>3942.3481916813798</v>
      </c>
      <c r="E211" s="110">
        <v>341.05240906944999</v>
      </c>
      <c r="F211" s="110">
        <v>-37.093975161245098</v>
      </c>
      <c r="G211" s="110">
        <v>-43.535076441043799</v>
      </c>
      <c r="H211" s="110">
        <v>-3.8683932588694798</v>
      </c>
      <c r="I211" s="110">
        <v>-14.3029896226817</v>
      </c>
      <c r="J211" s="110"/>
      <c r="K211" s="110">
        <v>744</v>
      </c>
      <c r="L211" s="110">
        <v>303.545227980194</v>
      </c>
      <c r="M211" s="110">
        <v>377.498990024649</v>
      </c>
      <c r="N211" s="194">
        <v>0.92462987886944803</v>
      </c>
      <c r="O211" s="165">
        <v>0.96021800000000002</v>
      </c>
      <c r="P211" s="165">
        <v>0.98909999999999998</v>
      </c>
      <c r="Q211" s="128">
        <v>0.54054054054054101</v>
      </c>
    </row>
    <row r="212" spans="1:17" x14ac:dyDescent="0.25">
      <c r="A212" s="110" t="s">
        <v>530</v>
      </c>
      <c r="B212" s="110">
        <v>3701</v>
      </c>
      <c r="C212" s="110">
        <v>4626</v>
      </c>
      <c r="D212" s="110">
        <v>3960.31791076116</v>
      </c>
      <c r="E212" s="110">
        <v>363.94554760757399</v>
      </c>
      <c r="F212" s="110">
        <v>363.89035926089099</v>
      </c>
      <c r="G212" s="110">
        <v>-43.535076441043799</v>
      </c>
      <c r="H212" s="110">
        <v>-3.8683932588694798</v>
      </c>
      <c r="I212" s="110">
        <v>-14.3029896226817</v>
      </c>
      <c r="J212" s="110"/>
      <c r="K212" s="110">
        <v>115</v>
      </c>
      <c r="L212" s="110">
        <v>273.12537557693202</v>
      </c>
      <c r="M212" s="110">
        <v>453.70511950415897</v>
      </c>
      <c r="N212" s="194">
        <v>0.875</v>
      </c>
      <c r="O212" s="165">
        <v>0.95930099999999996</v>
      </c>
      <c r="P212" s="165">
        <v>1.0904</v>
      </c>
      <c r="Q212" s="128">
        <v>4.5454545454545503</v>
      </c>
    </row>
    <row r="213" spans="1:17" x14ac:dyDescent="0.25">
      <c r="A213" s="110" t="s">
        <v>531</v>
      </c>
      <c r="B213" s="110">
        <v>3882</v>
      </c>
      <c r="C213" s="110">
        <v>5298</v>
      </c>
      <c r="D213" s="110">
        <v>4596.4633252285603</v>
      </c>
      <c r="E213" s="110">
        <v>578.33851243320203</v>
      </c>
      <c r="F213" s="110">
        <v>185.13968981199599</v>
      </c>
      <c r="G213" s="110">
        <v>-43.535076441043799</v>
      </c>
      <c r="H213" s="110">
        <v>-3.8683932588694798</v>
      </c>
      <c r="I213" s="110">
        <v>-14.3029896226817</v>
      </c>
      <c r="J213" s="110"/>
      <c r="K213" s="110">
        <v>140</v>
      </c>
      <c r="L213" s="110">
        <v>628.23066300359505</v>
      </c>
      <c r="M213" s="110">
        <v>527.38576172875196</v>
      </c>
      <c r="N213" s="194">
        <v>0.900709219858156</v>
      </c>
      <c r="O213" s="165">
        <v>0.95975399999999988</v>
      </c>
      <c r="P213" s="165">
        <v>1.0389999999999999</v>
      </c>
      <c r="Q213" s="128">
        <v>0.71942446043165498</v>
      </c>
    </row>
    <row r="214" spans="1:17" x14ac:dyDescent="0.25">
      <c r="A214" s="110" t="s">
        <v>532</v>
      </c>
      <c r="B214" s="110">
        <v>13418</v>
      </c>
      <c r="C214" s="110">
        <v>4833</v>
      </c>
      <c r="D214" s="110">
        <v>3932.45578445501</v>
      </c>
      <c r="E214" s="110">
        <v>584.62321874091197</v>
      </c>
      <c r="F214" s="110">
        <v>336.59715160074899</v>
      </c>
      <c r="G214" s="110">
        <v>-43.535076441043799</v>
      </c>
      <c r="H214" s="110">
        <v>36.9933786556565</v>
      </c>
      <c r="I214" s="110">
        <v>-14.3029896226817</v>
      </c>
      <c r="J214" s="110"/>
      <c r="K214" s="110">
        <v>414</v>
      </c>
      <c r="L214" s="110">
        <v>605.67137575403399</v>
      </c>
      <c r="M214" s="110">
        <v>562.51446159373302</v>
      </c>
      <c r="N214" s="194">
        <v>0.91463414634146301</v>
      </c>
      <c r="O214" s="165">
        <v>0.96366799999999997</v>
      </c>
      <c r="P214" s="165">
        <v>1.0841000000000001</v>
      </c>
      <c r="Q214" s="128">
        <v>-8.6092715231788102</v>
      </c>
    </row>
    <row r="215" spans="1:17" x14ac:dyDescent="0.25">
      <c r="A215" s="110" t="s">
        <v>533</v>
      </c>
      <c r="B215" s="110">
        <v>15242</v>
      </c>
      <c r="C215" s="110">
        <v>4861</v>
      </c>
      <c r="D215" s="110">
        <v>4473.6614928053305</v>
      </c>
      <c r="E215" s="110">
        <v>364.39768351755299</v>
      </c>
      <c r="F215" s="110">
        <v>84.614062401456096</v>
      </c>
      <c r="G215" s="110">
        <v>-43.535076441043799</v>
      </c>
      <c r="H215" s="110">
        <v>-3.8683932588694798</v>
      </c>
      <c r="I215" s="110">
        <v>-14.3029896226817</v>
      </c>
      <c r="J215" s="110"/>
      <c r="K215" s="110">
        <v>535</v>
      </c>
      <c r="L215" s="110">
        <v>364.86910143727198</v>
      </c>
      <c r="M215" s="110">
        <v>362.86566546377799</v>
      </c>
      <c r="N215" s="194">
        <v>0.90166975881261602</v>
      </c>
      <c r="O215" s="165">
        <v>0.96362499999999995</v>
      </c>
      <c r="P215" s="165">
        <v>1.0176000000000001</v>
      </c>
      <c r="Q215" s="128">
        <v>3.6821705426356601</v>
      </c>
    </row>
    <row r="216" spans="1:17" x14ac:dyDescent="0.25">
      <c r="A216" s="110" t="s">
        <v>534</v>
      </c>
      <c r="B216" s="110">
        <v>11411</v>
      </c>
      <c r="C216" s="110">
        <v>3815</v>
      </c>
      <c r="D216" s="110">
        <v>3194.4318137647001</v>
      </c>
      <c r="E216" s="110">
        <v>249.32812758186401</v>
      </c>
      <c r="F216" s="110">
        <v>308.39031289159902</v>
      </c>
      <c r="G216" s="110">
        <v>-43.535076441043799</v>
      </c>
      <c r="H216" s="110">
        <v>120.634446339352</v>
      </c>
      <c r="I216" s="110">
        <v>-14.3029896226817</v>
      </c>
      <c r="J216" s="110"/>
      <c r="K216" s="110">
        <v>286</v>
      </c>
      <c r="L216" s="110">
        <v>282.03813780938202</v>
      </c>
      <c r="M216" s="110">
        <v>215.55751722029001</v>
      </c>
      <c r="N216" s="194">
        <v>0.91003460207612497</v>
      </c>
      <c r="O216" s="165">
        <v>0.95404300000000009</v>
      </c>
      <c r="P216" s="165">
        <v>1.0947</v>
      </c>
      <c r="Q216" s="128">
        <v>-22.911051212937998</v>
      </c>
    </row>
    <row r="217" spans="1:17" x14ac:dyDescent="0.25">
      <c r="A217" s="110" t="s">
        <v>535</v>
      </c>
      <c r="B217" s="110">
        <v>9914</v>
      </c>
      <c r="C217" s="110">
        <v>4894</v>
      </c>
      <c r="D217" s="110">
        <v>3998.1839285534802</v>
      </c>
      <c r="E217" s="110">
        <v>531.996076489291</v>
      </c>
      <c r="F217" s="110">
        <v>353.31980351938</v>
      </c>
      <c r="G217" s="110">
        <v>-43.535076441043799</v>
      </c>
      <c r="H217" s="110">
        <v>67.912204149511894</v>
      </c>
      <c r="I217" s="110">
        <v>-14.3029896226817</v>
      </c>
      <c r="J217" s="110"/>
      <c r="K217" s="110">
        <v>311</v>
      </c>
      <c r="L217" s="110">
        <v>487.49914154040601</v>
      </c>
      <c r="M217" s="110">
        <v>575.432411304119</v>
      </c>
      <c r="N217" s="194">
        <v>0.92926045016077197</v>
      </c>
      <c r="O217" s="165">
        <v>0.98039900000000002</v>
      </c>
      <c r="P217" s="165">
        <v>1.0869</v>
      </c>
      <c r="Q217" s="128">
        <v>-12.885154061624601</v>
      </c>
    </row>
    <row r="218" spans="1:17" ht="14.25" customHeight="1" x14ac:dyDescent="0.25">
      <c r="A218" s="18" t="s">
        <v>536</v>
      </c>
      <c r="B218" s="110"/>
      <c r="C218" s="110"/>
      <c r="D218" s="110"/>
      <c r="E218" s="110"/>
      <c r="F218" s="110"/>
      <c r="G218" s="110"/>
      <c r="H218" s="110"/>
      <c r="I218" s="110"/>
      <c r="J218" s="18"/>
      <c r="K218" s="110"/>
      <c r="L218" s="110"/>
      <c r="M218" s="110"/>
      <c r="N218" s="194"/>
      <c r="O218" s="165"/>
      <c r="P218" s="165"/>
      <c r="Q218" s="128"/>
    </row>
    <row r="219" spans="1:17" x14ac:dyDescent="0.25">
      <c r="A219" s="110" t="s">
        <v>537</v>
      </c>
      <c r="B219" s="110">
        <v>11497</v>
      </c>
      <c r="C219" s="110">
        <v>4796</v>
      </c>
      <c r="D219" s="110">
        <v>4312.3734604685696</v>
      </c>
      <c r="E219" s="110">
        <v>366.12449078391302</v>
      </c>
      <c r="F219" s="110">
        <v>178.80379589287199</v>
      </c>
      <c r="G219" s="110">
        <v>-43.535076441043799</v>
      </c>
      <c r="H219" s="110">
        <v>-3.8683932588694798</v>
      </c>
      <c r="I219" s="110">
        <v>-14.3029896226817</v>
      </c>
      <c r="J219" s="110"/>
      <c r="K219" s="110">
        <v>389</v>
      </c>
      <c r="L219" s="110">
        <v>464.938924871567</v>
      </c>
      <c r="M219" s="110">
        <v>266.24945656220098</v>
      </c>
      <c r="N219" s="194">
        <v>0.909326424870466</v>
      </c>
      <c r="O219" s="165">
        <v>0.97345100000000007</v>
      </c>
      <c r="P219" s="165">
        <v>1.0401</v>
      </c>
      <c r="Q219" s="128">
        <v>7.1625344352617102</v>
      </c>
    </row>
    <row r="220" spans="1:17" x14ac:dyDescent="0.25">
      <c r="A220" s="110" t="s">
        <v>538</v>
      </c>
      <c r="B220" s="110">
        <v>9530</v>
      </c>
      <c r="C220" s="110">
        <v>4692</v>
      </c>
      <c r="D220" s="110">
        <v>4105.7903484941899</v>
      </c>
      <c r="E220" s="110">
        <v>391.414326514565</v>
      </c>
      <c r="F220" s="110">
        <v>207.882505273996</v>
      </c>
      <c r="G220" s="110">
        <v>-43.535076441043799</v>
      </c>
      <c r="H220" s="110">
        <v>44.594057017508803</v>
      </c>
      <c r="I220" s="110">
        <v>-14.3029896226817</v>
      </c>
      <c r="J220" s="110"/>
      <c r="K220" s="110">
        <v>307</v>
      </c>
      <c r="L220" s="110">
        <v>345.78772281765202</v>
      </c>
      <c r="M220" s="110">
        <v>435.98033007741998</v>
      </c>
      <c r="N220" s="194">
        <v>0.88961038961038996</v>
      </c>
      <c r="O220" s="165">
        <v>0.962032</v>
      </c>
      <c r="P220" s="165">
        <v>1.0491999999999999</v>
      </c>
      <c r="Q220" s="128">
        <v>-9.4395280235988199</v>
      </c>
    </row>
    <row r="221" spans="1:17" x14ac:dyDescent="0.25">
      <c r="A221" s="110" t="s">
        <v>539</v>
      </c>
      <c r="B221" s="110">
        <v>16290</v>
      </c>
      <c r="C221" s="110">
        <v>5091</v>
      </c>
      <c r="D221" s="110">
        <v>4459.6940534360401</v>
      </c>
      <c r="E221" s="110">
        <v>513.03127227732796</v>
      </c>
      <c r="F221" s="110">
        <v>179.80568821208701</v>
      </c>
      <c r="G221" s="110">
        <v>-43.535076441043799</v>
      </c>
      <c r="H221" s="110">
        <v>-3.8683932588694798</v>
      </c>
      <c r="I221" s="110">
        <v>-14.3029896226817</v>
      </c>
      <c r="J221" s="110"/>
      <c r="K221" s="110">
        <v>570</v>
      </c>
      <c r="L221" s="110">
        <v>557.25687256208403</v>
      </c>
      <c r="M221" s="110">
        <v>467.74507185851502</v>
      </c>
      <c r="N221" s="194">
        <v>0.92105263157894701</v>
      </c>
      <c r="O221" s="165">
        <v>0.976468</v>
      </c>
      <c r="P221" s="165">
        <v>1.0389999999999999</v>
      </c>
      <c r="Q221" s="128">
        <v>11.764705882352899</v>
      </c>
    </row>
    <row r="222" spans="1:17" x14ac:dyDescent="0.25">
      <c r="A222" s="110" t="s">
        <v>540</v>
      </c>
      <c r="B222" s="110">
        <v>6656</v>
      </c>
      <c r="C222" s="110">
        <v>4819</v>
      </c>
      <c r="D222" s="110">
        <v>4002.0661930849601</v>
      </c>
      <c r="E222" s="110">
        <v>578.29427482168705</v>
      </c>
      <c r="F222" s="110">
        <v>260.40903000828598</v>
      </c>
      <c r="G222" s="110">
        <v>-43.535076441043799</v>
      </c>
      <c r="H222" s="110">
        <v>35.860554872414802</v>
      </c>
      <c r="I222" s="110">
        <v>-14.3029896226817</v>
      </c>
      <c r="J222" s="110"/>
      <c r="K222" s="110">
        <v>209</v>
      </c>
      <c r="L222" s="110">
        <v>393.73550623373598</v>
      </c>
      <c r="M222" s="110">
        <v>761.79244327558001</v>
      </c>
      <c r="N222" s="194">
        <v>0.88516746411483205</v>
      </c>
      <c r="O222" s="165">
        <v>0.96369699999999991</v>
      </c>
      <c r="P222" s="165">
        <v>1.0636000000000001</v>
      </c>
      <c r="Q222" s="128">
        <v>-8.3333333333333304</v>
      </c>
    </row>
    <row r="223" spans="1:17" x14ac:dyDescent="0.25">
      <c r="A223" s="110" t="s">
        <v>541</v>
      </c>
      <c r="B223" s="110">
        <v>30278</v>
      </c>
      <c r="C223" s="110">
        <v>4529</v>
      </c>
      <c r="D223" s="110">
        <v>4314.6738778393301</v>
      </c>
      <c r="E223" s="110">
        <v>324.18107685965401</v>
      </c>
      <c r="F223" s="110">
        <v>-55.390748937236403</v>
      </c>
      <c r="G223" s="110">
        <v>-43.535076441043799</v>
      </c>
      <c r="H223" s="110">
        <v>3.2926732051476302</v>
      </c>
      <c r="I223" s="110">
        <v>-14.3029896226817</v>
      </c>
      <c r="J223" s="110"/>
      <c r="K223" s="110">
        <v>1025</v>
      </c>
      <c r="L223" s="110">
        <v>397.55832095333199</v>
      </c>
      <c r="M223" s="110">
        <v>249.743232631919</v>
      </c>
      <c r="N223" s="194">
        <v>0.93287937743190696</v>
      </c>
      <c r="O223" s="165">
        <v>0.96862399999999993</v>
      </c>
      <c r="P223" s="165">
        <v>0.98580000000000001</v>
      </c>
      <c r="Q223" s="128">
        <v>-3.1190926275992399</v>
      </c>
    </row>
    <row r="224" spans="1:17" x14ac:dyDescent="0.25">
      <c r="A224" s="110" t="s">
        <v>542</v>
      </c>
      <c r="B224" s="110">
        <v>22479</v>
      </c>
      <c r="C224" s="110">
        <v>4617</v>
      </c>
      <c r="D224" s="110">
        <v>4575.5977951578898</v>
      </c>
      <c r="E224" s="110">
        <v>157.176721315782</v>
      </c>
      <c r="F224" s="110">
        <v>-54.520270768002</v>
      </c>
      <c r="G224" s="110">
        <v>-43.535076441043799</v>
      </c>
      <c r="H224" s="110">
        <v>-3.8683932588694798</v>
      </c>
      <c r="I224" s="110">
        <v>-14.3029896226817</v>
      </c>
      <c r="J224" s="110"/>
      <c r="K224" s="110">
        <v>807</v>
      </c>
      <c r="L224" s="110">
        <v>203.12763149411401</v>
      </c>
      <c r="M224" s="110">
        <v>110.165211003393</v>
      </c>
      <c r="N224" s="194">
        <v>0.94292803970223305</v>
      </c>
      <c r="O224" s="165">
        <v>0.97774100000000008</v>
      </c>
      <c r="P224" s="165">
        <v>0.98680000000000001</v>
      </c>
      <c r="Q224" s="128">
        <v>-1.34474327628362</v>
      </c>
    </row>
    <row r="225" spans="1:17" x14ac:dyDescent="0.25">
      <c r="A225" s="110" t="s">
        <v>543</v>
      </c>
      <c r="B225" s="110">
        <v>5576</v>
      </c>
      <c r="C225" s="110">
        <v>4684</v>
      </c>
      <c r="D225" s="110">
        <v>3862.9157309679199</v>
      </c>
      <c r="E225" s="110">
        <v>647.20292234902195</v>
      </c>
      <c r="F225" s="110">
        <v>169.27895554802501</v>
      </c>
      <c r="G225" s="110">
        <v>-43.535076441043799</v>
      </c>
      <c r="H225" s="110">
        <v>62.275520385965997</v>
      </c>
      <c r="I225" s="110">
        <v>-14.3029896226817</v>
      </c>
      <c r="J225" s="110"/>
      <c r="K225" s="110">
        <v>169</v>
      </c>
      <c r="L225" s="110">
        <v>510.608769759099</v>
      </c>
      <c r="M225" s="110">
        <v>782.73647480488899</v>
      </c>
      <c r="N225" s="194">
        <v>0.93413173652694603</v>
      </c>
      <c r="O225" s="165">
        <v>0.96890600000000004</v>
      </c>
      <c r="P225" s="165">
        <v>1.0423</v>
      </c>
      <c r="Q225" s="128">
        <v>-12.435233160621801</v>
      </c>
    </row>
    <row r="226" spans="1:17" x14ac:dyDescent="0.25">
      <c r="A226" s="110" t="s">
        <v>544</v>
      </c>
      <c r="B226" s="110">
        <v>8756</v>
      </c>
      <c r="C226" s="110">
        <v>4319</v>
      </c>
      <c r="D226" s="110">
        <v>3886.48327499466</v>
      </c>
      <c r="E226" s="110">
        <v>303.27253001219901</v>
      </c>
      <c r="F226" s="110">
        <v>143.070479735394</v>
      </c>
      <c r="G226" s="110">
        <v>-43.535076441043799</v>
      </c>
      <c r="H226" s="110">
        <v>-3.8683932588694798</v>
      </c>
      <c r="I226" s="110">
        <v>33.607738174804403</v>
      </c>
      <c r="J226" s="110"/>
      <c r="K226" s="110">
        <v>267</v>
      </c>
      <c r="L226" s="110">
        <v>391.77388375414603</v>
      </c>
      <c r="M226" s="110">
        <v>213.71057613619601</v>
      </c>
      <c r="N226" s="194">
        <v>0.94095940959409596</v>
      </c>
      <c r="O226" s="165">
        <v>0.97503399999999996</v>
      </c>
      <c r="P226" s="165">
        <v>1.0353000000000001</v>
      </c>
      <c r="Q226" s="128">
        <v>23.6111111111111</v>
      </c>
    </row>
    <row r="227" spans="1:17" x14ac:dyDescent="0.25">
      <c r="A227" s="110" t="s">
        <v>545</v>
      </c>
      <c r="B227" s="110">
        <v>23435</v>
      </c>
      <c r="C227" s="110">
        <v>4432</v>
      </c>
      <c r="D227" s="110">
        <v>4171.3986930683895</v>
      </c>
      <c r="E227" s="110">
        <v>227.48476818191301</v>
      </c>
      <c r="F227" s="110">
        <v>55.934404444902803</v>
      </c>
      <c r="G227" s="110">
        <v>-43.535076441043799</v>
      </c>
      <c r="H227" s="110">
        <v>34.6871985859296</v>
      </c>
      <c r="I227" s="110">
        <v>-14.3029896226817</v>
      </c>
      <c r="J227" s="110"/>
      <c r="K227" s="110">
        <v>767</v>
      </c>
      <c r="L227" s="110">
        <v>219.09017715830001</v>
      </c>
      <c r="M227" s="110">
        <v>234.81875907146801</v>
      </c>
      <c r="N227" s="194">
        <v>0.92026143790849702</v>
      </c>
      <c r="O227" s="165">
        <v>0.96690299999999996</v>
      </c>
      <c r="P227" s="165">
        <v>1.012</v>
      </c>
      <c r="Q227" s="128">
        <v>-7.9231692677070802</v>
      </c>
    </row>
    <row r="228" spans="1:17" x14ac:dyDescent="0.25">
      <c r="A228" s="110" t="s">
        <v>546</v>
      </c>
      <c r="B228" s="110">
        <v>4517</v>
      </c>
      <c r="C228" s="110">
        <v>4357</v>
      </c>
      <c r="D228" s="110">
        <v>3696.3450019582901</v>
      </c>
      <c r="E228" s="110">
        <v>449.70353275860299</v>
      </c>
      <c r="F228" s="110">
        <v>152.622516705826</v>
      </c>
      <c r="G228" s="110">
        <v>-43.535076441043799</v>
      </c>
      <c r="H228" s="110">
        <v>116.621855594823</v>
      </c>
      <c r="I228" s="110">
        <v>-14.3029896226817</v>
      </c>
      <c r="J228" s="110"/>
      <c r="K228" s="110">
        <v>131</v>
      </c>
      <c r="L228" s="110">
        <v>412.96199074705902</v>
      </c>
      <c r="M228" s="110">
        <v>485.38447463608901</v>
      </c>
      <c r="N228" s="194">
        <v>0.91603053435114501</v>
      </c>
      <c r="O228" s="165">
        <v>0.96878699999999995</v>
      </c>
      <c r="P228" s="165">
        <v>1.0397000000000001</v>
      </c>
      <c r="Q228" s="128">
        <v>-20.121951219512201</v>
      </c>
    </row>
    <row r="229" spans="1:17" x14ac:dyDescent="0.25">
      <c r="A229" s="110" t="s">
        <v>547</v>
      </c>
      <c r="B229" s="110">
        <v>10701</v>
      </c>
      <c r="C229" s="110">
        <v>4569</v>
      </c>
      <c r="D229" s="110">
        <v>4299.6601765535597</v>
      </c>
      <c r="E229" s="110">
        <v>165.04746620490999</v>
      </c>
      <c r="F229" s="110">
        <v>166.25494471352999</v>
      </c>
      <c r="G229" s="110">
        <v>-43.535076441043799</v>
      </c>
      <c r="H229" s="110">
        <v>-3.8683932588694798</v>
      </c>
      <c r="I229" s="110">
        <v>-14.3029896226817</v>
      </c>
      <c r="J229" s="110"/>
      <c r="K229" s="110">
        <v>361</v>
      </c>
      <c r="L229" s="110">
        <v>213.95296702946999</v>
      </c>
      <c r="M229" s="110">
        <v>115.081365246293</v>
      </c>
      <c r="N229" s="194">
        <v>0.92797783933517997</v>
      </c>
      <c r="O229" s="165">
        <v>0.9685720000000001</v>
      </c>
      <c r="P229" s="165">
        <v>1.0373000000000001</v>
      </c>
      <c r="Q229" s="128">
        <v>0.55710306406685195</v>
      </c>
    </row>
    <row r="230" spans="1:17" x14ac:dyDescent="0.25">
      <c r="A230" s="110" t="s">
        <v>536</v>
      </c>
      <c r="B230" s="110">
        <v>158057</v>
      </c>
      <c r="C230" s="110">
        <v>4086</v>
      </c>
      <c r="D230" s="110">
        <v>4250.4075691960998</v>
      </c>
      <c r="E230" s="110">
        <v>-48.2555096162735</v>
      </c>
      <c r="F230" s="110">
        <v>-54.053126597583002</v>
      </c>
      <c r="G230" s="110">
        <v>-43.535076441043799</v>
      </c>
      <c r="H230" s="110">
        <v>-3.8683932588694798</v>
      </c>
      <c r="I230" s="110">
        <v>-14.3029896226817</v>
      </c>
      <c r="J230" s="110"/>
      <c r="K230" s="110">
        <v>5271</v>
      </c>
      <c r="L230" s="110">
        <v>-56.4385331466137</v>
      </c>
      <c r="M230" s="110">
        <v>-41.133086219990197</v>
      </c>
      <c r="N230" s="194">
        <v>0.92085235920852404</v>
      </c>
      <c r="O230" s="165">
        <v>0.98588200000000004</v>
      </c>
      <c r="P230" s="165">
        <v>0.9859</v>
      </c>
      <c r="Q230" s="128">
        <v>6.6788099574984798</v>
      </c>
    </row>
    <row r="231" spans="1:17" ht="14.25" customHeight="1" x14ac:dyDescent="0.25">
      <c r="A231" s="18" t="s">
        <v>548</v>
      </c>
      <c r="B231" s="110"/>
      <c r="C231" s="110"/>
      <c r="D231" s="110"/>
      <c r="E231" s="110"/>
      <c r="F231" s="110"/>
      <c r="G231" s="110"/>
      <c r="H231" s="110"/>
      <c r="I231" s="110"/>
      <c r="J231" s="18"/>
      <c r="K231" s="110"/>
      <c r="L231" s="110"/>
      <c r="M231" s="110"/>
      <c r="N231" s="194"/>
      <c r="O231" s="165"/>
      <c r="P231" s="165"/>
      <c r="Q231" s="128"/>
    </row>
    <row r="232" spans="1:17" x14ac:dyDescent="0.25">
      <c r="A232" s="110" t="s">
        <v>549</v>
      </c>
      <c r="B232" s="110">
        <v>14083</v>
      </c>
      <c r="C232" s="110">
        <v>4347</v>
      </c>
      <c r="D232" s="110">
        <v>4108.7712973878897</v>
      </c>
      <c r="E232" s="110">
        <v>272.13538474496198</v>
      </c>
      <c r="F232" s="110">
        <v>-13.022727839902499</v>
      </c>
      <c r="G232" s="110">
        <v>-43.535076441043799</v>
      </c>
      <c r="H232" s="110">
        <v>36.572281808459202</v>
      </c>
      <c r="I232" s="110">
        <v>-14.3029896226817</v>
      </c>
      <c r="J232" s="110"/>
      <c r="K232" s="110">
        <v>454</v>
      </c>
      <c r="L232" s="110">
        <v>312.28465264748098</v>
      </c>
      <c r="M232" s="110">
        <v>230.92551670838699</v>
      </c>
      <c r="N232" s="194">
        <v>0.92527472527472499</v>
      </c>
      <c r="O232" s="165">
        <v>0.97095699999999996</v>
      </c>
      <c r="P232" s="165">
        <v>0.99539999999999995</v>
      </c>
      <c r="Q232" s="128">
        <v>-8.2828282828282802</v>
      </c>
    </row>
    <row r="233" spans="1:17" x14ac:dyDescent="0.25">
      <c r="A233" s="110" t="s">
        <v>550</v>
      </c>
      <c r="B233" s="110">
        <v>13341</v>
      </c>
      <c r="C233" s="110">
        <v>4988</v>
      </c>
      <c r="D233" s="110">
        <v>4862.7360071131297</v>
      </c>
      <c r="E233" s="110">
        <v>273.34028248895203</v>
      </c>
      <c r="F233" s="110">
        <v>-86.028090406356199</v>
      </c>
      <c r="G233" s="110">
        <v>-43.535076441043799</v>
      </c>
      <c r="H233" s="110">
        <v>-3.8683932588694798</v>
      </c>
      <c r="I233" s="110">
        <v>-14.3029896226817</v>
      </c>
      <c r="J233" s="110"/>
      <c r="K233" s="110">
        <v>509</v>
      </c>
      <c r="L233" s="110">
        <v>247.29304124157599</v>
      </c>
      <c r="M233" s="110">
        <v>298.32692360227099</v>
      </c>
      <c r="N233" s="194">
        <v>0.91417165668662703</v>
      </c>
      <c r="O233" s="165">
        <v>0.97200500000000001</v>
      </c>
      <c r="P233" s="165">
        <v>0.98109999999999997</v>
      </c>
      <c r="Q233" s="128">
        <v>12.610619469026499</v>
      </c>
    </row>
    <row r="234" spans="1:17" x14ac:dyDescent="0.25">
      <c r="A234" s="110" t="s">
        <v>551</v>
      </c>
      <c r="B234" s="110">
        <v>16711</v>
      </c>
      <c r="C234" s="110">
        <v>4569</v>
      </c>
      <c r="D234" s="110">
        <v>4362.5948688730796</v>
      </c>
      <c r="E234" s="110">
        <v>310.34723335421103</v>
      </c>
      <c r="F234" s="110">
        <v>-42.547182916409099</v>
      </c>
      <c r="G234" s="110">
        <v>-43.535076441043799</v>
      </c>
      <c r="H234" s="110">
        <v>-3.8683932588694798</v>
      </c>
      <c r="I234" s="110">
        <v>-14.3029896226817</v>
      </c>
      <c r="J234" s="110"/>
      <c r="K234" s="110">
        <v>572</v>
      </c>
      <c r="L234" s="110">
        <v>265.83991177129298</v>
      </c>
      <c r="M234" s="110">
        <v>353.79395480307102</v>
      </c>
      <c r="N234" s="194">
        <v>0.92280701754385996</v>
      </c>
      <c r="O234" s="165">
        <v>0.97496399999999994</v>
      </c>
      <c r="P234" s="165">
        <v>0.9889</v>
      </c>
      <c r="Q234" s="128">
        <v>7.7212806026365302</v>
      </c>
    </row>
    <row r="235" spans="1:17" x14ac:dyDescent="0.25">
      <c r="A235" s="110" t="s">
        <v>552</v>
      </c>
      <c r="B235" s="110">
        <v>8762</v>
      </c>
      <c r="C235" s="110">
        <v>5234</v>
      </c>
      <c r="D235" s="110">
        <v>4538.39863379498</v>
      </c>
      <c r="E235" s="110">
        <v>531.46830971886197</v>
      </c>
      <c r="F235" s="110">
        <v>189.682764796779</v>
      </c>
      <c r="G235" s="110">
        <v>-43.535076441043799</v>
      </c>
      <c r="H235" s="110">
        <v>32.247110425546502</v>
      </c>
      <c r="I235" s="110">
        <v>-14.3029896226817</v>
      </c>
      <c r="J235" s="110"/>
      <c r="K235" s="110">
        <v>312</v>
      </c>
      <c r="L235" s="110">
        <v>588.52930766667305</v>
      </c>
      <c r="M235" s="110">
        <v>473.34671163699301</v>
      </c>
      <c r="N235" s="194">
        <v>0.89137380191693305</v>
      </c>
      <c r="O235" s="165">
        <v>0.97017300000000006</v>
      </c>
      <c r="P235" s="165">
        <v>1.0405</v>
      </c>
      <c r="Q235" s="128">
        <v>-7.1428571428571397</v>
      </c>
    </row>
    <row r="236" spans="1:17" x14ac:dyDescent="0.25">
      <c r="A236" s="110" t="s">
        <v>553</v>
      </c>
      <c r="B236" s="110">
        <v>26120</v>
      </c>
      <c r="C236" s="110">
        <v>4711</v>
      </c>
      <c r="D236" s="110">
        <v>4533.0847226840697</v>
      </c>
      <c r="E236" s="110">
        <v>267.31570782048101</v>
      </c>
      <c r="F236" s="110">
        <v>-27.213898347511599</v>
      </c>
      <c r="G236" s="110">
        <v>-43.535076441043799</v>
      </c>
      <c r="H236" s="110">
        <v>-3.8683932588694798</v>
      </c>
      <c r="I236" s="110">
        <v>-14.3029896226817</v>
      </c>
      <c r="J236" s="110"/>
      <c r="K236" s="110">
        <v>929</v>
      </c>
      <c r="L236" s="110">
        <v>295.86161034622899</v>
      </c>
      <c r="M236" s="110">
        <v>237.70920516067599</v>
      </c>
      <c r="N236" s="194">
        <v>0.90762620837808805</v>
      </c>
      <c r="O236" s="165">
        <v>0.97373799999999999</v>
      </c>
      <c r="P236" s="165">
        <v>0.99270000000000003</v>
      </c>
      <c r="Q236" s="128">
        <v>7.3988439306358398</v>
      </c>
    </row>
    <row r="237" spans="1:17" x14ac:dyDescent="0.25">
      <c r="A237" s="110" t="s">
        <v>554</v>
      </c>
      <c r="B237" s="110">
        <v>5627</v>
      </c>
      <c r="C237" s="110">
        <v>5182</v>
      </c>
      <c r="D237" s="110">
        <v>4552.7147126558102</v>
      </c>
      <c r="E237" s="110">
        <v>497.12766733009801</v>
      </c>
      <c r="F237" s="110">
        <v>193.449466289501</v>
      </c>
      <c r="G237" s="110">
        <v>-43.535076441043799</v>
      </c>
      <c r="H237" s="110">
        <v>-3.8683932588694798</v>
      </c>
      <c r="I237" s="110">
        <v>-14.3029896226817</v>
      </c>
      <c r="J237" s="110"/>
      <c r="K237" s="110">
        <v>201</v>
      </c>
      <c r="L237" s="110">
        <v>516.63171291949095</v>
      </c>
      <c r="M237" s="110">
        <v>476.563021606647</v>
      </c>
      <c r="N237" s="194">
        <v>0.919191919191919</v>
      </c>
      <c r="O237" s="165">
        <v>0.96422399999999997</v>
      </c>
      <c r="P237" s="165">
        <v>1.0411999999999999</v>
      </c>
      <c r="Q237" s="128">
        <v>-0.98522167487684698</v>
      </c>
    </row>
    <row r="238" spans="1:17" x14ac:dyDescent="0.25">
      <c r="A238" s="110" t="s">
        <v>555</v>
      </c>
      <c r="B238" s="110">
        <v>22981</v>
      </c>
      <c r="C238" s="110">
        <v>4241</v>
      </c>
      <c r="D238" s="110">
        <v>3898.8605033542299</v>
      </c>
      <c r="E238" s="110">
        <v>364.06984281164</v>
      </c>
      <c r="F238" s="110">
        <v>4.7079619770758896</v>
      </c>
      <c r="G238" s="110">
        <v>-43.535076441043799</v>
      </c>
      <c r="H238" s="110">
        <v>31.002379955500899</v>
      </c>
      <c r="I238" s="110">
        <v>-14.3029896226817</v>
      </c>
      <c r="J238" s="110"/>
      <c r="K238" s="110">
        <v>703</v>
      </c>
      <c r="L238" s="110">
        <v>372.29496378038999</v>
      </c>
      <c r="M238" s="110">
        <v>354.78412170883303</v>
      </c>
      <c r="N238" s="194">
        <v>0.93295292439372302</v>
      </c>
      <c r="O238" s="165">
        <v>0.97604500000000005</v>
      </c>
      <c r="P238" s="165">
        <v>0.99970000000000003</v>
      </c>
      <c r="Q238" s="128">
        <v>-7.7427821522309701</v>
      </c>
    </row>
    <row r="239" spans="1:17" x14ac:dyDescent="0.25">
      <c r="A239" s="110" t="s">
        <v>556</v>
      </c>
      <c r="B239" s="110">
        <v>4402</v>
      </c>
      <c r="C239" s="110">
        <v>4538</v>
      </c>
      <c r="D239" s="110">
        <v>4169.3057871574101</v>
      </c>
      <c r="E239" s="110">
        <v>277.46989103157398</v>
      </c>
      <c r="F239" s="110">
        <v>152.63718383602199</v>
      </c>
      <c r="G239" s="110">
        <v>-43.535076441043799</v>
      </c>
      <c r="H239" s="110">
        <v>-3.8683932588694798</v>
      </c>
      <c r="I239" s="110">
        <v>-14.3029896226817</v>
      </c>
      <c r="J239" s="110"/>
      <c r="K239" s="110">
        <v>144</v>
      </c>
      <c r="L239" s="110">
        <v>359.37836769352498</v>
      </c>
      <c r="M239" s="110">
        <v>194.500814235565</v>
      </c>
      <c r="N239" s="194">
        <v>0.852112676056338</v>
      </c>
      <c r="O239" s="165">
        <v>0.967615</v>
      </c>
      <c r="P239" s="165">
        <v>1.0351999999999999</v>
      </c>
      <c r="Q239" s="128">
        <v>3.5971223021582701</v>
      </c>
    </row>
    <row r="240" spans="1:17" x14ac:dyDescent="0.25">
      <c r="A240" s="110" t="s">
        <v>557</v>
      </c>
      <c r="B240" s="110">
        <v>10033</v>
      </c>
      <c r="C240" s="110">
        <v>4827</v>
      </c>
      <c r="D240" s="110">
        <v>4357.27130867301</v>
      </c>
      <c r="E240" s="110">
        <v>345.211933661621</v>
      </c>
      <c r="F240" s="110">
        <v>177.11838255893099</v>
      </c>
      <c r="G240" s="110">
        <v>-43.535076441043799</v>
      </c>
      <c r="H240" s="110">
        <v>5.0753321007192103</v>
      </c>
      <c r="I240" s="110">
        <v>-14.3029896226817</v>
      </c>
      <c r="J240" s="110"/>
      <c r="K240" s="110">
        <v>343</v>
      </c>
      <c r="L240" s="110">
        <v>363.43917209528399</v>
      </c>
      <c r="M240" s="110">
        <v>325.92409509390097</v>
      </c>
      <c r="N240" s="194">
        <v>0.918604651162791</v>
      </c>
      <c r="O240" s="165">
        <v>0.97377199999999997</v>
      </c>
      <c r="P240" s="165">
        <v>1.0392999999999999</v>
      </c>
      <c r="Q240" s="128">
        <v>-3.3802816901408401</v>
      </c>
    </row>
    <row r="241" spans="1:17" x14ac:dyDescent="0.25">
      <c r="A241" s="110" t="s">
        <v>558</v>
      </c>
      <c r="B241" s="110">
        <v>158653</v>
      </c>
      <c r="C241" s="110">
        <v>4332</v>
      </c>
      <c r="D241" s="110">
        <v>4530.0719573229298</v>
      </c>
      <c r="E241" s="110">
        <v>-95.170259628035396</v>
      </c>
      <c r="F241" s="110">
        <v>-53.919329708580598</v>
      </c>
      <c r="G241" s="110">
        <v>-41.7142789068672</v>
      </c>
      <c r="H241" s="110">
        <v>-3.8683932588694798</v>
      </c>
      <c r="I241" s="110">
        <v>-3.7351234364449102</v>
      </c>
      <c r="J241" s="110"/>
      <c r="K241" s="110">
        <v>5639</v>
      </c>
      <c r="L241" s="110">
        <v>-82.668458071401801</v>
      </c>
      <c r="M241" s="110">
        <v>-108.732661318726</v>
      </c>
      <c r="N241" s="194">
        <v>0.91771590707572304</v>
      </c>
      <c r="O241" s="165">
        <v>1.000613</v>
      </c>
      <c r="P241" s="165">
        <v>0.98680000000000001</v>
      </c>
      <c r="Q241" s="128">
        <v>14.870645752699099</v>
      </c>
    </row>
    <row r="242" spans="1:17" ht="14.25" customHeight="1" x14ac:dyDescent="0.25">
      <c r="A242" s="18" t="s">
        <v>559</v>
      </c>
      <c r="B242" s="110"/>
      <c r="C242" s="110"/>
      <c r="D242" s="110"/>
      <c r="E242" s="110"/>
      <c r="F242" s="110"/>
      <c r="G242" s="110"/>
      <c r="H242" s="110"/>
      <c r="I242" s="110"/>
      <c r="J242" s="18"/>
      <c r="K242" s="110"/>
      <c r="L242" s="110"/>
      <c r="M242" s="110"/>
      <c r="N242" s="194"/>
      <c r="O242" s="165"/>
      <c r="P242" s="165"/>
      <c r="Q242" s="128"/>
    </row>
    <row r="243" spans="1:17" x14ac:dyDescent="0.25">
      <c r="A243" s="110" t="s">
        <v>560</v>
      </c>
      <c r="B243" s="110">
        <v>22932</v>
      </c>
      <c r="C243" s="110">
        <v>4440</v>
      </c>
      <c r="D243" s="110">
        <v>4029.4648170022901</v>
      </c>
      <c r="E243" s="110">
        <v>464.76183447280999</v>
      </c>
      <c r="F243" s="110">
        <v>7.8923525365829601</v>
      </c>
      <c r="G243" s="110">
        <v>-43.535076441043799</v>
      </c>
      <c r="H243" s="110">
        <v>-3.8683932588694798</v>
      </c>
      <c r="I243" s="110">
        <v>-14.3029896226817</v>
      </c>
      <c r="J243" s="110"/>
      <c r="K243" s="110">
        <v>725</v>
      </c>
      <c r="L243" s="110">
        <v>506.20797061349703</v>
      </c>
      <c r="M243" s="110">
        <v>422.25509819806501</v>
      </c>
      <c r="N243" s="194">
        <v>0.94013605442176895</v>
      </c>
      <c r="O243" s="165">
        <v>0.96598099999999998</v>
      </c>
      <c r="P243" s="165">
        <v>1.0004999999999999</v>
      </c>
      <c r="Q243" s="128">
        <v>0.27662517289073302</v>
      </c>
    </row>
    <row r="244" spans="1:17" x14ac:dyDescent="0.25">
      <c r="A244" s="110" t="s">
        <v>561</v>
      </c>
      <c r="B244" s="110">
        <v>52178</v>
      </c>
      <c r="C244" s="110">
        <v>4987</v>
      </c>
      <c r="D244" s="110">
        <v>4904.8708298109796</v>
      </c>
      <c r="E244" s="110">
        <v>184.08938774818401</v>
      </c>
      <c r="F244" s="110">
        <v>-40.228165672141003</v>
      </c>
      <c r="G244" s="110">
        <v>-43.535076441043799</v>
      </c>
      <c r="H244" s="110">
        <v>-3.8683932588694798</v>
      </c>
      <c r="I244" s="110">
        <v>-14.3029896226817</v>
      </c>
      <c r="J244" s="110"/>
      <c r="K244" s="110">
        <v>2008</v>
      </c>
      <c r="L244" s="110">
        <v>168.10588809451201</v>
      </c>
      <c r="M244" s="110">
        <v>199.012287267799</v>
      </c>
      <c r="N244" s="194">
        <v>0.89428857715430898</v>
      </c>
      <c r="O244" s="165">
        <v>0.97910399999999997</v>
      </c>
      <c r="P244" s="165">
        <v>0.99060000000000004</v>
      </c>
      <c r="Q244" s="128">
        <v>10.939226519337</v>
      </c>
    </row>
    <row r="245" spans="1:17" x14ac:dyDescent="0.25">
      <c r="A245" s="110" t="s">
        <v>562</v>
      </c>
      <c r="B245" s="110">
        <v>59818</v>
      </c>
      <c r="C245" s="110">
        <v>4514</v>
      </c>
      <c r="D245" s="110">
        <v>4510.6617836739797</v>
      </c>
      <c r="E245" s="110">
        <v>60.921505510899102</v>
      </c>
      <c r="F245" s="110">
        <v>4.5244215929799898</v>
      </c>
      <c r="G245" s="110">
        <v>-43.535076441043799</v>
      </c>
      <c r="H245" s="110">
        <v>-3.8683932588694798</v>
      </c>
      <c r="I245" s="110">
        <v>-14.3029896226817</v>
      </c>
      <c r="J245" s="110"/>
      <c r="K245" s="110">
        <v>2117</v>
      </c>
      <c r="L245" s="110">
        <v>109.44146897744901</v>
      </c>
      <c r="M245" s="110">
        <v>11.3409419102918</v>
      </c>
      <c r="N245" s="194">
        <v>0.93345917885795204</v>
      </c>
      <c r="O245" s="165">
        <v>0.97348100000000004</v>
      </c>
      <c r="P245" s="165">
        <v>0.99970000000000003</v>
      </c>
      <c r="Q245" s="128">
        <v>11.833069202324401</v>
      </c>
    </row>
    <row r="246" spans="1:17" x14ac:dyDescent="0.25">
      <c r="A246" s="110" t="s">
        <v>563</v>
      </c>
      <c r="B246" s="110">
        <v>10499</v>
      </c>
      <c r="C246" s="110">
        <v>4699</v>
      </c>
      <c r="D246" s="110">
        <v>4224.5708970452797</v>
      </c>
      <c r="E246" s="110">
        <v>317.47406912268599</v>
      </c>
      <c r="F246" s="110">
        <v>182.464683624575</v>
      </c>
      <c r="G246" s="110">
        <v>-43.535076441043799</v>
      </c>
      <c r="H246" s="110">
        <v>31.853560454716199</v>
      </c>
      <c r="I246" s="110">
        <v>-14.3029896226817</v>
      </c>
      <c r="J246" s="110"/>
      <c r="K246" s="110">
        <v>348</v>
      </c>
      <c r="L246" s="110">
        <v>375.43913580750501</v>
      </c>
      <c r="M246" s="110">
        <v>258.44840230380902</v>
      </c>
      <c r="N246" s="194">
        <v>0.89684813753581705</v>
      </c>
      <c r="O246" s="165">
        <v>0.96693399999999996</v>
      </c>
      <c r="P246" s="165">
        <v>1.0418000000000001</v>
      </c>
      <c r="Q246" s="128">
        <v>-7.4468085106383004</v>
      </c>
    </row>
    <row r="247" spans="1:17" x14ac:dyDescent="0.25">
      <c r="A247" s="110" t="s">
        <v>564</v>
      </c>
      <c r="B247" s="110">
        <v>15443</v>
      </c>
      <c r="C247" s="110">
        <v>4773</v>
      </c>
      <c r="D247" s="110">
        <v>4192.5990875648404</v>
      </c>
      <c r="E247" s="110">
        <v>452.96321752809001</v>
      </c>
      <c r="F247" s="110">
        <v>166.034905273059</v>
      </c>
      <c r="G247" s="110">
        <v>-43.535076441043799</v>
      </c>
      <c r="H247" s="110">
        <v>18.946927721247999</v>
      </c>
      <c r="I247" s="110">
        <v>-14.3029896226817</v>
      </c>
      <c r="J247" s="110"/>
      <c r="K247" s="110">
        <v>508</v>
      </c>
      <c r="L247" s="110">
        <v>406.39587405816098</v>
      </c>
      <c r="M247" s="110">
        <v>498.469960863962</v>
      </c>
      <c r="N247" s="194">
        <v>0.91748526522593299</v>
      </c>
      <c r="O247" s="165">
        <v>0.96694199999999997</v>
      </c>
      <c r="P247" s="165">
        <v>1.0382</v>
      </c>
      <c r="Q247" s="128">
        <v>-5.5762081784386597</v>
      </c>
    </row>
    <row r="248" spans="1:17" x14ac:dyDescent="0.25">
      <c r="A248" s="110" t="s">
        <v>565</v>
      </c>
      <c r="B248" s="110">
        <v>16113</v>
      </c>
      <c r="C248" s="110">
        <v>4112</v>
      </c>
      <c r="D248" s="110">
        <v>4018.2652336165702</v>
      </c>
      <c r="E248" s="110">
        <v>107.09433975505701</v>
      </c>
      <c r="F248" s="110">
        <v>46.060272464247802</v>
      </c>
      <c r="G248" s="110">
        <v>-43.535076441043799</v>
      </c>
      <c r="H248" s="110">
        <v>-2.0499625272836801</v>
      </c>
      <c r="I248" s="110">
        <v>-14.3029896226817</v>
      </c>
      <c r="J248" s="110"/>
      <c r="K248" s="110">
        <v>508</v>
      </c>
      <c r="L248" s="110">
        <v>156.332662503356</v>
      </c>
      <c r="M248" s="110">
        <v>56.795416872701502</v>
      </c>
      <c r="N248" s="194">
        <v>0.92519685039370103</v>
      </c>
      <c r="O248" s="165">
        <v>0.97670199999999996</v>
      </c>
      <c r="P248" s="165">
        <v>1.01</v>
      </c>
      <c r="Q248" s="128">
        <v>-2.3076923076923102</v>
      </c>
    </row>
    <row r="249" spans="1:17" x14ac:dyDescent="0.25">
      <c r="A249" s="110" t="s">
        <v>566</v>
      </c>
      <c r="B249" s="110">
        <v>26353</v>
      </c>
      <c r="C249" s="110">
        <v>4296</v>
      </c>
      <c r="D249" s="110">
        <v>4043.2212774520499</v>
      </c>
      <c r="E249" s="110">
        <v>305.48094542625603</v>
      </c>
      <c r="F249" s="110">
        <v>9.1121971500433201</v>
      </c>
      <c r="G249" s="110">
        <v>-43.535076441043799</v>
      </c>
      <c r="H249" s="110">
        <v>-3.8683932588694798</v>
      </c>
      <c r="I249" s="110">
        <v>-14.3029896226817</v>
      </c>
      <c r="J249" s="110"/>
      <c r="K249" s="110">
        <v>836</v>
      </c>
      <c r="L249" s="110">
        <v>346.22492339140001</v>
      </c>
      <c r="M249" s="110">
        <v>263.67636732705398</v>
      </c>
      <c r="N249" s="194">
        <v>0.91914387633769301</v>
      </c>
      <c r="O249" s="165">
        <v>0.97249700000000006</v>
      </c>
      <c r="P249" s="165">
        <v>1.0007999999999999</v>
      </c>
      <c r="Q249" s="128">
        <v>-0.59453032104637304</v>
      </c>
    </row>
    <row r="250" spans="1:17" x14ac:dyDescent="0.25">
      <c r="A250" s="110" t="s">
        <v>567</v>
      </c>
      <c r="B250" s="110">
        <v>10258</v>
      </c>
      <c r="C250" s="110">
        <v>4293</v>
      </c>
      <c r="D250" s="110">
        <v>3752.2826294587198</v>
      </c>
      <c r="E250" s="110">
        <v>218.01300765527299</v>
      </c>
      <c r="F250" s="110">
        <v>354.46467640479699</v>
      </c>
      <c r="G250" s="110">
        <v>-43.535076441043799</v>
      </c>
      <c r="H250" s="110">
        <v>25.587651854559802</v>
      </c>
      <c r="I250" s="110">
        <v>-14.3029896226817</v>
      </c>
      <c r="J250" s="110"/>
      <c r="K250" s="110">
        <v>302</v>
      </c>
      <c r="L250" s="110">
        <v>233.61555759315701</v>
      </c>
      <c r="M250" s="110">
        <v>201.34985758333099</v>
      </c>
      <c r="N250" s="194">
        <v>0.927152317880795</v>
      </c>
      <c r="O250" s="165">
        <v>0.96394499999999994</v>
      </c>
      <c r="P250" s="165">
        <v>1.0929</v>
      </c>
      <c r="Q250" s="128">
        <v>-7.0769230769230802</v>
      </c>
    </row>
    <row r="251" spans="1:17" x14ac:dyDescent="0.25">
      <c r="A251" s="110" t="s">
        <v>568</v>
      </c>
      <c r="B251" s="110">
        <v>20679</v>
      </c>
      <c r="C251" s="110">
        <v>4715</v>
      </c>
      <c r="D251" s="110">
        <v>4425.33554098698</v>
      </c>
      <c r="E251" s="110">
        <v>325.26199866304199</v>
      </c>
      <c r="F251" s="110">
        <v>-20.2318595637412</v>
      </c>
      <c r="G251" s="110">
        <v>-43.535076441043799</v>
      </c>
      <c r="H251" s="110">
        <v>-3.8683932588694798</v>
      </c>
      <c r="I251" s="110">
        <v>32.098314231420503</v>
      </c>
      <c r="J251" s="110"/>
      <c r="K251" s="110">
        <v>718</v>
      </c>
      <c r="L251" s="110">
        <v>379.23126239472998</v>
      </c>
      <c r="M251" s="110">
        <v>270.23213479729702</v>
      </c>
      <c r="N251" s="194">
        <v>0.91515994436717696</v>
      </c>
      <c r="O251" s="165">
        <v>0.96672799999999992</v>
      </c>
      <c r="P251" s="165">
        <v>0.99409999999999998</v>
      </c>
      <c r="Q251" s="128">
        <v>21.901528013582301</v>
      </c>
    </row>
    <row r="252" spans="1:17" x14ac:dyDescent="0.25">
      <c r="A252" s="110" t="s">
        <v>569</v>
      </c>
      <c r="B252" s="110">
        <v>6934</v>
      </c>
      <c r="C252" s="110">
        <v>4789</v>
      </c>
      <c r="D252" s="110">
        <v>4007.0425203151399</v>
      </c>
      <c r="E252" s="110">
        <v>609.889276601863</v>
      </c>
      <c r="F252" s="110">
        <v>159.74805290818301</v>
      </c>
      <c r="G252" s="110">
        <v>-43.535076441043799</v>
      </c>
      <c r="H252" s="110">
        <v>70.026948093309301</v>
      </c>
      <c r="I252" s="110">
        <v>-14.3029896226817</v>
      </c>
      <c r="J252" s="110"/>
      <c r="K252" s="110">
        <v>218</v>
      </c>
      <c r="L252" s="110">
        <v>676.33407217152796</v>
      </c>
      <c r="M252" s="110">
        <v>542.38388089813998</v>
      </c>
      <c r="N252" s="194">
        <v>0.88532110091743099</v>
      </c>
      <c r="O252" s="165">
        <v>0.96405399999999997</v>
      </c>
      <c r="P252" s="165">
        <v>1.0384</v>
      </c>
      <c r="Q252" s="128">
        <v>-13.147410358565701</v>
      </c>
    </row>
    <row r="253" spans="1:17" x14ac:dyDescent="0.25">
      <c r="A253" s="110" t="s">
        <v>570</v>
      </c>
      <c r="B253" s="110">
        <v>11092</v>
      </c>
      <c r="C253" s="110">
        <v>4595</v>
      </c>
      <c r="D253" s="110">
        <v>4044.6793449881002</v>
      </c>
      <c r="E253" s="110">
        <v>445.15946845105901</v>
      </c>
      <c r="F253" s="110">
        <v>166.45139012410999</v>
      </c>
      <c r="G253" s="110">
        <v>-43.535076441043799</v>
      </c>
      <c r="H253" s="110">
        <v>-3.8683932588694798</v>
      </c>
      <c r="I253" s="110">
        <v>-14.3029896226817</v>
      </c>
      <c r="J253" s="110"/>
      <c r="K253" s="110">
        <v>352</v>
      </c>
      <c r="L253" s="110">
        <v>434.88804964547398</v>
      </c>
      <c r="M253" s="110">
        <v>454.37028712258598</v>
      </c>
      <c r="N253" s="194">
        <v>0.92372881355932202</v>
      </c>
      <c r="O253" s="165">
        <v>0.967754</v>
      </c>
      <c r="P253" s="165">
        <v>1.0397000000000001</v>
      </c>
      <c r="Q253" s="128">
        <v>12.8205128205128</v>
      </c>
    </row>
    <row r="254" spans="1:17" x14ac:dyDescent="0.25">
      <c r="A254" s="110" t="s">
        <v>571</v>
      </c>
      <c r="B254" s="110">
        <v>10922</v>
      </c>
      <c r="C254" s="110">
        <v>4275</v>
      </c>
      <c r="D254" s="110">
        <v>4025.9485225399299</v>
      </c>
      <c r="E254" s="110">
        <v>176.43388732299201</v>
      </c>
      <c r="F254" s="110">
        <v>134.30537799710601</v>
      </c>
      <c r="G254" s="110">
        <v>-43.535076441043799</v>
      </c>
      <c r="H254" s="110">
        <v>-3.8683932588694798</v>
      </c>
      <c r="I254" s="110">
        <v>-14.3029896226817</v>
      </c>
      <c r="J254" s="110"/>
      <c r="K254" s="110">
        <v>345</v>
      </c>
      <c r="L254" s="110">
        <v>273.93398048188101</v>
      </c>
      <c r="M254" s="110">
        <v>77.873194030045397</v>
      </c>
      <c r="N254" s="194">
        <v>0.92795389048991395</v>
      </c>
      <c r="O254" s="165">
        <v>0.96629299999999996</v>
      </c>
      <c r="P254" s="165">
        <v>1.0319</v>
      </c>
      <c r="Q254" s="128">
        <v>12.012987012987001</v>
      </c>
    </row>
    <row r="255" spans="1:17" x14ac:dyDescent="0.25">
      <c r="A255" s="110" t="s">
        <v>572</v>
      </c>
      <c r="B255" s="110">
        <v>11271</v>
      </c>
      <c r="C255" s="110">
        <v>4569</v>
      </c>
      <c r="D255" s="110">
        <v>4263.1458908187597</v>
      </c>
      <c r="E255" s="110">
        <v>341.164328808817</v>
      </c>
      <c r="F255" s="110">
        <v>26.7670349930935</v>
      </c>
      <c r="G255" s="110">
        <v>-43.535076441043799</v>
      </c>
      <c r="H255" s="110">
        <v>-3.8683932588694798</v>
      </c>
      <c r="I255" s="110">
        <v>-14.3029896226817</v>
      </c>
      <c r="J255" s="110"/>
      <c r="K255" s="110">
        <v>377</v>
      </c>
      <c r="L255" s="110">
        <v>447.69333674364202</v>
      </c>
      <c r="M255" s="110">
        <v>233.57472073993401</v>
      </c>
      <c r="N255" s="194">
        <v>0.92125984251968496</v>
      </c>
      <c r="O255" s="165">
        <v>0.96164000000000005</v>
      </c>
      <c r="P255" s="165">
        <v>1.0048999999999999</v>
      </c>
      <c r="Q255" s="128">
        <v>9.27536231884058</v>
      </c>
    </row>
    <row r="256" spans="1:17" x14ac:dyDescent="0.25">
      <c r="A256" s="110" t="s">
        <v>573</v>
      </c>
      <c r="B256" s="110">
        <v>6800</v>
      </c>
      <c r="C256" s="110">
        <v>5104</v>
      </c>
      <c r="D256" s="110">
        <v>4048.5185459706399</v>
      </c>
      <c r="E256" s="110">
        <v>679.42016683358599</v>
      </c>
      <c r="F256" s="110">
        <v>370.64914112003697</v>
      </c>
      <c r="G256" s="110">
        <v>-43.535076441043799</v>
      </c>
      <c r="H256" s="110">
        <v>63.673278561102101</v>
      </c>
      <c r="I256" s="110">
        <v>-14.3029896226817</v>
      </c>
      <c r="J256" s="110"/>
      <c r="K256" s="110">
        <v>216</v>
      </c>
      <c r="L256" s="110">
        <v>570.02904276383094</v>
      </c>
      <c r="M256" s="110">
        <v>787.75069076928401</v>
      </c>
      <c r="N256" s="194">
        <v>0.87214611872146097</v>
      </c>
      <c r="O256" s="165">
        <v>0.96166600000000002</v>
      </c>
      <c r="P256" s="165">
        <v>1.0901000000000001</v>
      </c>
      <c r="Q256" s="128">
        <v>-12.1951219512195</v>
      </c>
    </row>
    <row r="257" spans="1:17" x14ac:dyDescent="0.25">
      <c r="A257" s="110" t="s">
        <v>574</v>
      </c>
      <c r="B257" s="110">
        <v>7018</v>
      </c>
      <c r="C257" s="110">
        <v>5523</v>
      </c>
      <c r="D257" s="110">
        <v>4576.5527402916896</v>
      </c>
      <c r="E257" s="110">
        <v>746.63178290624296</v>
      </c>
      <c r="F257" s="110">
        <v>261.70691831038801</v>
      </c>
      <c r="G257" s="110">
        <v>-43.535076441043799</v>
      </c>
      <c r="H257" s="110">
        <v>-3.8683932588694798</v>
      </c>
      <c r="I257" s="110">
        <v>-14.3029896226817</v>
      </c>
      <c r="J257" s="110"/>
      <c r="K257" s="110">
        <v>252</v>
      </c>
      <c r="L257" s="110">
        <v>816.79560619155905</v>
      </c>
      <c r="M257" s="110">
        <v>675.40735948687097</v>
      </c>
      <c r="N257" s="194">
        <v>0.89328063241106703</v>
      </c>
      <c r="O257" s="165">
        <v>0.96904499999999993</v>
      </c>
      <c r="P257" s="165">
        <v>1.0559000000000001</v>
      </c>
      <c r="Q257" s="128">
        <v>8.6206896551724093</v>
      </c>
    </row>
    <row r="258" spans="1:17" ht="14.25" customHeight="1" x14ac:dyDescent="0.25">
      <c r="A258" s="18" t="s">
        <v>575</v>
      </c>
      <c r="B258" s="110"/>
      <c r="C258" s="110"/>
      <c r="D258" s="110"/>
      <c r="E258" s="110"/>
      <c r="F258" s="110"/>
      <c r="G258" s="110"/>
      <c r="H258" s="110"/>
      <c r="I258" s="110"/>
      <c r="J258" s="18"/>
      <c r="K258" s="110"/>
      <c r="L258" s="110"/>
      <c r="M258" s="110"/>
      <c r="N258" s="194"/>
      <c r="O258" s="165"/>
      <c r="P258" s="165"/>
      <c r="Q258" s="128"/>
    </row>
    <row r="259" spans="1:17" x14ac:dyDescent="0.25">
      <c r="A259" s="110" t="s">
        <v>576</v>
      </c>
      <c r="B259" s="110">
        <v>26624</v>
      </c>
      <c r="C259" s="110">
        <v>4724</v>
      </c>
      <c r="D259" s="110">
        <v>4332.3802688300102</v>
      </c>
      <c r="E259" s="110">
        <v>425.87322326749597</v>
      </c>
      <c r="F259" s="110">
        <v>27.106283445348701</v>
      </c>
      <c r="G259" s="110">
        <v>-43.535076441043799</v>
      </c>
      <c r="H259" s="110">
        <v>-3.8683932588694798</v>
      </c>
      <c r="I259" s="110">
        <v>-14.3029896226817</v>
      </c>
      <c r="J259" s="110"/>
      <c r="K259" s="110">
        <v>905</v>
      </c>
      <c r="L259" s="110">
        <v>400.05527789164</v>
      </c>
      <c r="M259" s="110">
        <v>450.63056850929502</v>
      </c>
      <c r="N259" s="194">
        <v>0.892461197339246</v>
      </c>
      <c r="O259" s="165">
        <v>0.97155600000000009</v>
      </c>
      <c r="P259" s="165">
        <v>1.0048999999999999</v>
      </c>
      <c r="Q259" s="128">
        <v>7.2274881516587701</v>
      </c>
    </row>
    <row r="260" spans="1:17" x14ac:dyDescent="0.25">
      <c r="A260" s="110" t="s">
        <v>577</v>
      </c>
      <c r="B260" s="110">
        <v>103493</v>
      </c>
      <c r="C260" s="110">
        <v>4415</v>
      </c>
      <c r="D260" s="110">
        <v>4411.2929508980196</v>
      </c>
      <c r="E260" s="110">
        <v>73.511765016177606</v>
      </c>
      <c r="F260" s="110">
        <v>-8.2385173147915598</v>
      </c>
      <c r="G260" s="110">
        <v>-43.535076441043799</v>
      </c>
      <c r="H260" s="110">
        <v>-3.8683932588694798</v>
      </c>
      <c r="I260" s="110">
        <v>-14.3029896226817</v>
      </c>
      <c r="J260" s="110"/>
      <c r="K260" s="110">
        <v>3582</v>
      </c>
      <c r="L260" s="110">
        <v>81.0111572694004</v>
      </c>
      <c r="M260" s="110">
        <v>64.9517726288977</v>
      </c>
      <c r="N260" s="194">
        <v>0.931678750697156</v>
      </c>
      <c r="O260" s="165">
        <v>0.98585099999999992</v>
      </c>
      <c r="P260" s="165">
        <v>0.99680000000000002</v>
      </c>
      <c r="Q260" s="128">
        <v>10.2153846153846</v>
      </c>
    </row>
    <row r="261" spans="1:17" x14ac:dyDescent="0.25">
      <c r="A261" s="110" t="s">
        <v>578</v>
      </c>
      <c r="B261" s="110">
        <v>9472</v>
      </c>
      <c r="C261" s="110">
        <v>5030</v>
      </c>
      <c r="D261" s="110">
        <v>4198.2103916080696</v>
      </c>
      <c r="E261" s="110">
        <v>659.24141082237895</v>
      </c>
      <c r="F261" s="110">
        <v>214.52867659100301</v>
      </c>
      <c r="G261" s="110">
        <v>-43.535076441043799</v>
      </c>
      <c r="H261" s="110">
        <v>16.277160809647999</v>
      </c>
      <c r="I261" s="110">
        <v>-14.3029896226817</v>
      </c>
      <c r="J261" s="110"/>
      <c r="K261" s="110">
        <v>312</v>
      </c>
      <c r="L261" s="110">
        <v>678.81827140032306</v>
      </c>
      <c r="M261" s="110">
        <v>638.60395011037701</v>
      </c>
      <c r="N261" s="194">
        <v>0.90764331210191096</v>
      </c>
      <c r="O261" s="165">
        <v>0.96242000000000005</v>
      </c>
      <c r="P261" s="165">
        <v>1.0497000000000001</v>
      </c>
      <c r="Q261" s="128">
        <v>-5.1671732522796399</v>
      </c>
    </row>
    <row r="262" spans="1:17" x14ac:dyDescent="0.25">
      <c r="A262" s="110" t="s">
        <v>579</v>
      </c>
      <c r="B262" s="110">
        <v>37688</v>
      </c>
      <c r="C262" s="110">
        <v>4859</v>
      </c>
      <c r="D262" s="110">
        <v>4599.2510035044697</v>
      </c>
      <c r="E262" s="110">
        <v>270.37572862564099</v>
      </c>
      <c r="F262" s="110">
        <v>50.030429761725202</v>
      </c>
      <c r="G262" s="110">
        <v>-43.535076441043799</v>
      </c>
      <c r="H262" s="110">
        <v>-3.8683932588694798</v>
      </c>
      <c r="I262" s="110">
        <v>-12.9411291722574</v>
      </c>
      <c r="J262" s="110"/>
      <c r="K262" s="110">
        <v>1360</v>
      </c>
      <c r="L262" s="110">
        <v>278.07639672868999</v>
      </c>
      <c r="M262" s="110">
        <v>261.61446038853398</v>
      </c>
      <c r="N262" s="194">
        <v>0.92741935483870996</v>
      </c>
      <c r="O262" s="165">
        <v>0.96235699999999991</v>
      </c>
      <c r="P262" s="165">
        <v>1.0096000000000001</v>
      </c>
      <c r="Q262" s="128">
        <v>13.238967527060799</v>
      </c>
    </row>
    <row r="263" spans="1:17" x14ac:dyDescent="0.25">
      <c r="A263" s="110" t="s">
        <v>580</v>
      </c>
      <c r="B263" s="110">
        <v>18771</v>
      </c>
      <c r="C263" s="110">
        <v>5017</v>
      </c>
      <c r="D263" s="110">
        <v>4488.1291374472503</v>
      </c>
      <c r="E263" s="110">
        <v>484.23360424018801</v>
      </c>
      <c r="F263" s="110">
        <v>105.96289989315601</v>
      </c>
      <c r="G263" s="110">
        <v>-43.535076441043799</v>
      </c>
      <c r="H263" s="110">
        <v>-3.8683932588694798</v>
      </c>
      <c r="I263" s="110">
        <v>-14.3029896226817</v>
      </c>
      <c r="J263" s="110"/>
      <c r="K263" s="110">
        <v>661</v>
      </c>
      <c r="L263" s="110">
        <v>508.74550581835501</v>
      </c>
      <c r="M263" s="110">
        <v>458.66110252796398</v>
      </c>
      <c r="N263" s="194">
        <v>0.91185410334346495</v>
      </c>
      <c r="O263" s="165">
        <v>0.96814400000000012</v>
      </c>
      <c r="P263" s="165">
        <v>1.0223</v>
      </c>
      <c r="Q263" s="128">
        <v>2.4806201550387601</v>
      </c>
    </row>
    <row r="264" spans="1:17" x14ac:dyDescent="0.25">
      <c r="A264" s="110" t="s">
        <v>581</v>
      </c>
      <c r="B264" s="110">
        <v>9487</v>
      </c>
      <c r="C264" s="110">
        <v>4771</v>
      </c>
      <c r="D264" s="110">
        <v>4151.2689727431598</v>
      </c>
      <c r="E264" s="110">
        <v>509.73792651679798</v>
      </c>
      <c r="F264" s="110">
        <v>171.51325214053401</v>
      </c>
      <c r="G264" s="110">
        <v>-43.535076441043799</v>
      </c>
      <c r="H264" s="110">
        <v>-3.8683932588694798</v>
      </c>
      <c r="I264" s="110">
        <v>-14.3029896226817</v>
      </c>
      <c r="J264" s="110"/>
      <c r="K264" s="110">
        <v>309</v>
      </c>
      <c r="L264" s="110">
        <v>528.82774756186802</v>
      </c>
      <c r="M264" s="110">
        <v>489.58750533767</v>
      </c>
      <c r="N264" s="194">
        <v>0.912337662337662</v>
      </c>
      <c r="O264" s="165">
        <v>0.96451400000000009</v>
      </c>
      <c r="P264" s="165">
        <v>1.0399</v>
      </c>
      <c r="Q264" s="128">
        <v>12.7737226277372</v>
      </c>
    </row>
    <row r="265" spans="1:17" x14ac:dyDescent="0.25">
      <c r="A265" s="110" t="s">
        <v>582</v>
      </c>
      <c r="B265" s="110">
        <v>5821</v>
      </c>
      <c r="C265" s="110">
        <v>4836</v>
      </c>
      <c r="D265" s="110">
        <v>4050.65657137875</v>
      </c>
      <c r="E265" s="110">
        <v>689.70829563294899</v>
      </c>
      <c r="F265" s="110">
        <v>157.37217589764799</v>
      </c>
      <c r="G265" s="110">
        <v>-43.535076441043799</v>
      </c>
      <c r="H265" s="110">
        <v>-3.8683932588694798</v>
      </c>
      <c r="I265" s="110">
        <v>-14.3029896226817</v>
      </c>
      <c r="J265" s="110"/>
      <c r="K265" s="110">
        <v>185</v>
      </c>
      <c r="L265" s="110">
        <v>662.31672094507303</v>
      </c>
      <c r="M265" s="110">
        <v>716.03927018676802</v>
      </c>
      <c r="N265" s="194">
        <v>0.94594594594594605</v>
      </c>
      <c r="O265" s="165">
        <v>0.96944799999999998</v>
      </c>
      <c r="P265" s="165">
        <v>1.0374000000000001</v>
      </c>
      <c r="Q265" s="128">
        <v>8.1871345029239802</v>
      </c>
    </row>
    <row r="266" spans="1:17" x14ac:dyDescent="0.25">
      <c r="A266" s="110" t="s">
        <v>583</v>
      </c>
      <c r="B266" s="110">
        <v>11622</v>
      </c>
      <c r="C266" s="110">
        <v>4457</v>
      </c>
      <c r="D266" s="110">
        <v>4167.2928429113299</v>
      </c>
      <c r="E266" s="110">
        <v>165.347344599759</v>
      </c>
      <c r="F266" s="110">
        <v>176.73662668744601</v>
      </c>
      <c r="G266" s="110">
        <v>-43.535076441043799</v>
      </c>
      <c r="H266" s="110">
        <v>5.7748636673059002</v>
      </c>
      <c r="I266" s="110">
        <v>-14.3029896226817</v>
      </c>
      <c r="J266" s="110"/>
      <c r="K266" s="110">
        <v>380</v>
      </c>
      <c r="L266" s="110">
        <v>165.02349181890699</v>
      </c>
      <c r="M266" s="110">
        <v>164.61059724655399</v>
      </c>
      <c r="N266" s="194">
        <v>0.91383812010443899</v>
      </c>
      <c r="O266" s="165">
        <v>0.96906400000000004</v>
      </c>
      <c r="P266" s="165">
        <v>1.0409999999999999</v>
      </c>
      <c r="Q266" s="128">
        <v>-3.5532994923857899</v>
      </c>
    </row>
    <row r="267" spans="1:17" x14ac:dyDescent="0.25">
      <c r="A267" s="110" t="s">
        <v>584</v>
      </c>
      <c r="B267" s="110">
        <v>39098</v>
      </c>
      <c r="C267" s="110">
        <v>5134</v>
      </c>
      <c r="D267" s="110">
        <v>4674.6155962165503</v>
      </c>
      <c r="E267" s="110">
        <v>530.40618216551798</v>
      </c>
      <c r="F267" s="110">
        <v>-9.0811497798108292</v>
      </c>
      <c r="G267" s="110">
        <v>-43.535076441043799</v>
      </c>
      <c r="H267" s="110">
        <v>-3.8683932588694798</v>
      </c>
      <c r="I267" s="110">
        <v>-14.3029896226817</v>
      </c>
      <c r="J267" s="110"/>
      <c r="K267" s="110">
        <v>1434</v>
      </c>
      <c r="L267" s="110">
        <v>541.09453048294097</v>
      </c>
      <c r="M267" s="110">
        <v>518.65723371403703</v>
      </c>
      <c r="N267" s="194">
        <v>0.91614255765199204</v>
      </c>
      <c r="O267" s="165">
        <v>0.9732599999999999</v>
      </c>
      <c r="P267" s="165">
        <v>0.99680000000000002</v>
      </c>
      <c r="Q267" s="128">
        <v>4.5951859956236296</v>
      </c>
    </row>
    <row r="268" spans="1:17" x14ac:dyDescent="0.25">
      <c r="A268" s="110" t="s">
        <v>585</v>
      </c>
      <c r="B268" s="110">
        <v>25258</v>
      </c>
      <c r="C268" s="110">
        <v>4375</v>
      </c>
      <c r="D268" s="110">
        <v>4112.5381950436804</v>
      </c>
      <c r="E268" s="110">
        <v>307.10714940328597</v>
      </c>
      <c r="F268" s="110">
        <v>17.392727074204</v>
      </c>
      <c r="G268" s="110">
        <v>-43.535076441043799</v>
      </c>
      <c r="H268" s="110">
        <v>-3.8683932588694798</v>
      </c>
      <c r="I268" s="110">
        <v>-14.3029896226817</v>
      </c>
      <c r="J268" s="110"/>
      <c r="K268" s="110">
        <v>815</v>
      </c>
      <c r="L268" s="110">
        <v>348.28598168854001</v>
      </c>
      <c r="M268" s="110">
        <v>264.86771698397501</v>
      </c>
      <c r="N268" s="194">
        <v>0.849938499384994</v>
      </c>
      <c r="O268" s="165">
        <v>0.96474100000000007</v>
      </c>
      <c r="P268" s="165">
        <v>1.0027999999999999</v>
      </c>
      <c r="Q268" s="128">
        <v>1.1166253101737</v>
      </c>
    </row>
    <row r="269" spans="1:17" ht="14.25" customHeight="1" x14ac:dyDescent="0.25">
      <c r="A269" s="18" t="s">
        <v>586</v>
      </c>
      <c r="B269" s="110"/>
      <c r="C269" s="110"/>
      <c r="D269" s="110"/>
      <c r="E269" s="110"/>
      <c r="F269" s="110"/>
      <c r="G269" s="110"/>
      <c r="H269" s="110"/>
      <c r="I269" s="110"/>
      <c r="J269" s="18"/>
      <c r="K269" s="110"/>
      <c r="L269" s="110"/>
      <c r="M269" s="110"/>
      <c r="N269" s="194"/>
      <c r="O269" s="165"/>
      <c r="P269" s="165"/>
      <c r="Q269" s="128"/>
    </row>
    <row r="270" spans="1:17" x14ac:dyDescent="0.25">
      <c r="A270" s="110" t="s">
        <v>587</v>
      </c>
      <c r="B270" s="110">
        <v>24879</v>
      </c>
      <c r="C270" s="110">
        <v>4678</v>
      </c>
      <c r="D270" s="110">
        <v>4549.1613460982899</v>
      </c>
      <c r="E270" s="110">
        <v>223.51303912707499</v>
      </c>
      <c r="F270" s="110">
        <v>-33.245167448363503</v>
      </c>
      <c r="G270" s="110">
        <v>-43.535076441043799</v>
      </c>
      <c r="H270" s="110">
        <v>-3.8683932588694798</v>
      </c>
      <c r="I270" s="110">
        <v>-14.3029896226817</v>
      </c>
      <c r="J270" s="110"/>
      <c r="K270" s="110">
        <v>888</v>
      </c>
      <c r="L270" s="110">
        <v>215.99036477992601</v>
      </c>
      <c r="M270" s="110">
        <v>229.97511334016599</v>
      </c>
      <c r="N270" s="194">
        <v>0.93898305084745803</v>
      </c>
      <c r="O270" s="165">
        <v>0.96532499999999999</v>
      </c>
      <c r="P270" s="165">
        <v>0.99139999999999995</v>
      </c>
      <c r="Q270" s="128">
        <v>4.7169811320754702</v>
      </c>
    </row>
    <row r="271" spans="1:17" x14ac:dyDescent="0.25">
      <c r="A271" s="110" t="s">
        <v>588</v>
      </c>
      <c r="B271" s="110">
        <v>17904</v>
      </c>
      <c r="C271" s="110">
        <v>4806</v>
      </c>
      <c r="D271" s="110">
        <v>4178.6820419025998</v>
      </c>
      <c r="E271" s="110">
        <v>554.09001862497496</v>
      </c>
      <c r="F271" s="110">
        <v>123.71645370973501</v>
      </c>
      <c r="G271" s="110">
        <v>-43.535076441043799</v>
      </c>
      <c r="H271" s="110">
        <v>7.1781620947823797</v>
      </c>
      <c r="I271" s="110">
        <v>-14.3029896226817</v>
      </c>
      <c r="J271" s="110"/>
      <c r="K271" s="110">
        <v>587</v>
      </c>
      <c r="L271" s="110">
        <v>657.53830997383295</v>
      </c>
      <c r="M271" s="110">
        <v>449.58112714206101</v>
      </c>
      <c r="N271" s="194">
        <v>0.90955631399317405</v>
      </c>
      <c r="O271" s="165">
        <v>0.95897599999999994</v>
      </c>
      <c r="P271" s="165">
        <v>1.0282</v>
      </c>
      <c r="Q271" s="128">
        <v>-3.77049180327869</v>
      </c>
    </row>
    <row r="272" spans="1:17" x14ac:dyDescent="0.25">
      <c r="A272" s="110" t="s">
        <v>589</v>
      </c>
      <c r="B272" s="110">
        <v>18667</v>
      </c>
      <c r="C272" s="110">
        <v>4602</v>
      </c>
      <c r="D272" s="110">
        <v>3973.7427797751202</v>
      </c>
      <c r="E272" s="110">
        <v>487.942934830225</v>
      </c>
      <c r="F272" s="110">
        <v>127.076774911223</v>
      </c>
      <c r="G272" s="110">
        <v>-43.535076441043799</v>
      </c>
      <c r="H272" s="110">
        <v>71.238635936464803</v>
      </c>
      <c r="I272" s="110">
        <v>-14.3029896226817</v>
      </c>
      <c r="J272" s="110"/>
      <c r="K272" s="110">
        <v>582</v>
      </c>
      <c r="L272" s="110">
        <v>517.77725515377995</v>
      </c>
      <c r="M272" s="110">
        <v>457.04801437261301</v>
      </c>
      <c r="N272" s="194">
        <v>0.897260273972603</v>
      </c>
      <c r="O272" s="165">
        <v>0.94676500000000008</v>
      </c>
      <c r="P272" s="165">
        <v>1.0305</v>
      </c>
      <c r="Q272" s="128">
        <v>-13.3928571428571</v>
      </c>
    </row>
    <row r="273" spans="1:17" x14ac:dyDescent="0.25">
      <c r="A273" s="110" t="s">
        <v>590</v>
      </c>
      <c r="B273" s="110">
        <v>99361</v>
      </c>
      <c r="C273" s="110">
        <v>4630</v>
      </c>
      <c r="D273" s="110">
        <v>4687.0963799158899</v>
      </c>
      <c r="E273" s="110">
        <v>-72.679765346763602</v>
      </c>
      <c r="F273" s="110">
        <v>46.655358633349898</v>
      </c>
      <c r="G273" s="110">
        <v>-43.535076441043799</v>
      </c>
      <c r="H273" s="110">
        <v>-3.8683932588694798</v>
      </c>
      <c r="I273" s="110">
        <v>15.9943749465557</v>
      </c>
      <c r="J273" s="110"/>
      <c r="K273" s="110">
        <v>3654</v>
      </c>
      <c r="L273" s="110">
        <v>-58.194194411201401</v>
      </c>
      <c r="M273" s="110">
        <v>-88.225936416382893</v>
      </c>
      <c r="N273" s="194">
        <v>0.93879781420764996</v>
      </c>
      <c r="O273" s="165">
        <v>0.97856100000000001</v>
      </c>
      <c r="P273" s="165">
        <v>1.0086999999999999</v>
      </c>
      <c r="Q273" s="128">
        <v>18.3290155440415</v>
      </c>
    </row>
    <row r="274" spans="1:17" x14ac:dyDescent="0.25">
      <c r="A274" s="110" t="s">
        <v>591</v>
      </c>
      <c r="B274" s="110">
        <v>17754</v>
      </c>
      <c r="C274" s="110">
        <v>4903</v>
      </c>
      <c r="D274" s="110">
        <v>4644.7180903553399</v>
      </c>
      <c r="E274" s="110">
        <v>286.72207402948402</v>
      </c>
      <c r="F274" s="110">
        <v>-2.48287243455768</v>
      </c>
      <c r="G274" s="110">
        <v>-43.535076441043799</v>
      </c>
      <c r="H274" s="110">
        <v>32.3156051774586</v>
      </c>
      <c r="I274" s="110">
        <v>-14.3029896226817</v>
      </c>
      <c r="J274" s="110"/>
      <c r="K274" s="110">
        <v>647</v>
      </c>
      <c r="L274" s="110">
        <v>305.929871245046</v>
      </c>
      <c r="M274" s="110">
        <v>266.453676679865</v>
      </c>
      <c r="N274" s="194">
        <v>0.93291731669266797</v>
      </c>
      <c r="O274" s="165">
        <v>0.97125899999999998</v>
      </c>
      <c r="P274" s="165">
        <v>0.99819999999999998</v>
      </c>
      <c r="Q274" s="128">
        <v>-7.04022988505747</v>
      </c>
    </row>
    <row r="275" spans="1:17" x14ac:dyDescent="0.25">
      <c r="A275" s="110" t="s">
        <v>592</v>
      </c>
      <c r="B275" s="110">
        <v>9143</v>
      </c>
      <c r="C275" s="110">
        <v>5313</v>
      </c>
      <c r="D275" s="110">
        <v>4265.6380465402099</v>
      </c>
      <c r="E275" s="110">
        <v>700.67638818119406</v>
      </c>
      <c r="F275" s="110">
        <v>403.00852226097601</v>
      </c>
      <c r="G275" s="110">
        <v>-43.535076441043799</v>
      </c>
      <c r="H275" s="110">
        <v>1.53950149809713</v>
      </c>
      <c r="I275" s="110">
        <v>-14.3029896226817</v>
      </c>
      <c r="J275" s="110"/>
      <c r="K275" s="110">
        <v>306</v>
      </c>
      <c r="L275" s="110">
        <v>718.57767642698195</v>
      </c>
      <c r="M275" s="110">
        <v>681.71449980134798</v>
      </c>
      <c r="N275" s="194">
        <v>0.91749174917491705</v>
      </c>
      <c r="O275" s="165">
        <v>0.96319500000000002</v>
      </c>
      <c r="P275" s="165">
        <v>1.0931</v>
      </c>
      <c r="Q275" s="128">
        <v>-2.8571428571428599</v>
      </c>
    </row>
    <row r="276" spans="1:17" x14ac:dyDescent="0.25">
      <c r="A276" s="110" t="s">
        <v>593</v>
      </c>
      <c r="B276" s="110">
        <v>55557</v>
      </c>
      <c r="C276" s="110">
        <v>4747</v>
      </c>
      <c r="D276" s="110">
        <v>4436.7910685796396</v>
      </c>
      <c r="E276" s="110">
        <v>301.936182815775</v>
      </c>
      <c r="F276" s="110">
        <v>69.767411515628694</v>
      </c>
      <c r="G276" s="110">
        <v>-43.535076441043799</v>
      </c>
      <c r="H276" s="110">
        <v>-3.8683932588694798</v>
      </c>
      <c r="I276" s="110">
        <v>-14.3029896226817</v>
      </c>
      <c r="J276" s="110"/>
      <c r="K276" s="110">
        <v>1934</v>
      </c>
      <c r="L276" s="110">
        <v>271.49233827801601</v>
      </c>
      <c r="M276" s="110">
        <v>331.31942721947701</v>
      </c>
      <c r="N276" s="194">
        <v>0.95555555555555605</v>
      </c>
      <c r="O276" s="165">
        <v>0.96527299999999994</v>
      </c>
      <c r="P276" s="165">
        <v>1.0144</v>
      </c>
      <c r="Q276" s="128">
        <v>4.5405405405405403</v>
      </c>
    </row>
    <row r="277" spans="1:17" ht="14.25" customHeight="1" x14ac:dyDescent="0.25">
      <c r="A277" s="18" t="s">
        <v>594</v>
      </c>
      <c r="B277" s="110"/>
      <c r="C277" s="110"/>
      <c r="D277" s="110"/>
      <c r="E277" s="110"/>
      <c r="F277" s="110"/>
      <c r="G277" s="110"/>
      <c r="H277" s="110"/>
      <c r="I277" s="110"/>
      <c r="J277" s="18"/>
      <c r="K277" s="110"/>
      <c r="L277" s="110"/>
      <c r="M277" s="110"/>
      <c r="N277" s="194"/>
      <c r="O277" s="165"/>
      <c r="P277" s="165"/>
      <c r="Q277" s="128"/>
    </row>
    <row r="278" spans="1:17" x14ac:dyDescent="0.25">
      <c r="A278" s="110" t="s">
        <v>595</v>
      </c>
      <c r="B278" s="110">
        <v>7176</v>
      </c>
      <c r="C278" s="110">
        <v>5499</v>
      </c>
      <c r="D278" s="110">
        <v>4440.2648283308599</v>
      </c>
      <c r="E278" s="110">
        <v>773.519357172284</v>
      </c>
      <c r="F278" s="110">
        <v>347.33398542672501</v>
      </c>
      <c r="G278" s="110">
        <v>-43.535076441043799</v>
      </c>
      <c r="H278" s="110">
        <v>-3.8683932588694798</v>
      </c>
      <c r="I278" s="110">
        <v>-14.3029896226817</v>
      </c>
      <c r="J278" s="110"/>
      <c r="K278" s="110">
        <v>250</v>
      </c>
      <c r="L278" s="110">
        <v>818.18823809952198</v>
      </c>
      <c r="M278" s="110">
        <v>727.78987611098796</v>
      </c>
      <c r="N278" s="194">
        <v>0.93600000000000005</v>
      </c>
      <c r="O278" s="165">
        <v>0.96416499999999994</v>
      </c>
      <c r="P278" s="165">
        <v>1.0769</v>
      </c>
      <c r="Q278" s="128">
        <v>8.6956521739130395</v>
      </c>
    </row>
    <row r="279" spans="1:17" x14ac:dyDescent="0.25">
      <c r="A279" s="110" t="s">
        <v>596</v>
      </c>
      <c r="B279" s="110">
        <v>6162</v>
      </c>
      <c r="C279" s="110">
        <v>5212</v>
      </c>
      <c r="D279" s="110">
        <v>4281.5394121890104</v>
      </c>
      <c r="E279" s="110">
        <v>562.07339723229302</v>
      </c>
      <c r="F279" s="110">
        <v>335.12800092541698</v>
      </c>
      <c r="G279" s="110">
        <v>-43.535076441043799</v>
      </c>
      <c r="H279" s="110">
        <v>91.588441476474799</v>
      </c>
      <c r="I279" s="110">
        <v>-14.3029896226817</v>
      </c>
      <c r="J279" s="110"/>
      <c r="K279" s="110">
        <v>207</v>
      </c>
      <c r="L279" s="110">
        <v>620.24914044350601</v>
      </c>
      <c r="M279" s="110">
        <v>502.83705388702401</v>
      </c>
      <c r="N279" s="194">
        <v>0.90384615384615397</v>
      </c>
      <c r="O279" s="165">
        <v>0.95267599999999997</v>
      </c>
      <c r="P279" s="165">
        <v>1.0769</v>
      </c>
      <c r="Q279" s="128">
        <v>-15.163934426229501</v>
      </c>
    </row>
    <row r="280" spans="1:17" x14ac:dyDescent="0.25">
      <c r="A280" s="110" t="s">
        <v>597</v>
      </c>
      <c r="B280" s="110">
        <v>10185</v>
      </c>
      <c r="C280" s="110">
        <v>4452</v>
      </c>
      <c r="D280" s="110">
        <v>3629.0107877661899</v>
      </c>
      <c r="E280" s="110">
        <v>528.71192133172895</v>
      </c>
      <c r="F280" s="110">
        <v>337.93210720868802</v>
      </c>
      <c r="G280" s="110">
        <v>-43.535076441043799</v>
      </c>
      <c r="H280" s="110">
        <v>13.895947613433799</v>
      </c>
      <c r="I280" s="110">
        <v>-14.3029896226817</v>
      </c>
      <c r="J280" s="110"/>
      <c r="K280" s="110">
        <v>290</v>
      </c>
      <c r="L280" s="110">
        <v>550.07659305417701</v>
      </c>
      <c r="M280" s="110">
        <v>506.28664947522498</v>
      </c>
      <c r="N280" s="194">
        <v>0.93856655290102398</v>
      </c>
      <c r="O280" s="165">
        <v>0.96367400000000003</v>
      </c>
      <c r="P280" s="165">
        <v>1.0914999999999999</v>
      </c>
      <c r="Q280" s="128">
        <v>-5.2287581699346397</v>
      </c>
    </row>
    <row r="281" spans="1:17" x14ac:dyDescent="0.25">
      <c r="A281" s="110" t="s">
        <v>598</v>
      </c>
      <c r="B281" s="110">
        <v>15532</v>
      </c>
      <c r="C281" s="110">
        <v>6042</v>
      </c>
      <c r="D281" s="110">
        <v>5366.6300867625296</v>
      </c>
      <c r="E281" s="110">
        <v>390.42435655242502</v>
      </c>
      <c r="F281" s="110">
        <v>259.18256022327301</v>
      </c>
      <c r="G281" s="110">
        <v>-43.535076441043799</v>
      </c>
      <c r="H281" s="110">
        <v>-3.8683932588694798</v>
      </c>
      <c r="I281" s="110">
        <v>73.2770469398899</v>
      </c>
      <c r="J281" s="110"/>
      <c r="K281" s="110">
        <v>654</v>
      </c>
      <c r="L281" s="110">
        <v>482.998683796347</v>
      </c>
      <c r="M281" s="110">
        <v>296.78942917444499</v>
      </c>
      <c r="N281" s="194">
        <v>0.93415007656967797</v>
      </c>
      <c r="O281" s="165">
        <v>0.97132000000000007</v>
      </c>
      <c r="P281" s="165">
        <v>1.0471999999999999</v>
      </c>
      <c r="Q281" s="128">
        <v>27.485380116959099</v>
      </c>
    </row>
    <row r="282" spans="1:17" x14ac:dyDescent="0.25">
      <c r="A282" s="110" t="s">
        <v>599</v>
      </c>
      <c r="B282" s="110">
        <v>5174</v>
      </c>
      <c r="C282" s="110">
        <v>4860</v>
      </c>
      <c r="D282" s="110">
        <v>3695.01434960598</v>
      </c>
      <c r="E282" s="110">
        <v>846.09358148628303</v>
      </c>
      <c r="F282" s="110">
        <v>304.804281011206</v>
      </c>
      <c r="G282" s="110">
        <v>-43.535076441043799</v>
      </c>
      <c r="H282" s="110">
        <v>72.228201388393401</v>
      </c>
      <c r="I282" s="110">
        <v>-14.3029896226817</v>
      </c>
      <c r="J282" s="110"/>
      <c r="K282" s="110">
        <v>150</v>
      </c>
      <c r="L282" s="110">
        <v>897.08833198877301</v>
      </c>
      <c r="M282" s="110">
        <v>794.03823084973601</v>
      </c>
      <c r="N282" s="194">
        <v>0.94</v>
      </c>
      <c r="O282" s="165">
        <v>0.96032399999999996</v>
      </c>
      <c r="P282" s="165">
        <v>1.0809</v>
      </c>
      <c r="Q282" s="128">
        <v>-14.285714285714301</v>
      </c>
    </row>
    <row r="283" spans="1:17" x14ac:dyDescent="0.25">
      <c r="A283" s="110" t="s">
        <v>600</v>
      </c>
      <c r="B283" s="110">
        <v>11397</v>
      </c>
      <c r="C283" s="110">
        <v>4576</v>
      </c>
      <c r="D283" s="110">
        <v>3690.4105763529901</v>
      </c>
      <c r="E283" s="110">
        <v>573.771739646745</v>
      </c>
      <c r="F283" s="110">
        <v>344.657311037287</v>
      </c>
      <c r="G283" s="110">
        <v>-43.535076441043799</v>
      </c>
      <c r="H283" s="110">
        <v>24.893380747829099</v>
      </c>
      <c r="I283" s="110">
        <v>-14.3029896226817</v>
      </c>
      <c r="J283" s="110"/>
      <c r="K283" s="110">
        <v>330</v>
      </c>
      <c r="L283" s="110">
        <v>550.79751571040902</v>
      </c>
      <c r="M283" s="110">
        <v>595.68536344902498</v>
      </c>
      <c r="N283" s="194">
        <v>0.932721712538226</v>
      </c>
      <c r="O283" s="165">
        <v>0.95585300000000006</v>
      </c>
      <c r="P283" s="165">
        <v>1.0918000000000001</v>
      </c>
      <c r="Q283" s="128">
        <v>-7.0422535211267601</v>
      </c>
    </row>
    <row r="284" spans="1:17" x14ac:dyDescent="0.25">
      <c r="A284" s="110" t="s">
        <v>601</v>
      </c>
      <c r="B284" s="110">
        <v>12330</v>
      </c>
      <c r="C284" s="110">
        <v>4703</v>
      </c>
      <c r="D284" s="110">
        <v>3979.6872853590799</v>
      </c>
      <c r="E284" s="110">
        <v>434.95368162855402</v>
      </c>
      <c r="F284" s="110">
        <v>350.51853904017901</v>
      </c>
      <c r="G284" s="110">
        <v>-43.535076441043799</v>
      </c>
      <c r="H284" s="110">
        <v>-3.8683932588694798</v>
      </c>
      <c r="I284" s="110">
        <v>-14.3029896226817</v>
      </c>
      <c r="J284" s="110"/>
      <c r="K284" s="110">
        <v>385</v>
      </c>
      <c r="L284" s="110">
        <v>415.91629142595002</v>
      </c>
      <c r="M284" s="110">
        <v>452.93047169710098</v>
      </c>
      <c r="N284" s="194">
        <v>0.92987012987012996</v>
      </c>
      <c r="O284" s="165">
        <v>0.98085599999999995</v>
      </c>
      <c r="P284" s="165">
        <v>1.0866</v>
      </c>
      <c r="Q284" s="128">
        <v>3.2171581769437001</v>
      </c>
    </row>
    <row r="285" spans="1:17" x14ac:dyDescent="0.25">
      <c r="A285" s="110" t="s">
        <v>602</v>
      </c>
      <c r="B285" s="110">
        <v>64714</v>
      </c>
      <c r="C285" s="110">
        <v>4256</v>
      </c>
      <c r="D285" s="110">
        <v>4321.05379703782</v>
      </c>
      <c r="E285" s="110">
        <v>-8.3354200201595194</v>
      </c>
      <c r="F285" s="110">
        <v>-30.851337146739201</v>
      </c>
      <c r="G285" s="110">
        <v>-43.535076441043799</v>
      </c>
      <c r="H285" s="110">
        <v>-3.8683932588694798</v>
      </c>
      <c r="I285" s="110">
        <v>21.671503008716002</v>
      </c>
      <c r="J285" s="110"/>
      <c r="K285" s="110">
        <v>2194</v>
      </c>
      <c r="L285" s="110">
        <v>43.429391045894597</v>
      </c>
      <c r="M285" s="110">
        <v>-61.160831220270701</v>
      </c>
      <c r="N285" s="194">
        <v>0.92984054669703897</v>
      </c>
      <c r="O285" s="165">
        <v>0.97857699999999992</v>
      </c>
      <c r="P285" s="165">
        <v>0.99150000000000005</v>
      </c>
      <c r="Q285" s="128">
        <v>19.956260251503601</v>
      </c>
    </row>
    <row r="286" spans="1:17" ht="14.25" customHeight="1" x14ac:dyDescent="0.25">
      <c r="A286" s="18" t="s">
        <v>603</v>
      </c>
      <c r="B286" s="110"/>
      <c r="C286" s="110"/>
      <c r="D286" s="110"/>
      <c r="E286" s="110"/>
      <c r="F286" s="110"/>
      <c r="G286" s="110"/>
      <c r="H286" s="110"/>
      <c r="I286" s="110"/>
      <c r="J286" s="18"/>
      <c r="K286" s="110"/>
      <c r="L286" s="110"/>
      <c r="M286" s="110"/>
      <c r="N286" s="194"/>
      <c r="O286" s="165"/>
      <c r="P286" s="165"/>
      <c r="Q286" s="128"/>
    </row>
    <row r="287" spans="1:17" x14ac:dyDescent="0.25">
      <c r="A287" s="110" t="s">
        <v>604</v>
      </c>
      <c r="B287" s="110">
        <v>2372</v>
      </c>
      <c r="C287" s="110">
        <v>4999</v>
      </c>
      <c r="D287" s="110">
        <v>3815.00365763113</v>
      </c>
      <c r="E287" s="110">
        <v>733.75868897561099</v>
      </c>
      <c r="F287" s="110">
        <v>348.46494858335802</v>
      </c>
      <c r="G287" s="110">
        <v>-43.535076441043799</v>
      </c>
      <c r="H287" s="110">
        <v>159.18596668638901</v>
      </c>
      <c r="I287" s="110">
        <v>-14.3029896226817</v>
      </c>
      <c r="J287" s="110"/>
      <c r="K287" s="110">
        <v>71</v>
      </c>
      <c r="L287" s="110">
        <v>620.19173460258799</v>
      </c>
      <c r="M287" s="110">
        <v>846.26504321457696</v>
      </c>
      <c r="N287" s="194">
        <v>0.94285714285714295</v>
      </c>
      <c r="O287" s="165">
        <v>0.95979100000000006</v>
      </c>
      <c r="P287" s="165">
        <v>1.0898000000000001</v>
      </c>
      <c r="Q287" s="128">
        <v>-24.468085106383</v>
      </c>
    </row>
    <row r="288" spans="1:17" x14ac:dyDescent="0.25">
      <c r="A288" s="110" t="s">
        <v>605</v>
      </c>
      <c r="B288" s="110">
        <v>2413</v>
      </c>
      <c r="C288" s="110">
        <v>4578</v>
      </c>
      <c r="D288" s="110">
        <v>3961.4596446045098</v>
      </c>
      <c r="E288" s="110">
        <v>273.06212695138697</v>
      </c>
      <c r="F288" s="110">
        <v>372.31263725399901</v>
      </c>
      <c r="G288" s="110">
        <v>-43.535076441043799</v>
      </c>
      <c r="H288" s="110">
        <v>29.3722925512796</v>
      </c>
      <c r="I288" s="110">
        <v>-14.3029896226817</v>
      </c>
      <c r="J288" s="110"/>
      <c r="K288" s="110">
        <v>75</v>
      </c>
      <c r="L288" s="110">
        <v>197.19056611499201</v>
      </c>
      <c r="M288" s="110">
        <v>347.87308765372501</v>
      </c>
      <c r="N288" s="194">
        <v>0.86486486486486502</v>
      </c>
      <c r="O288" s="165">
        <v>0.95494900000000005</v>
      </c>
      <c r="P288" s="165">
        <v>1.0925</v>
      </c>
      <c r="Q288" s="128">
        <v>-7.4074074074074101</v>
      </c>
    </row>
    <row r="289" spans="1:17" x14ac:dyDescent="0.25">
      <c r="A289" s="110" t="s">
        <v>606</v>
      </c>
      <c r="B289" s="110">
        <v>12243</v>
      </c>
      <c r="C289" s="110">
        <v>4913</v>
      </c>
      <c r="D289" s="110">
        <v>4132.8910044977902</v>
      </c>
      <c r="E289" s="110">
        <v>426.85285878438299</v>
      </c>
      <c r="F289" s="110">
        <v>400.56871105762002</v>
      </c>
      <c r="G289" s="110">
        <v>-43.535076441043799</v>
      </c>
      <c r="H289" s="110">
        <v>10.6405930734738</v>
      </c>
      <c r="I289" s="110">
        <v>-14.3029896226817</v>
      </c>
      <c r="J289" s="110"/>
      <c r="K289" s="110">
        <v>397</v>
      </c>
      <c r="L289" s="110">
        <v>422.39533734441699</v>
      </c>
      <c r="M289" s="110">
        <v>430.24978009029201</v>
      </c>
      <c r="N289" s="194">
        <v>0.94191919191919204</v>
      </c>
      <c r="O289" s="165">
        <v>0.94600300000000004</v>
      </c>
      <c r="P289" s="165">
        <v>1.0954999999999999</v>
      </c>
      <c r="Q289" s="128">
        <v>-4.3373493975903603</v>
      </c>
    </row>
    <row r="290" spans="1:17" x14ac:dyDescent="0.25">
      <c r="A290" s="110" t="s">
        <v>607</v>
      </c>
      <c r="B290" s="110">
        <v>3033</v>
      </c>
      <c r="C290" s="110">
        <v>5713</v>
      </c>
      <c r="D290" s="110">
        <v>4286.2653763619301</v>
      </c>
      <c r="E290" s="110">
        <v>1054.59657436614</v>
      </c>
      <c r="F290" s="110">
        <v>398.499528602834</v>
      </c>
      <c r="G290" s="110">
        <v>-43.535076441043799</v>
      </c>
      <c r="H290" s="110">
        <v>31.151012319898001</v>
      </c>
      <c r="I290" s="110">
        <v>-14.3029896226817</v>
      </c>
      <c r="J290" s="110"/>
      <c r="K290" s="110">
        <v>102</v>
      </c>
      <c r="L290" s="110">
        <v>1347.5668260262401</v>
      </c>
      <c r="M290" s="110">
        <v>760.56572257198798</v>
      </c>
      <c r="N290" s="194">
        <v>0.88118811881188097</v>
      </c>
      <c r="O290" s="165">
        <v>0.95271199999999989</v>
      </c>
      <c r="P290" s="165">
        <v>1.0915999999999999</v>
      </c>
      <c r="Q290" s="128">
        <v>-7.2727272727272698</v>
      </c>
    </row>
    <row r="291" spans="1:17" x14ac:dyDescent="0.25">
      <c r="A291" s="110" t="s">
        <v>608</v>
      </c>
      <c r="B291" s="110">
        <v>7066</v>
      </c>
      <c r="C291" s="110">
        <v>5529</v>
      </c>
      <c r="D291" s="110">
        <v>4563.5013434757302</v>
      </c>
      <c r="E291" s="110">
        <v>630.63445817014895</v>
      </c>
      <c r="F291" s="110">
        <v>361.83072491918898</v>
      </c>
      <c r="G291" s="110">
        <v>-43.535076441043799</v>
      </c>
      <c r="H291" s="110">
        <v>31.274639978309299</v>
      </c>
      <c r="I291" s="110">
        <v>-14.3029896226817</v>
      </c>
      <c r="J291" s="110"/>
      <c r="K291" s="110">
        <v>253</v>
      </c>
      <c r="L291" s="110">
        <v>810.4930776727</v>
      </c>
      <c r="M291" s="110">
        <v>449.71523853354103</v>
      </c>
      <c r="N291" s="194">
        <v>0.89763779527559096</v>
      </c>
      <c r="O291" s="165">
        <v>0.96498700000000004</v>
      </c>
      <c r="P291" s="165">
        <v>1.0780000000000001</v>
      </c>
      <c r="Q291" s="128">
        <v>-6.9852941176470598</v>
      </c>
    </row>
    <row r="292" spans="1:17" x14ac:dyDescent="0.25">
      <c r="A292" s="110" t="s">
        <v>609</v>
      </c>
      <c r="B292" s="110">
        <v>3947</v>
      </c>
      <c r="C292" s="110">
        <v>5255</v>
      </c>
      <c r="D292" s="110">
        <v>4197.85584297268</v>
      </c>
      <c r="E292" s="110">
        <v>662.93721733217001</v>
      </c>
      <c r="F292" s="110">
        <v>385.78357391711</v>
      </c>
      <c r="G292" s="110">
        <v>-43.535076441043799</v>
      </c>
      <c r="H292" s="110">
        <v>65.912077770670393</v>
      </c>
      <c r="I292" s="110">
        <v>-14.3029896226817</v>
      </c>
      <c r="J292" s="110"/>
      <c r="K292" s="110">
        <v>130</v>
      </c>
      <c r="L292" s="110">
        <v>749.175397452276</v>
      </c>
      <c r="M292" s="110">
        <v>575.63843707800697</v>
      </c>
      <c r="N292" s="194">
        <v>0.90839694656488501</v>
      </c>
      <c r="O292" s="165">
        <v>0.95853100000000002</v>
      </c>
      <c r="P292" s="165">
        <v>1.0905</v>
      </c>
      <c r="Q292" s="128">
        <v>-12.1621621621622</v>
      </c>
    </row>
    <row r="293" spans="1:17" x14ac:dyDescent="0.25">
      <c r="A293" s="110" t="s">
        <v>610</v>
      </c>
      <c r="B293" s="110">
        <v>6759</v>
      </c>
      <c r="C293" s="110">
        <v>4806</v>
      </c>
      <c r="D293" s="110">
        <v>4242.78833663146</v>
      </c>
      <c r="E293" s="110">
        <v>291.48115240536902</v>
      </c>
      <c r="F293" s="110">
        <v>333.42087971603098</v>
      </c>
      <c r="G293" s="110">
        <v>-43.535076441043799</v>
      </c>
      <c r="H293" s="110">
        <v>-3.8683932588694798</v>
      </c>
      <c r="I293" s="110">
        <v>-14.3029896226817</v>
      </c>
      <c r="J293" s="110"/>
      <c r="K293" s="110">
        <v>225</v>
      </c>
      <c r="L293" s="110">
        <v>279.926154833091</v>
      </c>
      <c r="M293" s="110">
        <v>301.97554984358902</v>
      </c>
      <c r="N293" s="194">
        <v>0.88888888888888895</v>
      </c>
      <c r="O293" s="165">
        <v>0.96156599999999992</v>
      </c>
      <c r="P293" s="165">
        <v>1.0771999999999999</v>
      </c>
      <c r="Q293" s="128">
        <v>2.7397260273972601</v>
      </c>
    </row>
    <row r="294" spans="1:17" x14ac:dyDescent="0.25">
      <c r="A294" s="110" t="s">
        <v>611</v>
      </c>
      <c r="B294" s="110">
        <v>74402</v>
      </c>
      <c r="C294" s="110">
        <v>4436</v>
      </c>
      <c r="D294" s="110">
        <v>4318.5656927945902</v>
      </c>
      <c r="E294" s="110">
        <v>106.66515173265201</v>
      </c>
      <c r="F294" s="110">
        <v>72.815388366398494</v>
      </c>
      <c r="G294" s="110">
        <v>-43.535076441043799</v>
      </c>
      <c r="H294" s="110">
        <v>-3.8683932588694798</v>
      </c>
      <c r="I294" s="110">
        <v>-14.3029896226817</v>
      </c>
      <c r="J294" s="110"/>
      <c r="K294" s="110">
        <v>2521</v>
      </c>
      <c r="L294" s="110">
        <v>94.453420524459901</v>
      </c>
      <c r="M294" s="110">
        <v>117.816282806787</v>
      </c>
      <c r="N294" s="194">
        <v>0.94803649345497798</v>
      </c>
      <c r="O294" s="165">
        <v>0.96534800000000009</v>
      </c>
      <c r="P294" s="165">
        <v>1.0155000000000001</v>
      </c>
      <c r="Q294" s="128">
        <v>4.6492320464923198</v>
      </c>
    </row>
    <row r="295" spans="1:17" x14ac:dyDescent="0.25">
      <c r="A295" s="110" t="s">
        <v>612</v>
      </c>
      <c r="B295" s="110">
        <v>2436</v>
      </c>
      <c r="C295" s="110">
        <v>4152</v>
      </c>
      <c r="D295" s="110">
        <v>3191.5661164109001</v>
      </c>
      <c r="E295" s="110">
        <v>293.29994619223203</v>
      </c>
      <c r="F295" s="110">
        <v>325.67254499245399</v>
      </c>
      <c r="G295" s="110">
        <v>-43.535076441043799</v>
      </c>
      <c r="H295" s="110">
        <v>399.522947341943</v>
      </c>
      <c r="I295" s="110">
        <v>-14.3029896226817</v>
      </c>
      <c r="J295" s="110"/>
      <c r="K295" s="110">
        <v>61</v>
      </c>
      <c r="L295" s="110">
        <v>317.06495361667299</v>
      </c>
      <c r="M295" s="110">
        <v>268.47433863373499</v>
      </c>
      <c r="N295" s="194">
        <v>0.83606557377049195</v>
      </c>
      <c r="O295" s="165">
        <v>0.9579470000000001</v>
      </c>
      <c r="P295" s="165">
        <v>1.1002000000000001</v>
      </c>
      <c r="Q295" s="128">
        <v>-47.863247863247899</v>
      </c>
    </row>
    <row r="296" spans="1:17" x14ac:dyDescent="0.25">
      <c r="A296" s="110" t="s">
        <v>613</v>
      </c>
      <c r="B296" s="110">
        <v>5747</v>
      </c>
      <c r="C296" s="110">
        <v>3859</v>
      </c>
      <c r="D296" s="110">
        <v>3171.3643141525099</v>
      </c>
      <c r="E296" s="110">
        <v>311.11011531350499</v>
      </c>
      <c r="F296" s="110">
        <v>303.35159279558798</v>
      </c>
      <c r="G296" s="110">
        <v>-43.535076441043799</v>
      </c>
      <c r="H296" s="110">
        <v>130.66503790531701</v>
      </c>
      <c r="I296" s="110">
        <v>-14.3029896226817</v>
      </c>
      <c r="J296" s="110"/>
      <c r="K296" s="110">
        <v>143</v>
      </c>
      <c r="L296" s="110">
        <v>322.59986935818699</v>
      </c>
      <c r="M296" s="110">
        <v>298.55976113476601</v>
      </c>
      <c r="N296" s="194">
        <v>0.90277777777777801</v>
      </c>
      <c r="O296" s="165">
        <v>0.966221</v>
      </c>
      <c r="P296" s="165">
        <v>1.0938000000000001</v>
      </c>
      <c r="Q296" s="128">
        <v>-24.3386243386243</v>
      </c>
    </row>
    <row r="297" spans="1:17" x14ac:dyDescent="0.25">
      <c r="A297" s="110" t="s">
        <v>614</v>
      </c>
      <c r="B297" s="110">
        <v>132235</v>
      </c>
      <c r="C297" s="110">
        <v>3781</v>
      </c>
      <c r="D297" s="110">
        <v>3953.6710357782899</v>
      </c>
      <c r="E297" s="110">
        <v>-110.4675752835</v>
      </c>
      <c r="F297" s="110">
        <v>-6.3787600828306301</v>
      </c>
      <c r="G297" s="110">
        <v>-43.535076441043799</v>
      </c>
      <c r="H297" s="110">
        <v>-3.8683932588694798</v>
      </c>
      <c r="I297" s="110">
        <v>-8.3703991379121003</v>
      </c>
      <c r="J297" s="110"/>
      <c r="K297" s="110">
        <v>4102</v>
      </c>
      <c r="L297" s="110">
        <v>-122.60272241441901</v>
      </c>
      <c r="M297" s="110">
        <v>-99.393028286637204</v>
      </c>
      <c r="N297" s="194">
        <v>0.94015632633121604</v>
      </c>
      <c r="O297" s="165">
        <v>0.98785500000000004</v>
      </c>
      <c r="P297" s="165">
        <v>0.99690000000000001</v>
      </c>
      <c r="Q297" s="128">
        <v>14.198218262806201</v>
      </c>
    </row>
    <row r="298" spans="1:17" x14ac:dyDescent="0.25">
      <c r="A298" s="110" t="s">
        <v>615</v>
      </c>
      <c r="B298" s="110">
        <v>6393</v>
      </c>
      <c r="C298" s="110">
        <v>5696</v>
      </c>
      <c r="D298" s="110">
        <v>4346.1337143540104</v>
      </c>
      <c r="E298" s="110">
        <v>880.11072551009795</v>
      </c>
      <c r="F298" s="110">
        <v>423.54107007750298</v>
      </c>
      <c r="G298" s="110">
        <v>-43.535076441043799</v>
      </c>
      <c r="H298" s="110">
        <v>104.352330970994</v>
      </c>
      <c r="I298" s="110">
        <v>-14.3029896226817</v>
      </c>
      <c r="J298" s="110"/>
      <c r="K298" s="110">
        <v>218</v>
      </c>
      <c r="L298" s="110">
        <v>836.894541127499</v>
      </c>
      <c r="M298" s="110">
        <v>922.26630975863998</v>
      </c>
      <c r="N298" s="194">
        <v>0.90825688073394495</v>
      </c>
      <c r="O298" s="165">
        <v>0.95105300000000004</v>
      </c>
      <c r="P298" s="165">
        <v>1.0961000000000001</v>
      </c>
      <c r="Q298" s="128">
        <v>-16.475095785440601</v>
      </c>
    </row>
    <row r="299" spans="1:17" x14ac:dyDescent="0.25">
      <c r="A299" s="110" t="s">
        <v>616</v>
      </c>
      <c r="B299" s="110">
        <v>5504</v>
      </c>
      <c r="C299" s="110">
        <v>5088</v>
      </c>
      <c r="D299" s="110">
        <v>3890.2915614543499</v>
      </c>
      <c r="E299" s="110">
        <v>917.57965947626303</v>
      </c>
      <c r="F299" s="110">
        <v>340.053665257011</v>
      </c>
      <c r="G299" s="110">
        <v>-43.535076441043799</v>
      </c>
      <c r="H299" s="110">
        <v>-2.0051790451495202</v>
      </c>
      <c r="I299" s="110">
        <v>-14.3029896226817</v>
      </c>
      <c r="J299" s="110"/>
      <c r="K299" s="110">
        <v>168</v>
      </c>
      <c r="L299" s="110">
        <v>890.35734588195601</v>
      </c>
      <c r="M299" s="110">
        <v>943.74137293651302</v>
      </c>
      <c r="N299" s="194">
        <v>0.89880952380952395</v>
      </c>
      <c r="O299" s="165">
        <v>0.96393699999999993</v>
      </c>
      <c r="P299" s="165">
        <v>1.0859000000000001</v>
      </c>
      <c r="Q299" s="128">
        <v>-2.32558139534884</v>
      </c>
    </row>
    <row r="300" spans="1:17" x14ac:dyDescent="0.25">
      <c r="A300" s="110" t="s">
        <v>617</v>
      </c>
      <c r="B300" s="110">
        <v>8963</v>
      </c>
      <c r="C300" s="110">
        <v>5540</v>
      </c>
      <c r="D300" s="110">
        <v>4706.8015954844795</v>
      </c>
      <c r="E300" s="110">
        <v>693.65587156969104</v>
      </c>
      <c r="F300" s="110">
        <v>201.68056650023701</v>
      </c>
      <c r="G300" s="110">
        <v>-43.535076441043799</v>
      </c>
      <c r="H300" s="110">
        <v>-3.8683932588694798</v>
      </c>
      <c r="I300" s="110">
        <v>-14.3029896226817</v>
      </c>
      <c r="J300" s="110"/>
      <c r="K300" s="110">
        <v>331</v>
      </c>
      <c r="L300" s="110">
        <v>602.53429286263804</v>
      </c>
      <c r="M300" s="110">
        <v>783.71685014268803</v>
      </c>
      <c r="N300" s="194">
        <v>0.93693693693693703</v>
      </c>
      <c r="O300" s="165">
        <v>0.95785500000000001</v>
      </c>
      <c r="P300" s="165">
        <v>1.0416000000000001</v>
      </c>
      <c r="Q300" s="128">
        <v>2.4767801857585101</v>
      </c>
    </row>
    <row r="301" spans="1:17" x14ac:dyDescent="0.25">
      <c r="A301" s="110" t="s">
        <v>618</v>
      </c>
      <c r="B301" s="110">
        <v>2782</v>
      </c>
      <c r="C301" s="110">
        <v>4687</v>
      </c>
      <c r="D301" s="110">
        <v>3848.3401786924401</v>
      </c>
      <c r="E301" s="110">
        <v>376.829946336006</v>
      </c>
      <c r="F301" s="110">
        <v>379.93628549698701</v>
      </c>
      <c r="G301" s="110">
        <v>-43.535076441043799</v>
      </c>
      <c r="H301" s="110">
        <v>139.89512588572899</v>
      </c>
      <c r="I301" s="110">
        <v>-14.3029896226817</v>
      </c>
      <c r="J301" s="110"/>
      <c r="K301" s="110">
        <v>84</v>
      </c>
      <c r="L301" s="110">
        <v>269.06027293955498</v>
      </c>
      <c r="M301" s="110">
        <v>483.53901959840101</v>
      </c>
      <c r="N301" s="194">
        <v>0.870588235294118</v>
      </c>
      <c r="O301" s="165">
        <v>0.95179800000000003</v>
      </c>
      <c r="P301" s="165">
        <v>1.0972</v>
      </c>
      <c r="Q301" s="128">
        <v>-22.2222222222222</v>
      </c>
    </row>
    <row r="302" spans="1:17" ht="14.25" customHeight="1" x14ac:dyDescent="0.25">
      <c r="A302" s="18" t="s">
        <v>619</v>
      </c>
      <c r="B302" s="110"/>
      <c r="C302" s="110"/>
      <c r="D302" s="110"/>
      <c r="E302" s="110"/>
      <c r="F302" s="110"/>
      <c r="G302" s="110"/>
      <c r="H302" s="110"/>
      <c r="I302" s="110"/>
      <c r="J302" s="18"/>
      <c r="K302" s="110"/>
      <c r="L302" s="110"/>
      <c r="M302" s="110"/>
      <c r="N302" s="194"/>
      <c r="O302" s="165"/>
      <c r="P302" s="165"/>
      <c r="Q302" s="128"/>
    </row>
    <row r="303" spans="1:17" x14ac:dyDescent="0.25">
      <c r="A303" s="110" t="s">
        <v>620</v>
      </c>
      <c r="B303" s="110">
        <v>2667</v>
      </c>
      <c r="C303" s="110">
        <v>4166</v>
      </c>
      <c r="D303" s="110">
        <v>3440.8106627421998</v>
      </c>
      <c r="E303" s="110">
        <v>443.01693268667901</v>
      </c>
      <c r="F303" s="110">
        <v>320.36771470271901</v>
      </c>
      <c r="G303" s="110">
        <v>-43.535076441043799</v>
      </c>
      <c r="H303" s="110">
        <v>19.889409362996101</v>
      </c>
      <c r="I303" s="110">
        <v>-14.3029896226817</v>
      </c>
      <c r="J303" s="110"/>
      <c r="K303" s="110">
        <v>72</v>
      </c>
      <c r="L303" s="110">
        <v>405.63007734365601</v>
      </c>
      <c r="M303" s="110">
        <v>479.34318789564401</v>
      </c>
      <c r="N303" s="194">
        <v>0.90410958904109595</v>
      </c>
      <c r="O303" s="165">
        <v>0.96032899999999999</v>
      </c>
      <c r="P303" s="165">
        <v>1.0913999999999999</v>
      </c>
      <c r="Q303" s="128">
        <v>-6.4935064935064899</v>
      </c>
    </row>
    <row r="304" spans="1:17" x14ac:dyDescent="0.25">
      <c r="A304" s="110" t="s">
        <v>621</v>
      </c>
      <c r="B304" s="110">
        <v>6111</v>
      </c>
      <c r="C304" s="110">
        <v>4554</v>
      </c>
      <c r="D304" s="110">
        <v>3712.4363231171401</v>
      </c>
      <c r="E304" s="110">
        <v>445.77156253670103</v>
      </c>
      <c r="F304" s="110">
        <v>356.33160903034002</v>
      </c>
      <c r="G304" s="110">
        <v>-43.535076441043799</v>
      </c>
      <c r="H304" s="110">
        <v>97.059913181611904</v>
      </c>
      <c r="I304" s="110">
        <v>-14.3029896226817</v>
      </c>
      <c r="J304" s="110"/>
      <c r="K304" s="110">
        <v>178</v>
      </c>
      <c r="L304" s="110">
        <v>420.24350590525501</v>
      </c>
      <c r="M304" s="110">
        <v>470.23901903408898</v>
      </c>
      <c r="N304" s="194">
        <v>0.92045454545454497</v>
      </c>
      <c r="O304" s="165">
        <v>0.95483200000000001</v>
      </c>
      <c r="P304" s="165">
        <v>1.0944</v>
      </c>
      <c r="Q304" s="128">
        <v>-17.592592592592599</v>
      </c>
    </row>
    <row r="305" spans="1:17" x14ac:dyDescent="0.25">
      <c r="A305" s="110" t="s">
        <v>622</v>
      </c>
      <c r="B305" s="110">
        <v>28048</v>
      </c>
      <c r="C305" s="110">
        <v>4302</v>
      </c>
      <c r="D305" s="110">
        <v>4112.4248530137702</v>
      </c>
      <c r="E305" s="110">
        <v>243.90552225764199</v>
      </c>
      <c r="F305" s="110">
        <v>-6.0484119456579597</v>
      </c>
      <c r="G305" s="110">
        <v>-43.535076441043799</v>
      </c>
      <c r="H305" s="110">
        <v>9.2680944694490108</v>
      </c>
      <c r="I305" s="110">
        <v>-14.3029896226817</v>
      </c>
      <c r="J305" s="110"/>
      <c r="K305" s="110">
        <v>905</v>
      </c>
      <c r="L305" s="110">
        <v>286.54175449424201</v>
      </c>
      <c r="M305" s="110">
        <v>200.20868988698501</v>
      </c>
      <c r="N305" s="194">
        <v>0.91749174917491705</v>
      </c>
      <c r="O305" s="165">
        <v>0.9629080000000001</v>
      </c>
      <c r="P305" s="165">
        <v>0.99709999999999999</v>
      </c>
      <c r="Q305" s="128">
        <v>-4.1313559322033901</v>
      </c>
    </row>
    <row r="306" spans="1:17" x14ac:dyDescent="0.25">
      <c r="A306" s="110" t="s">
        <v>623</v>
      </c>
      <c r="B306" s="110">
        <v>17420</v>
      </c>
      <c r="C306" s="110">
        <v>4072</v>
      </c>
      <c r="D306" s="110">
        <v>3672.8810298202802</v>
      </c>
      <c r="E306" s="110">
        <v>362.40691720429197</v>
      </c>
      <c r="F306" s="110">
        <v>78.6006645185238</v>
      </c>
      <c r="G306" s="110">
        <v>-43.535076441043799</v>
      </c>
      <c r="H306" s="110">
        <v>15.4535384671785</v>
      </c>
      <c r="I306" s="110">
        <v>-14.3029896226817</v>
      </c>
      <c r="J306" s="110"/>
      <c r="K306" s="110">
        <v>502</v>
      </c>
      <c r="L306" s="110">
        <v>399.58644004307803</v>
      </c>
      <c r="M306" s="110">
        <v>324.16679423144899</v>
      </c>
      <c r="N306" s="194">
        <v>0.91252485089463198</v>
      </c>
      <c r="O306" s="165">
        <v>0.97529900000000003</v>
      </c>
      <c r="P306" s="165">
        <v>1.0198</v>
      </c>
      <c r="Q306" s="128">
        <v>-5.4613935969868201</v>
      </c>
    </row>
    <row r="307" spans="1:17" x14ac:dyDescent="0.25">
      <c r="A307" s="110" t="s">
        <v>624</v>
      </c>
      <c r="B307" s="110">
        <v>9340</v>
      </c>
      <c r="C307" s="110">
        <v>5002</v>
      </c>
      <c r="D307" s="110">
        <v>4175.6668800339603</v>
      </c>
      <c r="E307" s="110">
        <v>451.286030539926</v>
      </c>
      <c r="F307" s="110">
        <v>398.39030685127398</v>
      </c>
      <c r="G307" s="110">
        <v>-43.535076441043799</v>
      </c>
      <c r="H307" s="110">
        <v>34.090335860435303</v>
      </c>
      <c r="I307" s="110">
        <v>-14.3029896226817</v>
      </c>
      <c r="J307" s="110"/>
      <c r="K307" s="110">
        <v>306</v>
      </c>
      <c r="L307" s="110">
        <v>452.84351491566503</v>
      </c>
      <c r="M307" s="110">
        <v>448.66794603013</v>
      </c>
      <c r="N307" s="194">
        <v>0.79084967320261401</v>
      </c>
      <c r="O307" s="165">
        <v>0.96345600000000009</v>
      </c>
      <c r="P307" s="165">
        <v>1.0940000000000001</v>
      </c>
      <c r="Q307" s="128">
        <v>-7.8313253012048198</v>
      </c>
    </row>
    <row r="308" spans="1:17" x14ac:dyDescent="0.25">
      <c r="A308" s="110" t="s">
        <v>625</v>
      </c>
      <c r="B308" s="110">
        <v>4760</v>
      </c>
      <c r="C308" s="110">
        <v>3701</v>
      </c>
      <c r="D308" s="110">
        <v>3159.5581245008998</v>
      </c>
      <c r="E308" s="110">
        <v>196.12471338142899</v>
      </c>
      <c r="F308" s="110">
        <v>295.29314433236402</v>
      </c>
      <c r="G308" s="110">
        <v>-43.535076441043799</v>
      </c>
      <c r="H308" s="110">
        <v>107.70078438861201</v>
      </c>
      <c r="I308" s="110">
        <v>-14.3029896226817</v>
      </c>
      <c r="J308" s="110"/>
      <c r="K308" s="110">
        <v>118</v>
      </c>
      <c r="L308" s="110">
        <v>345.358743862084</v>
      </c>
      <c r="M308" s="110">
        <v>45.830082766716302</v>
      </c>
      <c r="N308" s="194">
        <v>0.93220338983050799</v>
      </c>
      <c r="O308" s="165">
        <v>0.96419900000000003</v>
      </c>
      <c r="P308" s="165">
        <v>1.0915999999999999</v>
      </c>
      <c r="Q308" s="128">
        <v>-21.3333333333333</v>
      </c>
    </row>
    <row r="309" spans="1:17" x14ac:dyDescent="0.25">
      <c r="A309" s="110" t="s">
        <v>626</v>
      </c>
      <c r="B309" s="110">
        <v>15729</v>
      </c>
      <c r="C309" s="110">
        <v>4885</v>
      </c>
      <c r="D309" s="110">
        <v>4213.60213928748</v>
      </c>
      <c r="E309" s="110">
        <v>311.94361892053797</v>
      </c>
      <c r="F309" s="110">
        <v>400.27078036538899</v>
      </c>
      <c r="G309" s="110">
        <v>-43.535076441043799</v>
      </c>
      <c r="H309" s="110">
        <v>17.1116732700069</v>
      </c>
      <c r="I309" s="110">
        <v>-14.3029896226817</v>
      </c>
      <c r="J309" s="110"/>
      <c r="K309" s="110">
        <v>520</v>
      </c>
      <c r="L309" s="110">
        <v>288.31860478868202</v>
      </c>
      <c r="M309" s="110">
        <v>334.50803291833699</v>
      </c>
      <c r="N309" s="194">
        <v>0.93448940269749503</v>
      </c>
      <c r="O309" s="165">
        <v>0.95713099999999995</v>
      </c>
      <c r="P309" s="165">
        <v>1.0935999999999999</v>
      </c>
      <c r="Q309" s="128">
        <v>-5.2823315118397103</v>
      </c>
    </row>
    <row r="310" spans="1:17" x14ac:dyDescent="0.25">
      <c r="A310" s="110" t="s">
        <v>627</v>
      </c>
      <c r="B310" s="110">
        <v>22423</v>
      </c>
      <c r="C310" s="110">
        <v>4461</v>
      </c>
      <c r="D310" s="110">
        <v>4268.7184848565803</v>
      </c>
      <c r="E310" s="110">
        <v>266.12567314640199</v>
      </c>
      <c r="F310" s="110">
        <v>-16.7465878416577</v>
      </c>
      <c r="G310" s="110">
        <v>-43.535076441043799</v>
      </c>
      <c r="H310" s="110">
        <v>0.672426478172647</v>
      </c>
      <c r="I310" s="110">
        <v>-14.3029896226817</v>
      </c>
      <c r="J310" s="110"/>
      <c r="K310" s="110">
        <v>751</v>
      </c>
      <c r="L310" s="110">
        <v>308.53351752596598</v>
      </c>
      <c r="M310" s="110">
        <v>222.657228632781</v>
      </c>
      <c r="N310" s="194">
        <v>0.92307692307692302</v>
      </c>
      <c r="O310" s="165">
        <v>0.98882400000000004</v>
      </c>
      <c r="P310" s="165">
        <v>0.99470000000000003</v>
      </c>
      <c r="Q310" s="128">
        <v>-2.7202072538860098</v>
      </c>
    </row>
    <row r="311" spans="1:17" x14ac:dyDescent="0.25">
      <c r="A311" s="110" t="s">
        <v>628</v>
      </c>
      <c r="B311" s="110">
        <v>79244</v>
      </c>
      <c r="C311" s="110">
        <v>3992</v>
      </c>
      <c r="D311" s="110">
        <v>4069.16618204526</v>
      </c>
      <c r="E311" s="110">
        <v>-33.073108182796702</v>
      </c>
      <c r="F311" s="110">
        <v>17.6782020560129</v>
      </c>
      <c r="G311" s="110">
        <v>-43.535076441043799</v>
      </c>
      <c r="H311" s="110">
        <v>-3.8683932588694798</v>
      </c>
      <c r="I311" s="110">
        <v>-14.3029896226817</v>
      </c>
      <c r="J311" s="110"/>
      <c r="K311" s="110">
        <v>2530</v>
      </c>
      <c r="L311" s="110">
        <v>12.8919106821659</v>
      </c>
      <c r="M311" s="110">
        <v>-80.098727181816201</v>
      </c>
      <c r="N311" s="194">
        <v>0.93541996830427898</v>
      </c>
      <c r="O311" s="165">
        <v>0.98563100000000003</v>
      </c>
      <c r="P311" s="165">
        <v>1.0028999999999999</v>
      </c>
      <c r="Q311" s="128">
        <v>7.1579839051249499</v>
      </c>
    </row>
    <row r="312" spans="1:17" x14ac:dyDescent="0.25">
      <c r="A312" s="110" t="s">
        <v>629</v>
      </c>
      <c r="B312" s="110">
        <v>5883</v>
      </c>
      <c r="C312" s="110">
        <v>4727</v>
      </c>
      <c r="D312" s="110">
        <v>3942.9732818457301</v>
      </c>
      <c r="E312" s="110">
        <v>401.64579890372602</v>
      </c>
      <c r="F312" s="110">
        <v>372.57413533973499</v>
      </c>
      <c r="G312" s="110">
        <v>-43.535076441043799</v>
      </c>
      <c r="H312" s="110">
        <v>67.166213160784196</v>
      </c>
      <c r="I312" s="110">
        <v>-14.3029896226817</v>
      </c>
      <c r="J312" s="110"/>
      <c r="K312" s="110">
        <v>182</v>
      </c>
      <c r="L312" s="110">
        <v>255.57229074794901</v>
      </c>
      <c r="M312" s="110">
        <v>546.65870692544695</v>
      </c>
      <c r="N312" s="194">
        <v>0.94475138121546998</v>
      </c>
      <c r="O312" s="165">
        <v>0.95478600000000002</v>
      </c>
      <c r="P312" s="165">
        <v>1.093</v>
      </c>
      <c r="Q312" s="128">
        <v>-12.9186602870813</v>
      </c>
    </row>
    <row r="313" spans="1:17" x14ac:dyDescent="0.25">
      <c r="A313" s="110" t="s">
        <v>630</v>
      </c>
      <c r="B313" s="110">
        <v>42362</v>
      </c>
      <c r="C313" s="110">
        <v>4529</v>
      </c>
      <c r="D313" s="110">
        <v>4344.5223123837104</v>
      </c>
      <c r="E313" s="110">
        <v>219.02367671019601</v>
      </c>
      <c r="F313" s="110">
        <v>27.600231690000101</v>
      </c>
      <c r="G313" s="110">
        <v>-43.535076441043799</v>
      </c>
      <c r="H313" s="110">
        <v>-3.8683932588694798</v>
      </c>
      <c r="I313" s="110">
        <v>-14.3029896226817</v>
      </c>
      <c r="J313" s="110"/>
      <c r="K313" s="110">
        <v>1444</v>
      </c>
      <c r="L313" s="110">
        <v>218.56513187875299</v>
      </c>
      <c r="M313" s="110">
        <v>218.42162140758199</v>
      </c>
      <c r="N313" s="194">
        <v>0.93962526023594695</v>
      </c>
      <c r="O313" s="165">
        <v>0.96590299999999996</v>
      </c>
      <c r="P313" s="165">
        <v>1.0049999999999999</v>
      </c>
      <c r="Q313" s="128">
        <v>-1.4334470989761099</v>
      </c>
    </row>
    <row r="314" spans="1:17" x14ac:dyDescent="0.25">
      <c r="A314" s="110" t="s">
        <v>631</v>
      </c>
      <c r="B314" s="110">
        <v>7911</v>
      </c>
      <c r="C314" s="110">
        <v>5007</v>
      </c>
      <c r="D314" s="110">
        <v>4204.9459469167996</v>
      </c>
      <c r="E314" s="110">
        <v>497.95556254020698</v>
      </c>
      <c r="F314" s="110">
        <v>232.94470126158899</v>
      </c>
      <c r="G314" s="110">
        <v>-43.535076441043799</v>
      </c>
      <c r="H314" s="110">
        <v>129.23515928959199</v>
      </c>
      <c r="I314" s="110">
        <v>-14.3029896226817</v>
      </c>
      <c r="J314" s="110"/>
      <c r="K314" s="110">
        <v>261</v>
      </c>
      <c r="L314" s="110">
        <v>469.20351482461399</v>
      </c>
      <c r="M314" s="110">
        <v>525.64701012174396</v>
      </c>
      <c r="N314" s="194">
        <v>0.87452471482889704</v>
      </c>
      <c r="O314" s="165">
        <v>0.96308000000000005</v>
      </c>
      <c r="P314" s="165">
        <v>1.054</v>
      </c>
      <c r="Q314" s="128">
        <v>-19.692307692307701</v>
      </c>
    </row>
    <row r="315" spans="1:17" x14ac:dyDescent="0.25">
      <c r="A315" s="110" t="s">
        <v>632</v>
      </c>
      <c r="B315" s="110">
        <v>3160</v>
      </c>
      <c r="C315" s="110">
        <v>4502</v>
      </c>
      <c r="D315" s="110">
        <v>3146.00069852149</v>
      </c>
      <c r="E315" s="110">
        <v>974.22281472938698</v>
      </c>
      <c r="F315" s="110">
        <v>293.10748390309402</v>
      </c>
      <c r="G315" s="110">
        <v>-43.535076441043799</v>
      </c>
      <c r="H315" s="110">
        <v>146.11058002113899</v>
      </c>
      <c r="I315" s="110">
        <v>-14.3029896226817</v>
      </c>
      <c r="J315" s="110"/>
      <c r="K315" s="110">
        <v>78</v>
      </c>
      <c r="L315" s="110">
        <v>905.29303038934302</v>
      </c>
      <c r="M315" s="110">
        <v>1042.0919989353699</v>
      </c>
      <c r="N315" s="194">
        <v>0.87179487179487203</v>
      </c>
      <c r="O315" s="165">
        <v>0.94885499999999989</v>
      </c>
      <c r="P315" s="165">
        <v>1.0912999999999999</v>
      </c>
      <c r="Q315" s="128">
        <v>-26.415094339622598</v>
      </c>
    </row>
    <row r="316" spans="1:17" x14ac:dyDescent="0.25">
      <c r="A316" s="110" t="s">
        <v>633</v>
      </c>
      <c r="B316" s="110">
        <v>4119</v>
      </c>
      <c r="C316" s="110">
        <v>4293</v>
      </c>
      <c r="D316" s="110">
        <v>3403.7071569713498</v>
      </c>
      <c r="E316" s="110">
        <v>306.55542548285001</v>
      </c>
      <c r="F316" s="110">
        <v>340.80240437406297</v>
      </c>
      <c r="G316" s="110">
        <v>-43.535076441043799</v>
      </c>
      <c r="H316" s="110">
        <v>300.05452378454902</v>
      </c>
      <c r="I316" s="110">
        <v>-14.3029896226817</v>
      </c>
      <c r="J316" s="110"/>
      <c r="K316" s="110">
        <v>110</v>
      </c>
      <c r="L316" s="110">
        <v>417.97357034679499</v>
      </c>
      <c r="M316" s="110">
        <v>194.076680484848</v>
      </c>
      <c r="N316" s="194">
        <v>0.90990990990991005</v>
      </c>
      <c r="O316" s="165">
        <v>0.95003299999999991</v>
      </c>
      <c r="P316" s="165">
        <v>1.0984</v>
      </c>
      <c r="Q316" s="128">
        <v>-39.560439560439598</v>
      </c>
    </row>
    <row r="317" spans="1:17" s="64" customFormat="1" ht="6.75" customHeight="1" thickBot="1" x14ac:dyDescent="0.3">
      <c r="A317" s="59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175"/>
      <c r="M317" s="82"/>
      <c r="N317" s="68"/>
      <c r="O317" s="82"/>
      <c r="P317" s="82"/>
      <c r="Q317" s="82"/>
    </row>
    <row r="318" spans="1:17" x14ac:dyDescent="0.25">
      <c r="A318" s="19"/>
      <c r="C318" s="80"/>
      <c r="D318" s="80"/>
      <c r="E318" s="80"/>
      <c r="F318" s="80"/>
      <c r="G318" s="80"/>
      <c r="H318" s="80"/>
      <c r="I318" s="80"/>
      <c r="J318" s="81"/>
      <c r="K318" s="80"/>
      <c r="L318" s="85"/>
      <c r="M318" s="80"/>
      <c r="O318" s="80"/>
      <c r="P318" s="80"/>
      <c r="Q318" s="80"/>
    </row>
    <row r="319" spans="1:17" x14ac:dyDescent="0.25">
      <c r="A319" s="19"/>
      <c r="C319" s="80"/>
      <c r="D319" s="80"/>
      <c r="E319" s="80"/>
      <c r="F319" s="80"/>
      <c r="G319" s="80"/>
      <c r="H319" s="80"/>
      <c r="I319" s="80"/>
      <c r="J319" s="81"/>
      <c r="K319" s="80"/>
      <c r="L319" s="85"/>
      <c r="M319" s="80"/>
      <c r="O319" s="80"/>
      <c r="P319" s="80"/>
      <c r="Q319" s="80"/>
    </row>
    <row r="320" spans="1:17" hidden="1" x14ac:dyDescent="0.25">
      <c r="A320" s="19"/>
      <c r="C320" s="80"/>
      <c r="D320" s="80"/>
      <c r="E320" s="80"/>
      <c r="F320" s="80"/>
      <c r="G320" s="80"/>
      <c r="H320" s="80"/>
      <c r="I320" s="80"/>
      <c r="J320" s="81"/>
      <c r="K320" s="80"/>
      <c r="L320" s="85"/>
      <c r="M320" s="80"/>
      <c r="O320" s="80"/>
      <c r="P320" s="80"/>
      <c r="Q320" s="80"/>
    </row>
    <row r="321" spans="1:17" hidden="1" x14ac:dyDescent="0.25">
      <c r="A321" s="19"/>
      <c r="C321" s="80"/>
      <c r="D321" s="80"/>
      <c r="E321" s="80"/>
      <c r="F321" s="80"/>
      <c r="G321" s="80"/>
      <c r="H321" s="80"/>
      <c r="I321" s="80"/>
      <c r="J321" s="81"/>
      <c r="K321" s="80"/>
      <c r="L321" s="85"/>
      <c r="M321" s="80"/>
      <c r="O321" s="80"/>
      <c r="P321" s="80"/>
      <c r="Q321" s="80"/>
    </row>
    <row r="322" spans="1:17" hidden="1" x14ac:dyDescent="0.25">
      <c r="A322" s="19"/>
      <c r="C322" s="80"/>
      <c r="D322" s="80"/>
      <c r="E322" s="80"/>
      <c r="F322" s="80"/>
      <c r="G322" s="80"/>
      <c r="H322" s="80"/>
      <c r="I322" s="80"/>
      <c r="J322" s="81"/>
      <c r="K322" s="80"/>
      <c r="L322" s="85"/>
      <c r="M322" s="80"/>
      <c r="O322" s="80"/>
      <c r="P322" s="80"/>
      <c r="Q322" s="80"/>
    </row>
    <row r="323" spans="1:17" hidden="1" x14ac:dyDescent="0.25">
      <c r="A323" s="19"/>
      <c r="C323" s="80"/>
      <c r="D323" s="80"/>
      <c r="E323" s="80"/>
      <c r="F323" s="80"/>
      <c r="G323" s="80"/>
      <c r="H323" s="80"/>
      <c r="I323" s="80"/>
      <c r="J323" s="81"/>
      <c r="K323" s="80"/>
      <c r="L323" s="85"/>
      <c r="M323" s="80"/>
      <c r="O323" s="80"/>
      <c r="P323" s="80"/>
      <c r="Q323" s="80"/>
    </row>
    <row r="324" spans="1:17" hidden="1" x14ac:dyDescent="0.25">
      <c r="A324" s="19"/>
      <c r="C324" s="80"/>
      <c r="D324" s="80"/>
      <c r="E324" s="80"/>
      <c r="F324" s="80"/>
      <c r="G324" s="80"/>
      <c r="H324" s="80"/>
      <c r="I324" s="80"/>
      <c r="J324" s="81"/>
      <c r="K324" s="80"/>
      <c r="L324" s="85"/>
      <c r="M324" s="80"/>
      <c r="O324" s="80"/>
      <c r="P324" s="80"/>
      <c r="Q324" s="80"/>
    </row>
    <row r="325" spans="1:17" s="64" customFormat="1" hidden="1" x14ac:dyDescent="0.25">
      <c r="A325" s="173"/>
      <c r="B325"/>
      <c r="C325" s="81"/>
      <c r="D325" s="81"/>
      <c r="E325" s="81"/>
      <c r="F325" s="81"/>
      <c r="G325" s="81"/>
      <c r="H325" s="81"/>
      <c r="I325" s="81"/>
      <c r="J325" s="81"/>
      <c r="K325" s="81"/>
      <c r="L325" s="92"/>
      <c r="M325" s="81"/>
      <c r="O325" s="81"/>
      <c r="P325" s="81"/>
      <c r="Q325" s="81"/>
    </row>
    <row r="326" spans="1:17" s="64" customFormat="1" hidden="1" x14ac:dyDescent="0.25">
      <c r="B326"/>
    </row>
    <row r="327" spans="1:17" s="64" customFormat="1" hidden="1" x14ac:dyDescent="0.25">
      <c r="B327"/>
    </row>
    <row r="328" spans="1:17" s="64" customFormat="1" hidden="1" x14ac:dyDescent="0.25">
      <c r="B328"/>
    </row>
    <row r="329" spans="1:17" x14ac:dyDescent="0.25"/>
    <row r="330" spans="1:17" x14ac:dyDescent="0.25"/>
  </sheetData>
  <mergeCells count="3">
    <mergeCell ref="L3:M3"/>
    <mergeCell ref="E3:I3"/>
    <mergeCell ref="O3:P3"/>
  </mergeCells>
  <conditionalFormatting sqref="C7:Q1048576">
    <cfRule type="cellIs" dxfId="65" priority="2" operator="lessThan">
      <formula>0</formula>
    </cfRule>
  </conditionalFormatting>
  <conditionalFormatting sqref="B7:B332">
    <cfRule type="cellIs" dxfId="6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>
    <pageSetUpPr fitToPage="1"/>
  </sheetPr>
  <dimension ref="A1:X630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9" customHeight="1" zeroHeight="1" x14ac:dyDescent="0.25"/>
  <cols>
    <col min="1" max="1" width="19" customWidth="1"/>
    <col min="2" max="2" width="11.44140625" customWidth="1"/>
    <col min="3" max="3" width="10.88671875" customWidth="1"/>
    <col min="4" max="4" width="10.6640625" customWidth="1"/>
    <col min="5" max="5" width="10.5546875" customWidth="1"/>
    <col min="6" max="7" width="10.6640625" customWidth="1"/>
    <col min="8" max="8" width="13.44140625" customWidth="1"/>
    <col min="9" max="9" width="11.44140625" customWidth="1"/>
    <col min="10" max="10" width="12.5546875" customWidth="1"/>
    <col min="11" max="11" width="11" customWidth="1"/>
    <col min="12" max="12" width="12" customWidth="1"/>
    <col min="13" max="13" width="11.109375" customWidth="1"/>
    <col min="14" max="14" width="11" customWidth="1"/>
    <col min="15" max="15" width="10.6640625" customWidth="1"/>
    <col min="16" max="16" width="11.109375" customWidth="1"/>
    <col min="17" max="17" width="10.5546875" customWidth="1"/>
    <col min="18" max="18" width="10.6640625" customWidth="1"/>
    <col min="19" max="19" width="10.88671875" customWidth="1"/>
    <col min="20" max="20" width="11.33203125" customWidth="1"/>
    <col min="21" max="21" width="9.109375" customWidth="1"/>
    <col min="22" max="22" width="3.6640625" customWidth="1"/>
    <col min="23" max="24" width="0" hidden="1" customWidth="1"/>
    <col min="25" max="16384" width="9.109375" hidden="1"/>
  </cols>
  <sheetData>
    <row r="1" spans="1:24" ht="9" customHeight="1" x14ac:dyDescent="0.25"/>
    <row r="2" spans="1:24" ht="16.2" thickBot="1" x14ac:dyDescent="0.35">
      <c r="A2" s="69" t="str">
        <f>"Tabell 6.1  Underlag för beräkning av programvalsfaktorn, utjämningsåret "&amp;Innehåll!C34</f>
        <v>Tabell 6.1  Underlag för beräkning av programvalsfaktorn, utjämningsåret 2024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</row>
    <row r="3" spans="1:24" ht="52.8" x14ac:dyDescent="0.25">
      <c r="A3" s="178" t="s">
        <v>165</v>
      </c>
      <c r="B3" s="83" t="s">
        <v>85</v>
      </c>
      <c r="C3" s="83" t="s">
        <v>87</v>
      </c>
      <c r="D3" s="83" t="s">
        <v>88</v>
      </c>
      <c r="E3" s="83" t="s">
        <v>89</v>
      </c>
      <c r="F3" s="83" t="s">
        <v>86</v>
      </c>
      <c r="G3" s="83" t="s">
        <v>90</v>
      </c>
      <c r="H3" s="83" t="s">
        <v>635</v>
      </c>
      <c r="I3" s="83" t="s">
        <v>93</v>
      </c>
      <c r="J3" s="83" t="s">
        <v>91</v>
      </c>
      <c r="K3" s="83" t="s">
        <v>94</v>
      </c>
      <c r="L3" s="83" t="s">
        <v>97</v>
      </c>
      <c r="M3" s="83" t="s">
        <v>95</v>
      </c>
      <c r="N3" s="83" t="s">
        <v>96</v>
      </c>
      <c r="O3" s="83" t="s">
        <v>92</v>
      </c>
      <c r="P3" s="83" t="s">
        <v>98</v>
      </c>
      <c r="Q3" s="83" t="s">
        <v>226</v>
      </c>
      <c r="R3" s="83" t="s">
        <v>99</v>
      </c>
      <c r="S3" s="83" t="s">
        <v>100</v>
      </c>
      <c r="T3" s="83" t="s">
        <v>101</v>
      </c>
      <c r="U3" s="83" t="s">
        <v>102</v>
      </c>
    </row>
    <row r="4" spans="1:24" ht="13.2" x14ac:dyDescent="0.25">
      <c r="A4" s="64"/>
      <c r="B4" t="s">
        <v>167</v>
      </c>
    </row>
    <row r="5" spans="1:24" ht="13.2" x14ac:dyDescent="0.25">
      <c r="B5" s="179">
        <v>150688</v>
      </c>
      <c r="C5" s="179">
        <v>112400</v>
      </c>
      <c r="D5" s="179">
        <v>134800</v>
      </c>
      <c r="E5" s="179">
        <v>93300</v>
      </c>
      <c r="F5" s="179">
        <v>135324</v>
      </c>
      <c r="G5" s="179">
        <v>176742</v>
      </c>
      <c r="H5" s="179">
        <v>109398</v>
      </c>
      <c r="I5" s="179">
        <v>121800</v>
      </c>
      <c r="J5" s="179">
        <v>98900</v>
      </c>
      <c r="K5" s="179">
        <v>137700</v>
      </c>
      <c r="L5" s="179">
        <v>147765</v>
      </c>
      <c r="M5" s="179">
        <v>169800</v>
      </c>
      <c r="N5" s="179">
        <v>102100</v>
      </c>
      <c r="O5" s="179">
        <v>242920</v>
      </c>
      <c r="P5" s="179">
        <v>158200</v>
      </c>
      <c r="Q5" s="179">
        <v>94700</v>
      </c>
      <c r="R5" s="179">
        <v>109300</v>
      </c>
      <c r="S5" s="179">
        <v>143700</v>
      </c>
      <c r="T5" s="179">
        <v>118800</v>
      </c>
      <c r="U5" s="308">
        <v>120345.70687615999</v>
      </c>
      <c r="V5" s="64"/>
      <c r="W5" s="64"/>
      <c r="X5" s="64"/>
    </row>
    <row r="6" spans="1:24" ht="13.2" x14ac:dyDescent="0.25">
      <c r="A6" s="3"/>
      <c r="B6" s="90" t="s">
        <v>166</v>
      </c>
      <c r="C6" s="78"/>
      <c r="D6" s="78"/>
      <c r="E6" s="86"/>
      <c r="F6" s="78"/>
      <c r="G6" s="78"/>
      <c r="H6" s="86"/>
      <c r="I6" s="78"/>
      <c r="J6" s="78"/>
      <c r="K6" s="86"/>
      <c r="L6" s="78"/>
      <c r="M6" s="78"/>
      <c r="N6" s="86"/>
      <c r="O6" s="78"/>
      <c r="P6" s="78"/>
      <c r="Q6" s="86"/>
      <c r="R6" s="78"/>
      <c r="S6" s="78"/>
      <c r="T6" s="86"/>
      <c r="U6" s="78"/>
      <c r="V6" s="72"/>
      <c r="W6" s="72"/>
      <c r="X6" s="72"/>
    </row>
    <row r="7" spans="1:24" ht="18.75" customHeight="1" x14ac:dyDescent="0.25">
      <c r="A7" s="17" t="s">
        <v>329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4" ht="13.2" x14ac:dyDescent="0.25">
      <c r="A8" s="110" t="s">
        <v>330</v>
      </c>
      <c r="B8" s="110">
        <v>63</v>
      </c>
      <c r="C8" s="110">
        <v>113</v>
      </c>
      <c r="D8" s="110">
        <v>220</v>
      </c>
      <c r="E8" s="110">
        <v>640</v>
      </c>
      <c r="F8" s="110">
        <v>158</v>
      </c>
      <c r="G8" s="110">
        <v>101</v>
      </c>
      <c r="H8" s="110">
        <v>130</v>
      </c>
      <c r="I8" s="110">
        <v>11</v>
      </c>
      <c r="J8" s="110">
        <v>20</v>
      </c>
      <c r="K8" s="110">
        <v>52</v>
      </c>
      <c r="L8" s="110">
        <v>374</v>
      </c>
      <c r="M8" s="110">
        <v>24</v>
      </c>
      <c r="N8" s="110">
        <v>484</v>
      </c>
      <c r="O8" s="110">
        <v>63</v>
      </c>
      <c r="P8" s="110">
        <v>32</v>
      </c>
      <c r="Q8" s="110">
        <v>732</v>
      </c>
      <c r="R8" s="110">
        <v>350</v>
      </c>
      <c r="S8" s="110">
        <v>21</v>
      </c>
      <c r="T8" s="110">
        <v>108</v>
      </c>
      <c r="U8" s="110">
        <v>17</v>
      </c>
    </row>
    <row r="9" spans="1:24" ht="13.2" x14ac:dyDescent="0.25">
      <c r="A9" s="110" t="s">
        <v>331</v>
      </c>
      <c r="B9" s="110">
        <v>4</v>
      </c>
      <c r="C9" s="110">
        <v>7</v>
      </c>
      <c r="D9" s="110">
        <v>4</v>
      </c>
      <c r="E9" s="110">
        <v>601</v>
      </c>
      <c r="F9" s="110">
        <v>70</v>
      </c>
      <c r="G9" s="110">
        <v>12</v>
      </c>
      <c r="H9" s="110">
        <v>2</v>
      </c>
      <c r="I9" s="110">
        <v>1</v>
      </c>
      <c r="J9" s="110">
        <v>14</v>
      </c>
      <c r="K9" s="110">
        <v>5</v>
      </c>
      <c r="L9" s="110">
        <v>37</v>
      </c>
      <c r="M9" s="110">
        <v>1</v>
      </c>
      <c r="N9" s="110">
        <v>443</v>
      </c>
      <c r="O9" s="110">
        <v>28</v>
      </c>
      <c r="P9" s="110">
        <v>10</v>
      </c>
      <c r="Q9" s="110">
        <v>293</v>
      </c>
      <c r="R9" s="110">
        <v>103</v>
      </c>
      <c r="S9" s="110">
        <v>0</v>
      </c>
      <c r="T9" s="110">
        <v>5</v>
      </c>
      <c r="U9" s="110">
        <v>42</v>
      </c>
    </row>
    <row r="10" spans="1:24" ht="13.2" x14ac:dyDescent="0.25">
      <c r="A10" s="110" t="s">
        <v>332</v>
      </c>
      <c r="B10" s="110">
        <v>29</v>
      </c>
      <c r="C10" s="110">
        <v>20</v>
      </c>
      <c r="D10" s="110">
        <v>52</v>
      </c>
      <c r="E10" s="110">
        <v>308</v>
      </c>
      <c r="F10" s="110">
        <v>78</v>
      </c>
      <c r="G10" s="110">
        <v>28</v>
      </c>
      <c r="H10" s="110">
        <v>37</v>
      </c>
      <c r="I10" s="110">
        <v>2</v>
      </c>
      <c r="J10" s="110">
        <v>13</v>
      </c>
      <c r="K10" s="110">
        <v>26</v>
      </c>
      <c r="L10" s="110">
        <v>63</v>
      </c>
      <c r="M10" s="110">
        <v>2</v>
      </c>
      <c r="N10" s="110">
        <v>164</v>
      </c>
      <c r="O10" s="110">
        <v>42</v>
      </c>
      <c r="P10" s="110">
        <v>17</v>
      </c>
      <c r="Q10" s="110">
        <v>260</v>
      </c>
      <c r="R10" s="110">
        <v>115</v>
      </c>
      <c r="S10" s="110">
        <v>9</v>
      </c>
      <c r="T10" s="110">
        <v>17</v>
      </c>
      <c r="U10" s="110">
        <v>10</v>
      </c>
    </row>
    <row r="11" spans="1:24" ht="13.2" x14ac:dyDescent="0.25">
      <c r="A11" s="110" t="s">
        <v>333</v>
      </c>
      <c r="B11" s="110">
        <v>106</v>
      </c>
      <c r="C11" s="110">
        <v>100</v>
      </c>
      <c r="D11" s="110">
        <v>237</v>
      </c>
      <c r="E11" s="110">
        <v>594</v>
      </c>
      <c r="F11" s="110">
        <v>215</v>
      </c>
      <c r="G11" s="110">
        <v>124</v>
      </c>
      <c r="H11" s="110">
        <v>118</v>
      </c>
      <c r="I11" s="110">
        <v>27</v>
      </c>
      <c r="J11" s="110">
        <v>20</v>
      </c>
      <c r="K11" s="110">
        <v>76</v>
      </c>
      <c r="L11" s="110">
        <v>363</v>
      </c>
      <c r="M11" s="110">
        <v>16</v>
      </c>
      <c r="N11" s="110">
        <v>318</v>
      </c>
      <c r="O11" s="110">
        <v>108</v>
      </c>
      <c r="P11" s="110">
        <v>53</v>
      </c>
      <c r="Q11" s="110">
        <v>593</v>
      </c>
      <c r="R11" s="110">
        <v>286</v>
      </c>
      <c r="S11" s="110">
        <v>38</v>
      </c>
      <c r="T11" s="110">
        <v>83</v>
      </c>
      <c r="U11" s="110">
        <v>27</v>
      </c>
    </row>
    <row r="12" spans="1:24" ht="13.2" x14ac:dyDescent="0.25">
      <c r="A12" s="110" t="s">
        <v>334</v>
      </c>
      <c r="B12" s="110">
        <v>71</v>
      </c>
      <c r="C12" s="110">
        <v>65</v>
      </c>
      <c r="D12" s="110">
        <v>215</v>
      </c>
      <c r="E12" s="110">
        <v>930</v>
      </c>
      <c r="F12" s="110">
        <v>282</v>
      </c>
      <c r="G12" s="110">
        <v>89</v>
      </c>
      <c r="H12" s="110">
        <v>121</v>
      </c>
      <c r="I12" s="110">
        <v>17</v>
      </c>
      <c r="J12" s="110">
        <v>26</v>
      </c>
      <c r="K12" s="110">
        <v>74</v>
      </c>
      <c r="L12" s="110">
        <v>383</v>
      </c>
      <c r="M12" s="110">
        <v>15</v>
      </c>
      <c r="N12" s="110">
        <v>713</v>
      </c>
      <c r="O12" s="110">
        <v>96</v>
      </c>
      <c r="P12" s="110">
        <v>56</v>
      </c>
      <c r="Q12" s="110">
        <v>880</v>
      </c>
      <c r="R12" s="110">
        <v>427</v>
      </c>
      <c r="S12" s="110">
        <v>33</v>
      </c>
      <c r="T12" s="110">
        <v>85</v>
      </c>
      <c r="U12" s="110">
        <v>37</v>
      </c>
    </row>
    <row r="13" spans="1:24" ht="13.2" x14ac:dyDescent="0.25">
      <c r="A13" s="110" t="s">
        <v>335</v>
      </c>
      <c r="B13" s="110">
        <v>45</v>
      </c>
      <c r="C13" s="110">
        <v>77</v>
      </c>
      <c r="D13" s="110">
        <v>124</v>
      </c>
      <c r="E13" s="110">
        <v>691</v>
      </c>
      <c r="F13" s="110">
        <v>132</v>
      </c>
      <c r="G13" s="110">
        <v>67</v>
      </c>
      <c r="H13" s="110">
        <v>77</v>
      </c>
      <c r="I13" s="110">
        <v>9</v>
      </c>
      <c r="J13" s="110">
        <v>14</v>
      </c>
      <c r="K13" s="110">
        <v>42</v>
      </c>
      <c r="L13" s="110">
        <v>306</v>
      </c>
      <c r="M13" s="110">
        <v>4</v>
      </c>
      <c r="N13" s="110">
        <v>500</v>
      </c>
      <c r="O13" s="110">
        <v>52</v>
      </c>
      <c r="P13" s="110">
        <v>23</v>
      </c>
      <c r="Q13" s="110">
        <v>596</v>
      </c>
      <c r="R13" s="110">
        <v>340</v>
      </c>
      <c r="S13" s="110">
        <v>32</v>
      </c>
      <c r="T13" s="110">
        <v>61</v>
      </c>
      <c r="U13" s="110">
        <v>37</v>
      </c>
    </row>
    <row r="14" spans="1:24" ht="13.2" x14ac:dyDescent="0.25">
      <c r="A14" s="110" t="s">
        <v>336</v>
      </c>
      <c r="B14" s="110">
        <v>5</v>
      </c>
      <c r="C14" s="110">
        <v>10</v>
      </c>
      <c r="D14" s="110">
        <v>26</v>
      </c>
      <c r="E14" s="110">
        <v>691</v>
      </c>
      <c r="F14" s="110">
        <v>107</v>
      </c>
      <c r="G14" s="110">
        <v>10</v>
      </c>
      <c r="H14" s="110">
        <v>20</v>
      </c>
      <c r="I14" s="110">
        <v>2</v>
      </c>
      <c r="J14" s="110">
        <v>11</v>
      </c>
      <c r="K14" s="110">
        <v>13</v>
      </c>
      <c r="L14" s="110">
        <v>54</v>
      </c>
      <c r="M14" s="110">
        <v>1</v>
      </c>
      <c r="N14" s="110">
        <v>494</v>
      </c>
      <c r="O14" s="110">
        <v>27</v>
      </c>
      <c r="P14" s="110">
        <v>8</v>
      </c>
      <c r="Q14" s="110">
        <v>491</v>
      </c>
      <c r="R14" s="110">
        <v>77</v>
      </c>
      <c r="S14" s="110">
        <v>3</v>
      </c>
      <c r="T14" s="110">
        <v>5</v>
      </c>
      <c r="U14" s="110">
        <v>31</v>
      </c>
    </row>
    <row r="15" spans="1:24" ht="13.2" x14ac:dyDescent="0.25">
      <c r="A15" s="110" t="s">
        <v>337</v>
      </c>
      <c r="B15" s="110">
        <v>23</v>
      </c>
      <c r="C15" s="110">
        <v>36</v>
      </c>
      <c r="D15" s="110">
        <v>116</v>
      </c>
      <c r="E15" s="110">
        <v>1143</v>
      </c>
      <c r="F15" s="110">
        <v>320</v>
      </c>
      <c r="G15" s="110">
        <v>52</v>
      </c>
      <c r="H15" s="110">
        <v>39</v>
      </c>
      <c r="I15" s="110">
        <v>16</v>
      </c>
      <c r="J15" s="110">
        <v>19</v>
      </c>
      <c r="K15" s="110">
        <v>54</v>
      </c>
      <c r="L15" s="110">
        <v>169</v>
      </c>
      <c r="M15" s="110">
        <v>4</v>
      </c>
      <c r="N15" s="110">
        <v>751</v>
      </c>
      <c r="O15" s="110">
        <v>57</v>
      </c>
      <c r="P15" s="110">
        <v>24</v>
      </c>
      <c r="Q15" s="110">
        <v>1086</v>
      </c>
      <c r="R15" s="110">
        <v>416</v>
      </c>
      <c r="S15" s="110">
        <v>18</v>
      </c>
      <c r="T15" s="110">
        <v>24</v>
      </c>
      <c r="U15" s="110">
        <v>50</v>
      </c>
    </row>
    <row r="16" spans="1:24" ht="13.2" x14ac:dyDescent="0.25">
      <c r="A16" s="110" t="s">
        <v>338</v>
      </c>
      <c r="B16" s="110">
        <v>104</v>
      </c>
      <c r="C16" s="110">
        <v>39</v>
      </c>
      <c r="D16" s="110">
        <v>149</v>
      </c>
      <c r="E16" s="110">
        <v>221</v>
      </c>
      <c r="F16" s="110">
        <v>92</v>
      </c>
      <c r="G16" s="110">
        <v>107</v>
      </c>
      <c r="H16" s="110">
        <v>46</v>
      </c>
      <c r="I16" s="110">
        <v>3</v>
      </c>
      <c r="J16" s="110">
        <v>6</v>
      </c>
      <c r="K16" s="110">
        <v>67</v>
      </c>
      <c r="L16" s="110">
        <v>177</v>
      </c>
      <c r="M16" s="110">
        <v>2</v>
      </c>
      <c r="N16" s="110">
        <v>142</v>
      </c>
      <c r="O16" s="110">
        <v>98</v>
      </c>
      <c r="P16" s="110">
        <v>44</v>
      </c>
      <c r="Q16" s="110">
        <v>359</v>
      </c>
      <c r="R16" s="110">
        <v>177</v>
      </c>
      <c r="S16" s="110">
        <v>41</v>
      </c>
      <c r="T16" s="110">
        <v>55</v>
      </c>
      <c r="U16" s="110">
        <v>10</v>
      </c>
    </row>
    <row r="17" spans="1:21" ht="13.2" x14ac:dyDescent="0.25">
      <c r="A17" s="110" t="s">
        <v>339</v>
      </c>
      <c r="B17" s="110">
        <v>17</v>
      </c>
      <c r="C17" s="110">
        <v>17</v>
      </c>
      <c r="D17" s="110">
        <v>53</v>
      </c>
      <c r="E17" s="110">
        <v>86</v>
      </c>
      <c r="F17" s="110">
        <v>27</v>
      </c>
      <c r="G17" s="110">
        <v>12</v>
      </c>
      <c r="H17" s="110">
        <v>18</v>
      </c>
      <c r="I17" s="110">
        <v>6</v>
      </c>
      <c r="J17" s="110">
        <v>0</v>
      </c>
      <c r="K17" s="110">
        <v>14</v>
      </c>
      <c r="L17" s="110">
        <v>16</v>
      </c>
      <c r="M17" s="110">
        <v>14</v>
      </c>
      <c r="N17" s="110">
        <v>52</v>
      </c>
      <c r="O17" s="110">
        <v>26</v>
      </c>
      <c r="P17" s="110">
        <v>7</v>
      </c>
      <c r="Q17" s="110">
        <v>99</v>
      </c>
      <c r="R17" s="110">
        <v>30</v>
      </c>
      <c r="S17" s="110">
        <v>8</v>
      </c>
      <c r="T17" s="110">
        <v>9</v>
      </c>
      <c r="U17" s="110">
        <v>2</v>
      </c>
    </row>
    <row r="18" spans="1:21" ht="13.2" x14ac:dyDescent="0.25">
      <c r="A18" s="110" t="s">
        <v>340</v>
      </c>
      <c r="B18" s="110">
        <v>36</v>
      </c>
      <c r="C18" s="110">
        <v>16</v>
      </c>
      <c r="D18" s="110">
        <v>89</v>
      </c>
      <c r="E18" s="110">
        <v>152</v>
      </c>
      <c r="F18" s="110">
        <v>53</v>
      </c>
      <c r="G18" s="110">
        <v>46</v>
      </c>
      <c r="H18" s="110">
        <v>14</v>
      </c>
      <c r="I18" s="110">
        <v>3</v>
      </c>
      <c r="J18" s="110">
        <v>2</v>
      </c>
      <c r="K18" s="110">
        <v>26</v>
      </c>
      <c r="L18" s="110">
        <v>112</v>
      </c>
      <c r="M18" s="110">
        <v>12</v>
      </c>
      <c r="N18" s="110">
        <v>98</v>
      </c>
      <c r="O18" s="110">
        <v>36</v>
      </c>
      <c r="P18" s="110">
        <v>16</v>
      </c>
      <c r="Q18" s="110">
        <v>153</v>
      </c>
      <c r="R18" s="110">
        <v>62</v>
      </c>
      <c r="S18" s="110">
        <v>7</v>
      </c>
      <c r="T18" s="110">
        <v>15</v>
      </c>
      <c r="U18" s="110">
        <v>6</v>
      </c>
    </row>
    <row r="19" spans="1:21" ht="13.2" x14ac:dyDescent="0.25">
      <c r="A19" s="110" t="s">
        <v>341</v>
      </c>
      <c r="B19" s="110">
        <v>13</v>
      </c>
      <c r="C19" s="110">
        <v>24</v>
      </c>
      <c r="D19" s="110">
        <v>48</v>
      </c>
      <c r="E19" s="110">
        <v>154</v>
      </c>
      <c r="F19" s="110">
        <v>40</v>
      </c>
      <c r="G19" s="110">
        <v>18</v>
      </c>
      <c r="H19" s="110">
        <v>20</v>
      </c>
      <c r="I19" s="110">
        <v>5</v>
      </c>
      <c r="J19" s="110">
        <v>4</v>
      </c>
      <c r="K19" s="110">
        <v>11</v>
      </c>
      <c r="L19" s="110">
        <v>66</v>
      </c>
      <c r="M19" s="110">
        <v>11</v>
      </c>
      <c r="N19" s="110">
        <v>109</v>
      </c>
      <c r="O19" s="110">
        <v>26</v>
      </c>
      <c r="P19" s="110">
        <v>14</v>
      </c>
      <c r="Q19" s="110">
        <v>150</v>
      </c>
      <c r="R19" s="110">
        <v>61</v>
      </c>
      <c r="S19" s="110">
        <v>13</v>
      </c>
      <c r="T19" s="110">
        <v>24</v>
      </c>
      <c r="U19" s="110">
        <v>6</v>
      </c>
    </row>
    <row r="20" spans="1:21" ht="13.2" x14ac:dyDescent="0.25">
      <c r="A20" s="110" t="s">
        <v>342</v>
      </c>
      <c r="B20" s="110">
        <v>18</v>
      </c>
      <c r="C20" s="110">
        <v>47</v>
      </c>
      <c r="D20" s="110">
        <v>64</v>
      </c>
      <c r="E20" s="110">
        <v>423</v>
      </c>
      <c r="F20" s="110">
        <v>49</v>
      </c>
      <c r="G20" s="110">
        <v>38</v>
      </c>
      <c r="H20" s="110">
        <v>69</v>
      </c>
      <c r="I20" s="110">
        <v>8</v>
      </c>
      <c r="J20" s="110">
        <v>7</v>
      </c>
      <c r="K20" s="110">
        <v>26</v>
      </c>
      <c r="L20" s="110">
        <v>173</v>
      </c>
      <c r="M20" s="110">
        <v>0</v>
      </c>
      <c r="N20" s="110">
        <v>283</v>
      </c>
      <c r="O20" s="110">
        <v>39</v>
      </c>
      <c r="P20" s="110">
        <v>6</v>
      </c>
      <c r="Q20" s="110">
        <v>385</v>
      </c>
      <c r="R20" s="110">
        <v>126</v>
      </c>
      <c r="S20" s="110">
        <v>4</v>
      </c>
      <c r="T20" s="110">
        <v>52</v>
      </c>
      <c r="U20" s="110">
        <v>105</v>
      </c>
    </row>
    <row r="21" spans="1:21" ht="13.2" x14ac:dyDescent="0.25">
      <c r="A21" s="110" t="s">
        <v>343</v>
      </c>
      <c r="B21" s="110">
        <v>17</v>
      </c>
      <c r="C21" s="110">
        <v>39</v>
      </c>
      <c r="D21" s="110">
        <v>160</v>
      </c>
      <c r="E21" s="110">
        <v>738</v>
      </c>
      <c r="F21" s="110">
        <v>163</v>
      </c>
      <c r="G21" s="110">
        <v>49</v>
      </c>
      <c r="H21" s="110">
        <v>27</v>
      </c>
      <c r="I21" s="110">
        <v>5</v>
      </c>
      <c r="J21" s="110">
        <v>18</v>
      </c>
      <c r="K21" s="110">
        <v>36</v>
      </c>
      <c r="L21" s="110">
        <v>186</v>
      </c>
      <c r="M21" s="110">
        <v>0</v>
      </c>
      <c r="N21" s="110">
        <v>657</v>
      </c>
      <c r="O21" s="110">
        <v>57</v>
      </c>
      <c r="P21" s="110">
        <v>22</v>
      </c>
      <c r="Q21" s="110">
        <v>721</v>
      </c>
      <c r="R21" s="110">
        <v>386</v>
      </c>
      <c r="S21" s="110">
        <v>7</v>
      </c>
      <c r="T21" s="110">
        <v>51</v>
      </c>
      <c r="U21" s="110">
        <v>33</v>
      </c>
    </row>
    <row r="22" spans="1:21" ht="13.2" x14ac:dyDescent="0.25">
      <c r="A22" s="110" t="s">
        <v>344</v>
      </c>
      <c r="B22" s="110">
        <v>16</v>
      </c>
      <c r="C22" s="110">
        <v>37</v>
      </c>
      <c r="D22" s="110">
        <v>48</v>
      </c>
      <c r="E22" s="110">
        <v>344</v>
      </c>
      <c r="F22" s="110">
        <v>130</v>
      </c>
      <c r="G22" s="110">
        <v>14</v>
      </c>
      <c r="H22" s="110">
        <v>32</v>
      </c>
      <c r="I22" s="110">
        <v>6</v>
      </c>
      <c r="J22" s="110">
        <v>17</v>
      </c>
      <c r="K22" s="110">
        <v>23</v>
      </c>
      <c r="L22" s="110">
        <v>107</v>
      </c>
      <c r="M22" s="110">
        <v>2</v>
      </c>
      <c r="N22" s="110">
        <v>360</v>
      </c>
      <c r="O22" s="110">
        <v>24</v>
      </c>
      <c r="P22" s="110">
        <v>10</v>
      </c>
      <c r="Q22" s="110">
        <v>410</v>
      </c>
      <c r="R22" s="110">
        <v>136</v>
      </c>
      <c r="S22" s="110">
        <v>7</v>
      </c>
      <c r="T22" s="110">
        <v>28</v>
      </c>
      <c r="U22" s="110">
        <v>46</v>
      </c>
    </row>
    <row r="23" spans="1:21" ht="13.2" x14ac:dyDescent="0.25">
      <c r="A23" s="110" t="s">
        <v>329</v>
      </c>
      <c r="B23" s="110">
        <v>204</v>
      </c>
      <c r="C23" s="110">
        <v>347</v>
      </c>
      <c r="D23" s="110">
        <v>748</v>
      </c>
      <c r="E23" s="110">
        <v>5526</v>
      </c>
      <c r="F23" s="110">
        <v>2433</v>
      </c>
      <c r="G23" s="110">
        <v>244</v>
      </c>
      <c r="H23" s="110">
        <v>415</v>
      </c>
      <c r="I23" s="110">
        <v>86</v>
      </c>
      <c r="J23" s="110">
        <v>276</v>
      </c>
      <c r="K23" s="110">
        <v>344</v>
      </c>
      <c r="L23" s="110">
        <v>2264</v>
      </c>
      <c r="M23" s="110">
        <v>61</v>
      </c>
      <c r="N23" s="110">
        <v>5214</v>
      </c>
      <c r="O23" s="110">
        <v>391</v>
      </c>
      <c r="P23" s="110">
        <v>233</v>
      </c>
      <c r="Q23" s="110">
        <v>7118</v>
      </c>
      <c r="R23" s="110">
        <v>2022</v>
      </c>
      <c r="S23" s="110">
        <v>134</v>
      </c>
      <c r="T23" s="110">
        <v>315</v>
      </c>
      <c r="U23" s="110">
        <v>450</v>
      </c>
    </row>
    <row r="24" spans="1:21" ht="13.2" x14ac:dyDescent="0.25">
      <c r="A24" s="110" t="s">
        <v>345</v>
      </c>
      <c r="B24" s="110">
        <v>9</v>
      </c>
      <c r="C24" s="110">
        <v>19</v>
      </c>
      <c r="D24" s="110">
        <v>49</v>
      </c>
      <c r="E24" s="110">
        <v>315</v>
      </c>
      <c r="F24" s="110">
        <v>77</v>
      </c>
      <c r="G24" s="110">
        <v>21</v>
      </c>
      <c r="H24" s="110">
        <v>23</v>
      </c>
      <c r="I24" s="110">
        <v>3</v>
      </c>
      <c r="J24" s="110">
        <v>6</v>
      </c>
      <c r="K24" s="110">
        <v>21</v>
      </c>
      <c r="L24" s="110">
        <v>135</v>
      </c>
      <c r="M24" s="110">
        <v>1</v>
      </c>
      <c r="N24" s="110">
        <v>263</v>
      </c>
      <c r="O24" s="110">
        <v>16</v>
      </c>
      <c r="P24" s="110">
        <v>16</v>
      </c>
      <c r="Q24" s="110">
        <v>264</v>
      </c>
      <c r="R24" s="110">
        <v>100</v>
      </c>
      <c r="S24" s="110">
        <v>2</v>
      </c>
      <c r="T24" s="110">
        <v>23</v>
      </c>
      <c r="U24" s="110">
        <v>20</v>
      </c>
    </row>
    <row r="25" spans="1:21" ht="13.2" x14ac:dyDescent="0.25">
      <c r="A25" s="110" t="s">
        <v>346</v>
      </c>
      <c r="B25" s="110">
        <v>93</v>
      </c>
      <c r="C25" s="110">
        <v>166</v>
      </c>
      <c r="D25" s="110">
        <v>231</v>
      </c>
      <c r="E25" s="110">
        <v>661</v>
      </c>
      <c r="F25" s="110">
        <v>177</v>
      </c>
      <c r="G25" s="110">
        <v>70</v>
      </c>
      <c r="H25" s="110">
        <v>62</v>
      </c>
      <c r="I25" s="110">
        <v>22</v>
      </c>
      <c r="J25" s="110">
        <v>17</v>
      </c>
      <c r="K25" s="110">
        <v>57</v>
      </c>
      <c r="L25" s="110">
        <v>506</v>
      </c>
      <c r="M25" s="110">
        <v>99</v>
      </c>
      <c r="N25" s="110">
        <v>567</v>
      </c>
      <c r="O25" s="110">
        <v>96</v>
      </c>
      <c r="P25" s="110">
        <v>38</v>
      </c>
      <c r="Q25" s="110">
        <v>592</v>
      </c>
      <c r="R25" s="110">
        <v>222</v>
      </c>
      <c r="S25" s="110">
        <v>57</v>
      </c>
      <c r="T25" s="110">
        <v>106</v>
      </c>
      <c r="U25" s="110">
        <v>48</v>
      </c>
    </row>
    <row r="26" spans="1:21" ht="13.2" x14ac:dyDescent="0.25">
      <c r="A26" s="110" t="s">
        <v>347</v>
      </c>
      <c r="B26" s="110">
        <v>35</v>
      </c>
      <c r="C26" s="110">
        <v>28</v>
      </c>
      <c r="D26" s="110">
        <v>136</v>
      </c>
      <c r="E26" s="110">
        <v>474</v>
      </c>
      <c r="F26" s="110">
        <v>154</v>
      </c>
      <c r="G26" s="110">
        <v>51</v>
      </c>
      <c r="H26" s="110">
        <v>68</v>
      </c>
      <c r="I26" s="110">
        <v>12</v>
      </c>
      <c r="J26" s="110">
        <v>13</v>
      </c>
      <c r="K26" s="110">
        <v>36</v>
      </c>
      <c r="L26" s="110">
        <v>166</v>
      </c>
      <c r="M26" s="110">
        <v>8</v>
      </c>
      <c r="N26" s="110">
        <v>266</v>
      </c>
      <c r="O26" s="110">
        <v>49</v>
      </c>
      <c r="P26" s="110">
        <v>26</v>
      </c>
      <c r="Q26" s="110">
        <v>432</v>
      </c>
      <c r="R26" s="110">
        <v>176</v>
      </c>
      <c r="S26" s="110">
        <v>9</v>
      </c>
      <c r="T26" s="110">
        <v>42</v>
      </c>
      <c r="U26" s="110">
        <v>19</v>
      </c>
    </row>
    <row r="27" spans="1:21" ht="13.2" x14ac:dyDescent="0.25">
      <c r="A27" s="110" t="s">
        <v>348</v>
      </c>
      <c r="B27" s="110">
        <v>20</v>
      </c>
      <c r="C27" s="110">
        <v>54</v>
      </c>
      <c r="D27" s="110">
        <v>72</v>
      </c>
      <c r="E27" s="110">
        <v>908</v>
      </c>
      <c r="F27" s="110">
        <v>154</v>
      </c>
      <c r="G27" s="110">
        <v>24</v>
      </c>
      <c r="H27" s="110">
        <v>36</v>
      </c>
      <c r="I27" s="110">
        <v>6</v>
      </c>
      <c r="J27" s="110">
        <v>13</v>
      </c>
      <c r="K27" s="110">
        <v>28</v>
      </c>
      <c r="L27" s="110">
        <v>48</v>
      </c>
      <c r="M27" s="110">
        <v>2</v>
      </c>
      <c r="N27" s="110">
        <v>543</v>
      </c>
      <c r="O27" s="110">
        <v>65</v>
      </c>
      <c r="P27" s="110">
        <v>34</v>
      </c>
      <c r="Q27" s="110">
        <v>689</v>
      </c>
      <c r="R27" s="110">
        <v>381</v>
      </c>
      <c r="S27" s="110">
        <v>3</v>
      </c>
      <c r="T27" s="110">
        <v>20</v>
      </c>
      <c r="U27" s="110">
        <v>61</v>
      </c>
    </row>
    <row r="28" spans="1:21" ht="13.2" x14ac:dyDescent="0.25">
      <c r="A28" s="110" t="s">
        <v>349</v>
      </c>
      <c r="B28" s="110">
        <v>31</v>
      </c>
      <c r="C28" s="110">
        <v>38</v>
      </c>
      <c r="D28" s="110">
        <v>101</v>
      </c>
      <c r="E28" s="110">
        <v>331</v>
      </c>
      <c r="F28" s="110">
        <v>90</v>
      </c>
      <c r="G28" s="110">
        <v>44</v>
      </c>
      <c r="H28" s="110">
        <v>38</v>
      </c>
      <c r="I28" s="110">
        <v>6</v>
      </c>
      <c r="J28" s="110">
        <v>10</v>
      </c>
      <c r="K28" s="110">
        <v>23</v>
      </c>
      <c r="L28" s="110">
        <v>155</v>
      </c>
      <c r="M28" s="110">
        <v>1</v>
      </c>
      <c r="N28" s="110">
        <v>232</v>
      </c>
      <c r="O28" s="110">
        <v>25</v>
      </c>
      <c r="P28" s="110">
        <v>16</v>
      </c>
      <c r="Q28" s="110">
        <v>340</v>
      </c>
      <c r="R28" s="110">
        <v>205</v>
      </c>
      <c r="S28" s="110">
        <v>23</v>
      </c>
      <c r="T28" s="110">
        <v>29</v>
      </c>
      <c r="U28" s="110">
        <v>22</v>
      </c>
    </row>
    <row r="29" spans="1:21" ht="13.2" x14ac:dyDescent="0.25">
      <c r="A29" s="110" t="s">
        <v>350</v>
      </c>
      <c r="B29" s="110">
        <v>13</v>
      </c>
      <c r="C29" s="110">
        <v>49</v>
      </c>
      <c r="D29" s="110">
        <v>50</v>
      </c>
      <c r="E29" s="110">
        <v>235</v>
      </c>
      <c r="F29" s="110">
        <v>68</v>
      </c>
      <c r="G29" s="110">
        <v>56</v>
      </c>
      <c r="H29" s="110">
        <v>49</v>
      </c>
      <c r="I29" s="110">
        <v>4</v>
      </c>
      <c r="J29" s="110">
        <v>2</v>
      </c>
      <c r="K29" s="110">
        <v>21</v>
      </c>
      <c r="L29" s="110">
        <v>111</v>
      </c>
      <c r="M29" s="110">
        <v>3</v>
      </c>
      <c r="N29" s="110">
        <v>148</v>
      </c>
      <c r="O29" s="110">
        <v>19</v>
      </c>
      <c r="P29" s="110">
        <v>8</v>
      </c>
      <c r="Q29" s="110">
        <v>218</v>
      </c>
      <c r="R29" s="110">
        <v>100</v>
      </c>
      <c r="S29" s="110">
        <v>7</v>
      </c>
      <c r="T29" s="110">
        <v>21</v>
      </c>
      <c r="U29" s="110">
        <v>6</v>
      </c>
    </row>
    <row r="30" spans="1:21" ht="13.2" x14ac:dyDescent="0.25">
      <c r="A30" s="110" t="s">
        <v>351</v>
      </c>
      <c r="B30" s="110">
        <v>37</v>
      </c>
      <c r="C30" s="110">
        <v>53</v>
      </c>
      <c r="D30" s="110">
        <v>83</v>
      </c>
      <c r="E30" s="110">
        <v>273</v>
      </c>
      <c r="F30" s="110">
        <v>99</v>
      </c>
      <c r="G30" s="110">
        <v>50</v>
      </c>
      <c r="H30" s="110">
        <v>37</v>
      </c>
      <c r="I30" s="110">
        <v>2</v>
      </c>
      <c r="J30" s="110">
        <v>3</v>
      </c>
      <c r="K30" s="110">
        <v>34</v>
      </c>
      <c r="L30" s="110">
        <v>84</v>
      </c>
      <c r="M30" s="110">
        <v>1</v>
      </c>
      <c r="N30" s="110">
        <v>136</v>
      </c>
      <c r="O30" s="110">
        <v>46</v>
      </c>
      <c r="P30" s="110">
        <v>23</v>
      </c>
      <c r="Q30" s="110">
        <v>351</v>
      </c>
      <c r="R30" s="110">
        <v>147</v>
      </c>
      <c r="S30" s="110">
        <v>4</v>
      </c>
      <c r="T30" s="110">
        <v>22</v>
      </c>
      <c r="U30" s="110">
        <v>16</v>
      </c>
    </row>
    <row r="31" spans="1:21" ht="13.2" x14ac:dyDescent="0.25">
      <c r="A31" s="110" t="s">
        <v>352</v>
      </c>
      <c r="B31" s="110">
        <v>6</v>
      </c>
      <c r="C31" s="110">
        <v>8</v>
      </c>
      <c r="D31" s="110">
        <v>11</v>
      </c>
      <c r="E31" s="110">
        <v>152</v>
      </c>
      <c r="F31" s="110">
        <v>30</v>
      </c>
      <c r="G31" s="110">
        <v>9</v>
      </c>
      <c r="H31" s="110">
        <v>3</v>
      </c>
      <c r="I31" s="110">
        <v>0</v>
      </c>
      <c r="J31" s="110">
        <v>4</v>
      </c>
      <c r="K31" s="110">
        <v>12</v>
      </c>
      <c r="L31" s="110">
        <v>9</v>
      </c>
      <c r="M31" s="110">
        <v>1</v>
      </c>
      <c r="N31" s="110">
        <v>74</v>
      </c>
      <c r="O31" s="110">
        <v>30</v>
      </c>
      <c r="P31" s="110">
        <v>5</v>
      </c>
      <c r="Q31" s="110">
        <v>147</v>
      </c>
      <c r="R31" s="110">
        <v>42</v>
      </c>
      <c r="S31" s="110">
        <v>0</v>
      </c>
      <c r="T31" s="110">
        <v>3</v>
      </c>
      <c r="U31" s="110">
        <v>10</v>
      </c>
    </row>
    <row r="32" spans="1:21" ht="13.2" x14ac:dyDescent="0.25">
      <c r="A32" s="110" t="s">
        <v>353</v>
      </c>
      <c r="B32" s="110">
        <v>45</v>
      </c>
      <c r="C32" s="110">
        <v>26</v>
      </c>
      <c r="D32" s="110">
        <v>87</v>
      </c>
      <c r="E32" s="110">
        <v>393</v>
      </c>
      <c r="F32" s="110">
        <v>139</v>
      </c>
      <c r="G32" s="110">
        <v>76</v>
      </c>
      <c r="H32" s="110">
        <v>55</v>
      </c>
      <c r="I32" s="110">
        <v>7</v>
      </c>
      <c r="J32" s="110">
        <v>10</v>
      </c>
      <c r="K32" s="110">
        <v>30</v>
      </c>
      <c r="L32" s="110">
        <v>106</v>
      </c>
      <c r="M32" s="110">
        <v>5</v>
      </c>
      <c r="N32" s="110">
        <v>232</v>
      </c>
      <c r="O32" s="110">
        <v>53</v>
      </c>
      <c r="P32" s="110">
        <v>22</v>
      </c>
      <c r="Q32" s="110">
        <v>467</v>
      </c>
      <c r="R32" s="110">
        <v>145</v>
      </c>
      <c r="S32" s="110">
        <v>12</v>
      </c>
      <c r="T32" s="110">
        <v>20</v>
      </c>
      <c r="U32" s="110">
        <v>12</v>
      </c>
    </row>
    <row r="33" spans="1:21" ht="13.2" x14ac:dyDescent="0.25">
      <c r="A33" s="110" t="s">
        <v>354</v>
      </c>
      <c r="B33" s="110">
        <v>46</v>
      </c>
      <c r="C33" s="110">
        <v>41</v>
      </c>
      <c r="D33" s="110">
        <v>74</v>
      </c>
      <c r="E33" s="110">
        <v>464</v>
      </c>
      <c r="F33" s="110">
        <v>130</v>
      </c>
      <c r="G33" s="110">
        <v>72</v>
      </c>
      <c r="H33" s="110">
        <v>54</v>
      </c>
      <c r="I33" s="110">
        <v>3</v>
      </c>
      <c r="J33" s="110">
        <v>6</v>
      </c>
      <c r="K33" s="110">
        <v>49</v>
      </c>
      <c r="L33" s="110">
        <v>85</v>
      </c>
      <c r="M33" s="110">
        <v>0</v>
      </c>
      <c r="N33" s="110">
        <v>246</v>
      </c>
      <c r="O33" s="110">
        <v>74</v>
      </c>
      <c r="P33" s="110">
        <v>47</v>
      </c>
      <c r="Q33" s="110">
        <v>425</v>
      </c>
      <c r="R33" s="110">
        <v>198</v>
      </c>
      <c r="S33" s="110">
        <v>2</v>
      </c>
      <c r="T33" s="110">
        <v>18</v>
      </c>
      <c r="U33" s="110">
        <v>32</v>
      </c>
    </row>
    <row r="34" spans="1:21" ht="14.25" customHeight="1" x14ac:dyDescent="0.25">
      <c r="A34" s="18" t="s">
        <v>355</v>
      </c>
      <c r="B34" s="18"/>
      <c r="C34" s="18"/>
      <c r="D34" s="110"/>
      <c r="E34" s="110"/>
      <c r="F34" s="18"/>
      <c r="G34" s="110"/>
      <c r="H34" s="110"/>
      <c r="I34" s="18"/>
      <c r="J34" s="110"/>
      <c r="K34" s="110"/>
      <c r="L34" s="110"/>
      <c r="M34" s="110"/>
      <c r="N34" s="110"/>
      <c r="O34" s="18"/>
      <c r="P34" s="110"/>
      <c r="Q34" s="110"/>
      <c r="R34" s="110"/>
      <c r="S34" s="18"/>
      <c r="T34" s="110"/>
      <c r="U34" s="110"/>
    </row>
    <row r="35" spans="1:21" ht="13.2" x14ac:dyDescent="0.25">
      <c r="A35" s="110" t="s">
        <v>356</v>
      </c>
      <c r="B35" s="110">
        <v>116</v>
      </c>
      <c r="C35" s="110">
        <v>37</v>
      </c>
      <c r="D35" s="110">
        <v>74</v>
      </c>
      <c r="E35" s="110">
        <v>256</v>
      </c>
      <c r="F35" s="110">
        <v>67</v>
      </c>
      <c r="G35" s="110">
        <v>77</v>
      </c>
      <c r="H35" s="110">
        <v>70</v>
      </c>
      <c r="I35" s="110">
        <v>5</v>
      </c>
      <c r="J35" s="110">
        <v>9</v>
      </c>
      <c r="K35" s="110">
        <v>35</v>
      </c>
      <c r="L35" s="110">
        <v>115</v>
      </c>
      <c r="M35" s="110">
        <v>4</v>
      </c>
      <c r="N35" s="110">
        <v>153</v>
      </c>
      <c r="O35" s="110">
        <v>51</v>
      </c>
      <c r="P35" s="110">
        <v>32</v>
      </c>
      <c r="Q35" s="110">
        <v>289</v>
      </c>
      <c r="R35" s="110">
        <v>225</v>
      </c>
      <c r="S35" s="110">
        <v>9</v>
      </c>
      <c r="T35" s="110">
        <v>34</v>
      </c>
      <c r="U35" s="110">
        <v>10</v>
      </c>
    </row>
    <row r="36" spans="1:21" ht="13.2" x14ac:dyDescent="0.25">
      <c r="A36" s="110" t="s">
        <v>357</v>
      </c>
      <c r="B36" s="110">
        <v>35</v>
      </c>
      <c r="C36" s="110">
        <v>18</v>
      </c>
      <c r="D36" s="110">
        <v>17</v>
      </c>
      <c r="E36" s="110">
        <v>36</v>
      </c>
      <c r="F36" s="110">
        <v>21</v>
      </c>
      <c r="G36" s="110">
        <v>30</v>
      </c>
      <c r="H36" s="110">
        <v>15</v>
      </c>
      <c r="I36" s="110">
        <v>1</v>
      </c>
      <c r="J36" s="110">
        <v>5</v>
      </c>
      <c r="K36" s="110">
        <v>11</v>
      </c>
      <c r="L36" s="110">
        <v>70</v>
      </c>
      <c r="M36" s="110">
        <v>0</v>
      </c>
      <c r="N36" s="110">
        <v>27</v>
      </c>
      <c r="O36" s="110">
        <v>28</v>
      </c>
      <c r="P36" s="110">
        <v>10</v>
      </c>
      <c r="Q36" s="110">
        <v>71</v>
      </c>
      <c r="R36" s="110">
        <v>20</v>
      </c>
      <c r="S36" s="110">
        <v>7</v>
      </c>
      <c r="T36" s="110">
        <v>6</v>
      </c>
      <c r="U36" s="110">
        <v>2</v>
      </c>
    </row>
    <row r="37" spans="1:21" ht="13.2" x14ac:dyDescent="0.25">
      <c r="A37" s="110" t="s">
        <v>358</v>
      </c>
      <c r="B37" s="110">
        <v>42</v>
      </c>
      <c r="C37" s="110">
        <v>71</v>
      </c>
      <c r="D37" s="110">
        <v>49</v>
      </c>
      <c r="E37" s="110">
        <v>155</v>
      </c>
      <c r="F37" s="110">
        <v>40</v>
      </c>
      <c r="G37" s="110">
        <v>48</v>
      </c>
      <c r="H37" s="110">
        <v>42</v>
      </c>
      <c r="I37" s="110">
        <v>4</v>
      </c>
      <c r="J37" s="110">
        <v>6</v>
      </c>
      <c r="K37" s="110">
        <v>28</v>
      </c>
      <c r="L37" s="110">
        <v>79</v>
      </c>
      <c r="M37" s="110">
        <v>2</v>
      </c>
      <c r="N37" s="110">
        <v>93</v>
      </c>
      <c r="O37" s="110">
        <v>31</v>
      </c>
      <c r="P37" s="110">
        <v>11</v>
      </c>
      <c r="Q37" s="110">
        <v>147</v>
      </c>
      <c r="R37" s="110">
        <v>94</v>
      </c>
      <c r="S37" s="110">
        <v>23</v>
      </c>
      <c r="T37" s="110">
        <v>14</v>
      </c>
      <c r="U37" s="110">
        <v>10</v>
      </c>
    </row>
    <row r="38" spans="1:21" ht="13.2" x14ac:dyDescent="0.25">
      <c r="A38" s="110" t="s">
        <v>359</v>
      </c>
      <c r="B38" s="110">
        <v>26</v>
      </c>
      <c r="C38" s="110">
        <v>15</v>
      </c>
      <c r="D38" s="110">
        <v>38</v>
      </c>
      <c r="E38" s="110">
        <v>102</v>
      </c>
      <c r="F38" s="110">
        <v>45</v>
      </c>
      <c r="G38" s="110">
        <v>36</v>
      </c>
      <c r="H38" s="110">
        <v>35</v>
      </c>
      <c r="I38" s="110">
        <v>1</v>
      </c>
      <c r="J38" s="110">
        <v>8</v>
      </c>
      <c r="K38" s="110">
        <v>15</v>
      </c>
      <c r="L38" s="110">
        <v>62</v>
      </c>
      <c r="M38" s="110">
        <v>2</v>
      </c>
      <c r="N38" s="110">
        <v>158</v>
      </c>
      <c r="O38" s="110">
        <v>33</v>
      </c>
      <c r="P38" s="110">
        <v>11</v>
      </c>
      <c r="Q38" s="110">
        <v>208</v>
      </c>
      <c r="R38" s="110">
        <v>83</v>
      </c>
      <c r="S38" s="110">
        <v>7</v>
      </c>
      <c r="T38" s="110">
        <v>20</v>
      </c>
      <c r="U38" s="110">
        <v>11</v>
      </c>
    </row>
    <row r="39" spans="1:21" ht="13.2" x14ac:dyDescent="0.25">
      <c r="A39" s="110" t="s">
        <v>360</v>
      </c>
      <c r="B39" s="110">
        <v>69</v>
      </c>
      <c r="C39" s="110">
        <v>23</v>
      </c>
      <c r="D39" s="110">
        <v>36</v>
      </c>
      <c r="E39" s="110">
        <v>96</v>
      </c>
      <c r="F39" s="110">
        <v>28</v>
      </c>
      <c r="G39" s="110">
        <v>75</v>
      </c>
      <c r="H39" s="110">
        <v>21</v>
      </c>
      <c r="I39" s="110">
        <v>3</v>
      </c>
      <c r="J39" s="110">
        <v>5</v>
      </c>
      <c r="K39" s="110">
        <v>15</v>
      </c>
      <c r="L39" s="110">
        <v>102</v>
      </c>
      <c r="M39" s="110">
        <v>4</v>
      </c>
      <c r="N39" s="110">
        <v>34</v>
      </c>
      <c r="O39" s="110">
        <v>30</v>
      </c>
      <c r="P39" s="110">
        <v>10</v>
      </c>
      <c r="Q39" s="110">
        <v>92</v>
      </c>
      <c r="R39" s="110">
        <v>57</v>
      </c>
      <c r="S39" s="110">
        <v>6</v>
      </c>
      <c r="T39" s="110">
        <v>28</v>
      </c>
      <c r="U39" s="110">
        <v>2</v>
      </c>
    </row>
    <row r="40" spans="1:21" ht="13.2" x14ac:dyDescent="0.25">
      <c r="A40" s="110" t="s">
        <v>355</v>
      </c>
      <c r="B40" s="110">
        <v>190</v>
      </c>
      <c r="C40" s="110">
        <v>115</v>
      </c>
      <c r="D40" s="110">
        <v>232</v>
      </c>
      <c r="E40" s="110">
        <v>1011</v>
      </c>
      <c r="F40" s="110">
        <v>318</v>
      </c>
      <c r="G40" s="110">
        <v>221</v>
      </c>
      <c r="H40" s="110">
        <v>285</v>
      </c>
      <c r="I40" s="110">
        <v>26</v>
      </c>
      <c r="J40" s="110">
        <v>126</v>
      </c>
      <c r="K40" s="110">
        <v>121</v>
      </c>
      <c r="L40" s="110">
        <v>739</v>
      </c>
      <c r="M40" s="110">
        <v>14</v>
      </c>
      <c r="N40" s="110">
        <v>1563</v>
      </c>
      <c r="O40" s="110">
        <v>163</v>
      </c>
      <c r="P40" s="110">
        <v>54</v>
      </c>
      <c r="Q40" s="110">
        <v>1970</v>
      </c>
      <c r="R40" s="110">
        <v>442</v>
      </c>
      <c r="S40" s="110">
        <v>63</v>
      </c>
      <c r="T40" s="110">
        <v>179</v>
      </c>
      <c r="U40" s="110">
        <v>115</v>
      </c>
    </row>
    <row r="41" spans="1:21" ht="13.2" x14ac:dyDescent="0.25">
      <c r="A41" s="110" t="s">
        <v>361</v>
      </c>
      <c r="B41" s="110">
        <v>27</v>
      </c>
      <c r="C41" s="110">
        <v>8</v>
      </c>
      <c r="D41" s="110">
        <v>24</v>
      </c>
      <c r="E41" s="110">
        <v>29</v>
      </c>
      <c r="F41" s="110">
        <v>16</v>
      </c>
      <c r="G41" s="110">
        <v>21</v>
      </c>
      <c r="H41" s="110">
        <v>7</v>
      </c>
      <c r="I41" s="110">
        <v>2</v>
      </c>
      <c r="J41" s="110">
        <v>5</v>
      </c>
      <c r="K41" s="110">
        <v>5</v>
      </c>
      <c r="L41" s="110">
        <v>36</v>
      </c>
      <c r="M41" s="110">
        <v>12</v>
      </c>
      <c r="N41" s="110">
        <v>18</v>
      </c>
      <c r="O41" s="110">
        <v>14</v>
      </c>
      <c r="P41" s="110">
        <v>3</v>
      </c>
      <c r="Q41" s="110">
        <v>50</v>
      </c>
      <c r="R41" s="110">
        <v>32</v>
      </c>
      <c r="S41" s="110">
        <v>16</v>
      </c>
      <c r="T41" s="110">
        <v>13</v>
      </c>
      <c r="U41" s="110">
        <v>5</v>
      </c>
    </row>
    <row r="42" spans="1:21" ht="13.2" x14ac:dyDescent="0.25">
      <c r="A42" s="110" t="s">
        <v>362</v>
      </c>
      <c r="B42" s="110">
        <v>40</v>
      </c>
      <c r="C42" s="110">
        <v>5</v>
      </c>
      <c r="D42" s="110">
        <v>49</v>
      </c>
      <c r="E42" s="110">
        <v>89</v>
      </c>
      <c r="F42" s="110">
        <v>37</v>
      </c>
      <c r="G42" s="110">
        <v>70</v>
      </c>
      <c r="H42" s="110">
        <v>50</v>
      </c>
      <c r="I42" s="110">
        <v>0</v>
      </c>
      <c r="J42" s="110">
        <v>8</v>
      </c>
      <c r="K42" s="110">
        <v>10</v>
      </c>
      <c r="L42" s="110">
        <v>77</v>
      </c>
      <c r="M42" s="110">
        <v>43</v>
      </c>
      <c r="N42" s="110">
        <v>45</v>
      </c>
      <c r="O42" s="110">
        <v>22</v>
      </c>
      <c r="P42" s="110">
        <v>16</v>
      </c>
      <c r="Q42" s="110">
        <v>112</v>
      </c>
      <c r="R42" s="110">
        <v>31</v>
      </c>
      <c r="S42" s="110">
        <v>2</v>
      </c>
      <c r="T42" s="110">
        <v>22</v>
      </c>
      <c r="U42" s="110">
        <v>1</v>
      </c>
    </row>
    <row r="43" spans="1:21" ht="14.25" customHeight="1" x14ac:dyDescent="0.25">
      <c r="A43" s="18" t="s">
        <v>363</v>
      </c>
      <c r="B43" s="18"/>
      <c r="C43" s="18"/>
      <c r="D43" s="110"/>
      <c r="E43" s="110"/>
      <c r="F43" s="18"/>
      <c r="G43" s="110"/>
      <c r="H43" s="110"/>
      <c r="I43" s="18"/>
      <c r="J43" s="110"/>
      <c r="K43" s="110"/>
      <c r="L43" s="110"/>
      <c r="M43" s="110"/>
      <c r="N43" s="110"/>
      <c r="O43" s="18"/>
      <c r="P43" s="110"/>
      <c r="Q43" s="110"/>
      <c r="R43" s="110"/>
      <c r="S43" s="18"/>
      <c r="T43" s="110"/>
      <c r="U43" s="110"/>
    </row>
    <row r="44" spans="1:21" ht="13.2" x14ac:dyDescent="0.25">
      <c r="A44" s="110" t="s">
        <v>364</v>
      </c>
      <c r="B44" s="110">
        <v>182</v>
      </c>
      <c r="C44" s="110">
        <v>55</v>
      </c>
      <c r="D44" s="110">
        <v>165</v>
      </c>
      <c r="E44" s="110">
        <v>586</v>
      </c>
      <c r="F44" s="110">
        <v>204</v>
      </c>
      <c r="G44" s="110">
        <v>172</v>
      </c>
      <c r="H44" s="110">
        <v>122</v>
      </c>
      <c r="I44" s="110">
        <v>32</v>
      </c>
      <c r="J44" s="110">
        <v>2</v>
      </c>
      <c r="K44" s="110">
        <v>54</v>
      </c>
      <c r="L44" s="110">
        <v>535</v>
      </c>
      <c r="M44" s="110">
        <v>29</v>
      </c>
      <c r="N44" s="110">
        <v>469</v>
      </c>
      <c r="O44" s="110">
        <v>132</v>
      </c>
      <c r="P44" s="110">
        <v>41</v>
      </c>
      <c r="Q44" s="110">
        <v>670</v>
      </c>
      <c r="R44" s="110">
        <v>406</v>
      </c>
      <c r="S44" s="110">
        <v>35</v>
      </c>
      <c r="T44" s="110">
        <v>146</v>
      </c>
      <c r="U44" s="110">
        <v>78</v>
      </c>
    </row>
    <row r="45" spans="1:21" ht="13.2" x14ac:dyDescent="0.25">
      <c r="A45" s="110" t="s">
        <v>365</v>
      </c>
      <c r="B45" s="110">
        <v>26</v>
      </c>
      <c r="C45" s="110">
        <v>19</v>
      </c>
      <c r="D45" s="110">
        <v>15</v>
      </c>
      <c r="E45" s="110">
        <v>51</v>
      </c>
      <c r="F45" s="110">
        <v>13</v>
      </c>
      <c r="G45" s="110">
        <v>43</v>
      </c>
      <c r="H45" s="110">
        <v>9</v>
      </c>
      <c r="I45" s="110">
        <v>4</v>
      </c>
      <c r="J45" s="110">
        <v>2</v>
      </c>
      <c r="K45" s="110">
        <v>7</v>
      </c>
      <c r="L45" s="110">
        <v>104</v>
      </c>
      <c r="M45" s="110">
        <v>5</v>
      </c>
      <c r="N45" s="110">
        <v>58</v>
      </c>
      <c r="O45" s="110">
        <v>34</v>
      </c>
      <c r="P45" s="110">
        <v>10</v>
      </c>
      <c r="Q45" s="110">
        <v>102</v>
      </c>
      <c r="R45" s="110">
        <v>35</v>
      </c>
      <c r="S45" s="110">
        <v>4</v>
      </c>
      <c r="T45" s="110">
        <v>18</v>
      </c>
      <c r="U45" s="110">
        <v>5</v>
      </c>
    </row>
    <row r="46" spans="1:21" ht="13.2" x14ac:dyDescent="0.25">
      <c r="A46" s="110" t="s">
        <v>366</v>
      </c>
      <c r="B46" s="110">
        <v>9</v>
      </c>
      <c r="C46" s="110">
        <v>25</v>
      </c>
      <c r="D46" s="110">
        <v>18</v>
      </c>
      <c r="E46" s="110">
        <v>35</v>
      </c>
      <c r="F46" s="110">
        <v>44</v>
      </c>
      <c r="G46" s="110">
        <v>15</v>
      </c>
      <c r="H46" s="110">
        <v>9</v>
      </c>
      <c r="I46" s="110">
        <v>2</v>
      </c>
      <c r="J46" s="110">
        <v>4</v>
      </c>
      <c r="K46" s="110">
        <v>5</v>
      </c>
      <c r="L46" s="110">
        <v>40</v>
      </c>
      <c r="M46" s="110">
        <v>12</v>
      </c>
      <c r="N46" s="110">
        <v>31</v>
      </c>
      <c r="O46" s="110">
        <v>37</v>
      </c>
      <c r="P46" s="110">
        <v>8</v>
      </c>
      <c r="Q46" s="110">
        <v>46</v>
      </c>
      <c r="R46" s="110">
        <v>15</v>
      </c>
      <c r="S46" s="110">
        <v>9</v>
      </c>
      <c r="T46" s="110">
        <v>10</v>
      </c>
      <c r="U46" s="110">
        <v>2</v>
      </c>
    </row>
    <row r="47" spans="1:21" ht="13.2" x14ac:dyDescent="0.25">
      <c r="A47" s="110" t="s">
        <v>367</v>
      </c>
      <c r="B47" s="110">
        <v>71</v>
      </c>
      <c r="C47" s="110">
        <v>28</v>
      </c>
      <c r="D47" s="110">
        <v>55</v>
      </c>
      <c r="E47" s="110">
        <v>154</v>
      </c>
      <c r="F47" s="110">
        <v>57</v>
      </c>
      <c r="G47" s="110">
        <v>54</v>
      </c>
      <c r="H47" s="110">
        <v>56</v>
      </c>
      <c r="I47" s="110">
        <v>18</v>
      </c>
      <c r="J47" s="110">
        <v>3</v>
      </c>
      <c r="K47" s="110">
        <v>17</v>
      </c>
      <c r="L47" s="110">
        <v>171</v>
      </c>
      <c r="M47" s="110">
        <v>4</v>
      </c>
      <c r="N47" s="110">
        <v>83</v>
      </c>
      <c r="O47" s="110">
        <v>49</v>
      </c>
      <c r="P47" s="110">
        <v>30</v>
      </c>
      <c r="Q47" s="110">
        <v>174</v>
      </c>
      <c r="R47" s="110">
        <v>74</v>
      </c>
      <c r="S47" s="110">
        <v>29</v>
      </c>
      <c r="T47" s="110">
        <v>78</v>
      </c>
      <c r="U47" s="110">
        <v>3</v>
      </c>
    </row>
    <row r="48" spans="1:21" ht="13.2" x14ac:dyDescent="0.25">
      <c r="A48" s="110" t="s">
        <v>368</v>
      </c>
      <c r="B48" s="110">
        <v>95</v>
      </c>
      <c r="C48" s="110">
        <v>118</v>
      </c>
      <c r="D48" s="110">
        <v>45</v>
      </c>
      <c r="E48" s="110">
        <v>290</v>
      </c>
      <c r="F48" s="110">
        <v>157</v>
      </c>
      <c r="G48" s="110">
        <v>83</v>
      </c>
      <c r="H48" s="110">
        <v>84</v>
      </c>
      <c r="I48" s="110">
        <v>30</v>
      </c>
      <c r="J48" s="110">
        <v>4</v>
      </c>
      <c r="K48" s="110">
        <v>11</v>
      </c>
      <c r="L48" s="110">
        <v>260</v>
      </c>
      <c r="M48" s="110">
        <v>23</v>
      </c>
      <c r="N48" s="110">
        <v>217</v>
      </c>
      <c r="O48" s="110">
        <v>86</v>
      </c>
      <c r="P48" s="110">
        <v>59</v>
      </c>
      <c r="Q48" s="110">
        <v>348</v>
      </c>
      <c r="R48" s="110">
        <v>119</v>
      </c>
      <c r="S48" s="110">
        <v>47</v>
      </c>
      <c r="T48" s="110">
        <v>51</v>
      </c>
      <c r="U48" s="110">
        <v>28</v>
      </c>
    </row>
    <row r="49" spans="1:21" ht="13.2" x14ac:dyDescent="0.25">
      <c r="A49" s="110" t="s">
        <v>369</v>
      </c>
      <c r="B49" s="110">
        <v>31</v>
      </c>
      <c r="C49" s="110">
        <v>24</v>
      </c>
      <c r="D49" s="110">
        <v>17</v>
      </c>
      <c r="E49" s="110">
        <v>24</v>
      </c>
      <c r="F49" s="110">
        <v>23</v>
      </c>
      <c r="G49" s="110">
        <v>19</v>
      </c>
      <c r="H49" s="110">
        <v>15</v>
      </c>
      <c r="I49" s="110">
        <v>10</v>
      </c>
      <c r="J49" s="110">
        <v>0</v>
      </c>
      <c r="K49" s="110">
        <v>1</v>
      </c>
      <c r="L49" s="110">
        <v>37</v>
      </c>
      <c r="M49" s="110">
        <v>14</v>
      </c>
      <c r="N49" s="110">
        <v>34</v>
      </c>
      <c r="O49" s="110">
        <v>23</v>
      </c>
      <c r="P49" s="110">
        <v>19</v>
      </c>
      <c r="Q49" s="110">
        <v>49</v>
      </c>
      <c r="R49" s="110">
        <v>23</v>
      </c>
      <c r="S49" s="110">
        <v>13</v>
      </c>
      <c r="T49" s="110">
        <v>11</v>
      </c>
      <c r="U49" s="110">
        <v>15</v>
      </c>
    </row>
    <row r="50" spans="1:21" ht="13.2" x14ac:dyDescent="0.25">
      <c r="A50" s="110" t="s">
        <v>370</v>
      </c>
      <c r="B50" s="110">
        <v>58</v>
      </c>
      <c r="C50" s="110">
        <v>15</v>
      </c>
      <c r="D50" s="110">
        <v>88</v>
      </c>
      <c r="E50" s="110">
        <v>182</v>
      </c>
      <c r="F50" s="110">
        <v>85</v>
      </c>
      <c r="G50" s="110">
        <v>57</v>
      </c>
      <c r="H50" s="110">
        <v>69</v>
      </c>
      <c r="I50" s="110">
        <v>24</v>
      </c>
      <c r="J50" s="110">
        <v>2</v>
      </c>
      <c r="K50" s="110">
        <v>23</v>
      </c>
      <c r="L50" s="110">
        <v>187</v>
      </c>
      <c r="M50" s="110">
        <v>30</v>
      </c>
      <c r="N50" s="110">
        <v>151</v>
      </c>
      <c r="O50" s="110">
        <v>66</v>
      </c>
      <c r="P50" s="110">
        <v>30</v>
      </c>
      <c r="Q50" s="110">
        <v>262</v>
      </c>
      <c r="R50" s="110">
        <v>104</v>
      </c>
      <c r="S50" s="110">
        <v>11</v>
      </c>
      <c r="T50" s="110">
        <v>38</v>
      </c>
      <c r="U50" s="110">
        <v>16</v>
      </c>
    </row>
    <row r="51" spans="1:21" ht="13.2" x14ac:dyDescent="0.25">
      <c r="A51" s="110" t="s">
        <v>371</v>
      </c>
      <c r="B51" s="110">
        <v>17</v>
      </c>
      <c r="C51" s="110">
        <v>17</v>
      </c>
      <c r="D51" s="110">
        <v>37</v>
      </c>
      <c r="E51" s="110">
        <v>76</v>
      </c>
      <c r="F51" s="110">
        <v>42</v>
      </c>
      <c r="G51" s="110">
        <v>17</v>
      </c>
      <c r="H51" s="110">
        <v>10</v>
      </c>
      <c r="I51" s="110">
        <v>7</v>
      </c>
      <c r="J51" s="110">
        <v>0</v>
      </c>
      <c r="K51" s="110">
        <v>13</v>
      </c>
      <c r="L51" s="110">
        <v>37</v>
      </c>
      <c r="M51" s="110">
        <v>19</v>
      </c>
      <c r="N51" s="110">
        <v>46</v>
      </c>
      <c r="O51" s="110">
        <v>20</v>
      </c>
      <c r="P51" s="110">
        <v>11</v>
      </c>
      <c r="Q51" s="110">
        <v>84</v>
      </c>
      <c r="R51" s="110">
        <v>26</v>
      </c>
      <c r="S51" s="110">
        <v>5</v>
      </c>
      <c r="T51" s="110">
        <v>8</v>
      </c>
      <c r="U51" s="110">
        <v>7</v>
      </c>
    </row>
    <row r="52" spans="1:21" ht="13.2" x14ac:dyDescent="0.25">
      <c r="A52" s="110" t="s">
        <v>372</v>
      </c>
      <c r="B52" s="110">
        <v>19</v>
      </c>
      <c r="C52" s="110">
        <v>13</v>
      </c>
      <c r="D52" s="110">
        <v>13</v>
      </c>
      <c r="E52" s="110">
        <v>38</v>
      </c>
      <c r="F52" s="110">
        <v>17</v>
      </c>
      <c r="G52" s="110">
        <v>21</v>
      </c>
      <c r="H52" s="110">
        <v>25</v>
      </c>
      <c r="I52" s="110">
        <v>4</v>
      </c>
      <c r="J52" s="110">
        <v>0</v>
      </c>
      <c r="K52" s="110">
        <v>1</v>
      </c>
      <c r="L52" s="110">
        <v>56</v>
      </c>
      <c r="M52" s="110">
        <v>5</v>
      </c>
      <c r="N52" s="110">
        <v>11</v>
      </c>
      <c r="O52" s="110">
        <v>13</v>
      </c>
      <c r="P52" s="110">
        <v>12</v>
      </c>
      <c r="Q52" s="110">
        <v>41</v>
      </c>
      <c r="R52" s="110">
        <v>19</v>
      </c>
      <c r="S52" s="110">
        <v>12</v>
      </c>
      <c r="T52" s="110">
        <v>26</v>
      </c>
      <c r="U52" s="110">
        <v>2</v>
      </c>
    </row>
    <row r="53" spans="1:21" ht="14.25" customHeight="1" x14ac:dyDescent="0.25">
      <c r="A53" s="18" t="s">
        <v>373</v>
      </c>
      <c r="B53" s="18"/>
      <c r="C53" s="18"/>
      <c r="D53" s="110"/>
      <c r="E53" s="110"/>
      <c r="F53" s="18"/>
      <c r="G53" s="110"/>
      <c r="H53" s="110"/>
      <c r="I53" s="18"/>
      <c r="J53" s="110"/>
      <c r="K53" s="110"/>
      <c r="L53" s="110"/>
      <c r="M53" s="110"/>
      <c r="N53" s="110"/>
      <c r="O53" s="18"/>
      <c r="P53" s="110"/>
      <c r="Q53" s="110"/>
      <c r="R53" s="110"/>
      <c r="S53" s="18"/>
      <c r="T53" s="110"/>
      <c r="U53" s="110"/>
    </row>
    <row r="54" spans="1:21" ht="13.2" x14ac:dyDescent="0.25">
      <c r="A54" s="110" t="s">
        <v>374</v>
      </c>
      <c r="B54" s="110">
        <v>11</v>
      </c>
      <c r="C54" s="110">
        <v>8</v>
      </c>
      <c r="D54" s="110">
        <v>7</v>
      </c>
      <c r="E54" s="110">
        <v>12</v>
      </c>
      <c r="F54" s="110">
        <v>9</v>
      </c>
      <c r="G54" s="110">
        <v>15</v>
      </c>
      <c r="H54" s="110">
        <v>7</v>
      </c>
      <c r="I54" s="110">
        <v>0</v>
      </c>
      <c r="J54" s="110">
        <v>1</v>
      </c>
      <c r="K54" s="110">
        <v>5</v>
      </c>
      <c r="L54" s="110">
        <v>12</v>
      </c>
      <c r="M54" s="110">
        <v>3</v>
      </c>
      <c r="N54" s="110">
        <v>11</v>
      </c>
      <c r="O54" s="110">
        <v>18</v>
      </c>
      <c r="P54" s="110">
        <v>2</v>
      </c>
      <c r="Q54" s="110">
        <v>13</v>
      </c>
      <c r="R54" s="110">
        <v>17</v>
      </c>
      <c r="S54" s="110">
        <v>3</v>
      </c>
      <c r="T54" s="110">
        <v>5</v>
      </c>
      <c r="U54" s="110">
        <v>0</v>
      </c>
    </row>
    <row r="55" spans="1:21" ht="13.2" x14ac:dyDescent="0.25">
      <c r="A55" s="110" t="s">
        <v>375</v>
      </c>
      <c r="B55" s="110">
        <v>40</v>
      </c>
      <c r="C55" s="110">
        <v>13</v>
      </c>
      <c r="D55" s="110">
        <v>42</v>
      </c>
      <c r="E55" s="110">
        <v>80</v>
      </c>
      <c r="F55" s="110">
        <v>34</v>
      </c>
      <c r="G55" s="110">
        <v>37</v>
      </c>
      <c r="H55" s="110">
        <v>25</v>
      </c>
      <c r="I55" s="110">
        <v>2</v>
      </c>
      <c r="J55" s="110">
        <v>2</v>
      </c>
      <c r="K55" s="110">
        <v>8</v>
      </c>
      <c r="L55" s="110">
        <v>83</v>
      </c>
      <c r="M55" s="110">
        <v>57</v>
      </c>
      <c r="N55" s="110">
        <v>33</v>
      </c>
      <c r="O55" s="110">
        <v>39</v>
      </c>
      <c r="P55" s="110">
        <v>9</v>
      </c>
      <c r="Q55" s="110">
        <v>50</v>
      </c>
      <c r="R55" s="110">
        <v>92</v>
      </c>
      <c r="S55" s="110">
        <v>8</v>
      </c>
      <c r="T55" s="110">
        <v>47</v>
      </c>
      <c r="U55" s="110">
        <v>3</v>
      </c>
    </row>
    <row r="56" spans="1:21" ht="13.2" x14ac:dyDescent="0.25">
      <c r="A56" s="110" t="s">
        <v>376</v>
      </c>
      <c r="B56" s="110">
        <v>30</v>
      </c>
      <c r="C56" s="110">
        <v>26</v>
      </c>
      <c r="D56" s="110">
        <v>12</v>
      </c>
      <c r="E56" s="110">
        <v>29</v>
      </c>
      <c r="F56" s="110">
        <v>28</v>
      </c>
      <c r="G56" s="110">
        <v>26</v>
      </c>
      <c r="H56" s="110">
        <v>12</v>
      </c>
      <c r="I56" s="110">
        <v>6</v>
      </c>
      <c r="J56" s="110">
        <v>3</v>
      </c>
      <c r="K56" s="110">
        <v>7</v>
      </c>
      <c r="L56" s="110">
        <v>47</v>
      </c>
      <c r="M56" s="110">
        <v>3</v>
      </c>
      <c r="N56" s="110">
        <v>25</v>
      </c>
      <c r="O56" s="110">
        <v>17</v>
      </c>
      <c r="P56" s="110">
        <v>8</v>
      </c>
      <c r="Q56" s="110">
        <v>34</v>
      </c>
      <c r="R56" s="110">
        <v>24</v>
      </c>
      <c r="S56" s="110">
        <v>10</v>
      </c>
      <c r="T56" s="110">
        <v>6</v>
      </c>
      <c r="U56" s="110">
        <v>1</v>
      </c>
    </row>
    <row r="57" spans="1:21" ht="13.2" x14ac:dyDescent="0.25">
      <c r="A57" s="110" t="s">
        <v>377</v>
      </c>
      <c r="B57" s="110">
        <v>175</v>
      </c>
      <c r="C57" s="110">
        <v>102</v>
      </c>
      <c r="D57" s="110">
        <v>186</v>
      </c>
      <c r="E57" s="110">
        <v>878</v>
      </c>
      <c r="F57" s="110">
        <v>238</v>
      </c>
      <c r="G57" s="110">
        <v>129</v>
      </c>
      <c r="H57" s="110">
        <v>206</v>
      </c>
      <c r="I57" s="110">
        <v>14</v>
      </c>
      <c r="J57" s="110">
        <v>39</v>
      </c>
      <c r="K57" s="110">
        <v>88</v>
      </c>
      <c r="L57" s="110">
        <v>600</v>
      </c>
      <c r="M57" s="110">
        <v>18</v>
      </c>
      <c r="N57" s="110">
        <v>992</v>
      </c>
      <c r="O57" s="110">
        <v>143</v>
      </c>
      <c r="P57" s="110">
        <v>41</v>
      </c>
      <c r="Q57" s="110">
        <v>984</v>
      </c>
      <c r="R57" s="110">
        <v>489</v>
      </c>
      <c r="S57" s="110">
        <v>70</v>
      </c>
      <c r="T57" s="110">
        <v>102</v>
      </c>
      <c r="U57" s="110">
        <v>86</v>
      </c>
    </row>
    <row r="58" spans="1:21" ht="13.2" x14ac:dyDescent="0.25">
      <c r="A58" s="110" t="s">
        <v>378</v>
      </c>
      <c r="B58" s="110">
        <v>70</v>
      </c>
      <c r="C58" s="110">
        <v>48</v>
      </c>
      <c r="D58" s="110">
        <v>55</v>
      </c>
      <c r="E58" s="110">
        <v>166</v>
      </c>
      <c r="F58" s="110">
        <v>39</v>
      </c>
      <c r="G58" s="110">
        <v>49</v>
      </c>
      <c r="H58" s="110">
        <v>28</v>
      </c>
      <c r="I58" s="110">
        <v>8</v>
      </c>
      <c r="J58" s="110">
        <v>3</v>
      </c>
      <c r="K58" s="110">
        <v>50</v>
      </c>
      <c r="L58" s="110">
        <v>121</v>
      </c>
      <c r="M58" s="110">
        <v>30</v>
      </c>
      <c r="N58" s="110">
        <v>66</v>
      </c>
      <c r="O58" s="110">
        <v>49</v>
      </c>
      <c r="P58" s="110">
        <v>11</v>
      </c>
      <c r="Q58" s="110">
        <v>111</v>
      </c>
      <c r="R58" s="110">
        <v>90</v>
      </c>
      <c r="S58" s="110">
        <v>8</v>
      </c>
      <c r="T58" s="110">
        <v>25</v>
      </c>
      <c r="U58" s="110">
        <v>5</v>
      </c>
    </row>
    <row r="59" spans="1:21" ht="13.2" x14ac:dyDescent="0.25">
      <c r="A59" s="110" t="s">
        <v>379</v>
      </c>
      <c r="B59" s="110">
        <v>81</v>
      </c>
      <c r="C59" s="110">
        <v>54</v>
      </c>
      <c r="D59" s="110">
        <v>60</v>
      </c>
      <c r="E59" s="110">
        <v>202</v>
      </c>
      <c r="F59" s="110">
        <v>40</v>
      </c>
      <c r="G59" s="110">
        <v>71</v>
      </c>
      <c r="H59" s="110">
        <v>73</v>
      </c>
      <c r="I59" s="110">
        <v>21</v>
      </c>
      <c r="J59" s="110">
        <v>4</v>
      </c>
      <c r="K59" s="110">
        <v>27</v>
      </c>
      <c r="L59" s="110">
        <v>202</v>
      </c>
      <c r="M59" s="110">
        <v>37</v>
      </c>
      <c r="N59" s="110">
        <v>172</v>
      </c>
      <c r="O59" s="110">
        <v>51</v>
      </c>
      <c r="P59" s="110">
        <v>11</v>
      </c>
      <c r="Q59" s="110">
        <v>211</v>
      </c>
      <c r="R59" s="110">
        <v>122</v>
      </c>
      <c r="S59" s="110">
        <v>9</v>
      </c>
      <c r="T59" s="110">
        <v>54</v>
      </c>
      <c r="U59" s="110">
        <v>10</v>
      </c>
    </row>
    <row r="60" spans="1:21" ht="13.2" x14ac:dyDescent="0.25">
      <c r="A60" s="110" t="s">
        <v>380</v>
      </c>
      <c r="B60" s="110">
        <v>210</v>
      </c>
      <c r="C60" s="110">
        <v>222</v>
      </c>
      <c r="D60" s="110">
        <v>278</v>
      </c>
      <c r="E60" s="110">
        <v>739</v>
      </c>
      <c r="F60" s="110">
        <v>253</v>
      </c>
      <c r="G60" s="110">
        <v>131</v>
      </c>
      <c r="H60" s="110">
        <v>193</v>
      </c>
      <c r="I60" s="110">
        <v>35</v>
      </c>
      <c r="J60" s="110">
        <v>31</v>
      </c>
      <c r="K60" s="110">
        <v>121</v>
      </c>
      <c r="L60" s="110">
        <v>600</v>
      </c>
      <c r="M60" s="110">
        <v>66</v>
      </c>
      <c r="N60" s="110">
        <v>598</v>
      </c>
      <c r="O60" s="110">
        <v>179</v>
      </c>
      <c r="P60" s="110">
        <v>39</v>
      </c>
      <c r="Q60" s="110">
        <v>847</v>
      </c>
      <c r="R60" s="110">
        <v>497</v>
      </c>
      <c r="S60" s="110">
        <v>97</v>
      </c>
      <c r="T60" s="110">
        <v>144</v>
      </c>
      <c r="U60" s="110">
        <v>28</v>
      </c>
    </row>
    <row r="61" spans="1:21" ht="13.2" x14ac:dyDescent="0.25">
      <c r="A61" s="110" t="s">
        <v>381</v>
      </c>
      <c r="B61" s="110">
        <v>39</v>
      </c>
      <c r="C61" s="110">
        <v>23</v>
      </c>
      <c r="D61" s="110">
        <v>23</v>
      </c>
      <c r="E61" s="110">
        <v>48</v>
      </c>
      <c r="F61" s="110">
        <v>34</v>
      </c>
      <c r="G61" s="110">
        <v>33</v>
      </c>
      <c r="H61" s="110">
        <v>18</v>
      </c>
      <c r="I61" s="110">
        <v>3</v>
      </c>
      <c r="J61" s="110">
        <v>7</v>
      </c>
      <c r="K61" s="110">
        <v>18</v>
      </c>
      <c r="L61" s="110">
        <v>38</v>
      </c>
      <c r="M61" s="110">
        <v>4</v>
      </c>
      <c r="N61" s="110">
        <v>38</v>
      </c>
      <c r="O61" s="110">
        <v>31</v>
      </c>
      <c r="P61" s="110">
        <v>1</v>
      </c>
      <c r="Q61" s="110">
        <v>67</v>
      </c>
      <c r="R61" s="110">
        <v>48</v>
      </c>
      <c r="S61" s="110">
        <v>18</v>
      </c>
      <c r="T61" s="110">
        <v>18</v>
      </c>
      <c r="U61" s="110">
        <v>0</v>
      </c>
    </row>
    <row r="62" spans="1:21" ht="13.2" x14ac:dyDescent="0.25">
      <c r="A62" s="110" t="s">
        <v>382</v>
      </c>
      <c r="B62" s="110">
        <v>13</v>
      </c>
      <c r="C62" s="110">
        <v>7</v>
      </c>
      <c r="D62" s="110">
        <v>11</v>
      </c>
      <c r="E62" s="110">
        <v>18</v>
      </c>
      <c r="F62" s="110">
        <v>5</v>
      </c>
      <c r="G62" s="110">
        <v>9</v>
      </c>
      <c r="H62" s="110">
        <v>6</v>
      </c>
      <c r="I62" s="110">
        <v>4</v>
      </c>
      <c r="J62" s="110">
        <v>0</v>
      </c>
      <c r="K62" s="110">
        <v>3</v>
      </c>
      <c r="L62" s="110">
        <v>16</v>
      </c>
      <c r="M62" s="110">
        <v>4</v>
      </c>
      <c r="N62" s="110">
        <v>15</v>
      </c>
      <c r="O62" s="110">
        <v>7</v>
      </c>
      <c r="P62" s="110">
        <v>8</v>
      </c>
      <c r="Q62" s="110">
        <v>45</v>
      </c>
      <c r="R62" s="110">
        <v>26</v>
      </c>
      <c r="S62" s="110">
        <v>1</v>
      </c>
      <c r="T62" s="110">
        <v>5</v>
      </c>
      <c r="U62" s="110">
        <v>2</v>
      </c>
    </row>
    <row r="63" spans="1:21" ht="13.2" x14ac:dyDescent="0.25">
      <c r="A63" s="110" t="s">
        <v>383</v>
      </c>
      <c r="B63" s="110">
        <v>34</v>
      </c>
      <c r="C63" s="110">
        <v>19</v>
      </c>
      <c r="D63" s="110">
        <v>4</v>
      </c>
      <c r="E63" s="110">
        <v>24</v>
      </c>
      <c r="F63" s="110">
        <v>8</v>
      </c>
      <c r="G63" s="110">
        <v>18</v>
      </c>
      <c r="H63" s="110">
        <v>6</v>
      </c>
      <c r="I63" s="110">
        <v>3</v>
      </c>
      <c r="J63" s="110">
        <v>1</v>
      </c>
      <c r="K63" s="110">
        <v>9</v>
      </c>
      <c r="L63" s="110">
        <v>17</v>
      </c>
      <c r="M63" s="110">
        <v>5</v>
      </c>
      <c r="N63" s="110">
        <v>29</v>
      </c>
      <c r="O63" s="110">
        <v>21</v>
      </c>
      <c r="P63" s="110">
        <v>1</v>
      </c>
      <c r="Q63" s="110">
        <v>25</v>
      </c>
      <c r="R63" s="110">
        <v>10</v>
      </c>
      <c r="S63" s="110">
        <v>4</v>
      </c>
      <c r="T63" s="110">
        <v>6</v>
      </c>
      <c r="U63" s="110">
        <v>4</v>
      </c>
    </row>
    <row r="64" spans="1:21" ht="13.2" x14ac:dyDescent="0.25">
      <c r="A64" s="110" t="s">
        <v>384</v>
      </c>
      <c r="B64" s="110">
        <v>7</v>
      </c>
      <c r="C64" s="110">
        <v>6</v>
      </c>
      <c r="D64" s="110">
        <v>3</v>
      </c>
      <c r="E64" s="110">
        <v>6</v>
      </c>
      <c r="F64" s="110">
        <v>13</v>
      </c>
      <c r="G64" s="110">
        <v>8</v>
      </c>
      <c r="H64" s="110">
        <v>1</v>
      </c>
      <c r="I64" s="110">
        <v>1</v>
      </c>
      <c r="J64" s="110">
        <v>1</v>
      </c>
      <c r="K64" s="110">
        <v>2</v>
      </c>
      <c r="L64" s="110">
        <v>10</v>
      </c>
      <c r="M64" s="110">
        <v>1</v>
      </c>
      <c r="N64" s="110">
        <v>12</v>
      </c>
      <c r="O64" s="110">
        <v>12</v>
      </c>
      <c r="P64" s="110">
        <v>1</v>
      </c>
      <c r="Q64" s="110">
        <v>19</v>
      </c>
      <c r="R64" s="110">
        <v>16</v>
      </c>
      <c r="S64" s="110">
        <v>0</v>
      </c>
      <c r="T64" s="110">
        <v>7</v>
      </c>
      <c r="U64" s="110">
        <v>1</v>
      </c>
    </row>
    <row r="65" spans="1:21" ht="13.2" x14ac:dyDescent="0.25">
      <c r="A65" s="110" t="s">
        <v>385</v>
      </c>
      <c r="B65" s="110">
        <v>35</v>
      </c>
      <c r="C65" s="110">
        <v>8</v>
      </c>
      <c r="D65" s="110">
        <v>28</v>
      </c>
      <c r="E65" s="110">
        <v>48</v>
      </c>
      <c r="F65" s="110">
        <v>15</v>
      </c>
      <c r="G65" s="110">
        <v>15</v>
      </c>
      <c r="H65" s="110">
        <v>20</v>
      </c>
      <c r="I65" s="110">
        <v>0</v>
      </c>
      <c r="J65" s="110">
        <v>0</v>
      </c>
      <c r="K65" s="110">
        <v>13</v>
      </c>
      <c r="L65" s="110">
        <v>53</v>
      </c>
      <c r="M65" s="110">
        <v>1</v>
      </c>
      <c r="N65" s="110">
        <v>22</v>
      </c>
      <c r="O65" s="110">
        <v>20</v>
      </c>
      <c r="P65" s="110">
        <v>4</v>
      </c>
      <c r="Q65" s="110">
        <v>67</v>
      </c>
      <c r="R65" s="110">
        <v>27</v>
      </c>
      <c r="S65" s="110">
        <v>2</v>
      </c>
      <c r="T65" s="110">
        <v>9</v>
      </c>
      <c r="U65" s="110">
        <v>2</v>
      </c>
    </row>
    <row r="66" spans="1:21" ht="13.2" x14ac:dyDescent="0.25">
      <c r="A66" s="110" t="s">
        <v>386</v>
      </c>
      <c r="B66" s="110">
        <v>18</v>
      </c>
      <c r="C66" s="110">
        <v>13</v>
      </c>
      <c r="D66" s="110">
        <v>8</v>
      </c>
      <c r="E66" s="110">
        <v>9</v>
      </c>
      <c r="F66" s="110">
        <v>13</v>
      </c>
      <c r="G66" s="110">
        <v>27</v>
      </c>
      <c r="H66" s="110">
        <v>6</v>
      </c>
      <c r="I66" s="110">
        <v>1</v>
      </c>
      <c r="J66" s="110">
        <v>1</v>
      </c>
      <c r="K66" s="110">
        <v>5</v>
      </c>
      <c r="L66" s="110">
        <v>25</v>
      </c>
      <c r="M66" s="110">
        <v>2</v>
      </c>
      <c r="N66" s="110">
        <v>5</v>
      </c>
      <c r="O66" s="110">
        <v>12</v>
      </c>
      <c r="P66" s="110">
        <v>5</v>
      </c>
      <c r="Q66" s="110">
        <v>12</v>
      </c>
      <c r="R66" s="110">
        <v>7</v>
      </c>
      <c r="S66" s="110">
        <v>1</v>
      </c>
      <c r="T66" s="110">
        <v>5</v>
      </c>
      <c r="U66" s="110">
        <v>0</v>
      </c>
    </row>
    <row r="67" spans="1:21" ht="14.25" customHeight="1" x14ac:dyDescent="0.25">
      <c r="A67" s="18" t="s">
        <v>387</v>
      </c>
      <c r="B67" s="18"/>
      <c r="C67" s="18"/>
      <c r="D67" s="110"/>
      <c r="E67" s="110"/>
      <c r="F67" s="18"/>
      <c r="G67" s="110"/>
      <c r="H67" s="110"/>
      <c r="I67" s="18"/>
      <c r="J67" s="110"/>
      <c r="K67" s="110"/>
      <c r="L67" s="110"/>
      <c r="M67" s="110"/>
      <c r="N67" s="110"/>
      <c r="O67" s="18"/>
      <c r="P67" s="110"/>
      <c r="Q67" s="110"/>
      <c r="R67" s="110"/>
      <c r="S67" s="18"/>
      <c r="T67" s="110"/>
      <c r="U67" s="110"/>
    </row>
    <row r="68" spans="1:21" ht="13.2" x14ac:dyDescent="0.25">
      <c r="A68" s="110" t="s">
        <v>388</v>
      </c>
      <c r="B68" s="110">
        <v>21</v>
      </c>
      <c r="C68" s="110">
        <v>13</v>
      </c>
      <c r="D68" s="110">
        <v>10</v>
      </c>
      <c r="E68" s="110">
        <v>18</v>
      </c>
      <c r="F68" s="110">
        <v>10</v>
      </c>
      <c r="G68" s="110">
        <v>16</v>
      </c>
      <c r="H68" s="110">
        <v>7</v>
      </c>
      <c r="I68" s="110">
        <v>0</v>
      </c>
      <c r="J68" s="110">
        <v>0</v>
      </c>
      <c r="K68" s="110">
        <v>4</v>
      </c>
      <c r="L68" s="110">
        <v>15</v>
      </c>
      <c r="M68" s="110">
        <v>0</v>
      </c>
      <c r="N68" s="110">
        <v>12</v>
      </c>
      <c r="O68" s="110">
        <v>13</v>
      </c>
      <c r="P68" s="110">
        <v>1</v>
      </c>
      <c r="Q68" s="110">
        <v>35</v>
      </c>
      <c r="R68" s="110">
        <v>17</v>
      </c>
      <c r="S68" s="110">
        <v>1</v>
      </c>
      <c r="T68" s="110">
        <v>13</v>
      </c>
      <c r="U68" s="110">
        <v>0</v>
      </c>
    </row>
    <row r="69" spans="1:21" ht="13.2" x14ac:dyDescent="0.25">
      <c r="A69" s="110" t="s">
        <v>389</v>
      </c>
      <c r="B69" s="110">
        <v>41</v>
      </c>
      <c r="C69" s="110">
        <v>9</v>
      </c>
      <c r="D69" s="110">
        <v>5</v>
      </c>
      <c r="E69" s="110">
        <v>87</v>
      </c>
      <c r="F69" s="110">
        <v>16</v>
      </c>
      <c r="G69" s="110">
        <v>50</v>
      </c>
      <c r="H69" s="110">
        <v>8</v>
      </c>
      <c r="I69" s="110">
        <v>0</v>
      </c>
      <c r="J69" s="110">
        <v>5</v>
      </c>
      <c r="K69" s="110">
        <v>8</v>
      </c>
      <c r="L69" s="110">
        <v>69</v>
      </c>
      <c r="M69" s="110">
        <v>3</v>
      </c>
      <c r="N69" s="110">
        <v>51</v>
      </c>
      <c r="O69" s="110">
        <v>29</v>
      </c>
      <c r="P69" s="110">
        <v>4</v>
      </c>
      <c r="Q69" s="110">
        <v>96</v>
      </c>
      <c r="R69" s="110">
        <v>60</v>
      </c>
      <c r="S69" s="110">
        <v>4</v>
      </c>
      <c r="T69" s="110">
        <v>54</v>
      </c>
      <c r="U69" s="110">
        <v>3</v>
      </c>
    </row>
    <row r="70" spans="1:21" ht="13.2" x14ac:dyDescent="0.25">
      <c r="A70" s="110" t="s">
        <v>390</v>
      </c>
      <c r="B70" s="110">
        <v>47</v>
      </c>
      <c r="C70" s="110">
        <v>32</v>
      </c>
      <c r="D70" s="110">
        <v>69</v>
      </c>
      <c r="E70" s="110">
        <v>157</v>
      </c>
      <c r="F70" s="110">
        <v>79</v>
      </c>
      <c r="G70" s="110">
        <v>33</v>
      </c>
      <c r="H70" s="110">
        <v>56</v>
      </c>
      <c r="I70" s="110">
        <v>1</v>
      </c>
      <c r="J70" s="110">
        <v>1</v>
      </c>
      <c r="K70" s="110">
        <v>17</v>
      </c>
      <c r="L70" s="110">
        <v>155</v>
      </c>
      <c r="M70" s="110">
        <v>10</v>
      </c>
      <c r="N70" s="110">
        <v>88</v>
      </c>
      <c r="O70" s="110">
        <v>37</v>
      </c>
      <c r="P70" s="110">
        <v>24</v>
      </c>
      <c r="Q70" s="110">
        <v>145</v>
      </c>
      <c r="R70" s="110">
        <v>116</v>
      </c>
      <c r="S70" s="110">
        <v>2</v>
      </c>
      <c r="T70" s="110">
        <v>39</v>
      </c>
      <c r="U70" s="110">
        <v>7</v>
      </c>
    </row>
    <row r="71" spans="1:21" ht="13.2" x14ac:dyDescent="0.25">
      <c r="A71" s="110" t="s">
        <v>391</v>
      </c>
      <c r="B71" s="110">
        <v>10</v>
      </c>
      <c r="C71" s="110">
        <v>13</v>
      </c>
      <c r="D71" s="110">
        <v>15</v>
      </c>
      <c r="E71" s="110">
        <v>51</v>
      </c>
      <c r="F71" s="110">
        <v>20</v>
      </c>
      <c r="G71" s="110">
        <v>10</v>
      </c>
      <c r="H71" s="110">
        <v>18</v>
      </c>
      <c r="I71" s="110">
        <v>0</v>
      </c>
      <c r="J71" s="110">
        <v>0</v>
      </c>
      <c r="K71" s="110">
        <v>3</v>
      </c>
      <c r="L71" s="110">
        <v>58</v>
      </c>
      <c r="M71" s="110">
        <v>14</v>
      </c>
      <c r="N71" s="110">
        <v>45</v>
      </c>
      <c r="O71" s="110">
        <v>15</v>
      </c>
      <c r="P71" s="110">
        <v>3</v>
      </c>
      <c r="Q71" s="110">
        <v>49</v>
      </c>
      <c r="R71" s="110">
        <v>39</v>
      </c>
      <c r="S71" s="110">
        <v>1</v>
      </c>
      <c r="T71" s="110">
        <v>17</v>
      </c>
      <c r="U71" s="110">
        <v>2</v>
      </c>
    </row>
    <row r="72" spans="1:21" ht="13.2" x14ac:dyDescent="0.25">
      <c r="A72" s="110" t="s">
        <v>392</v>
      </c>
      <c r="B72" s="110">
        <v>43</v>
      </c>
      <c r="C72" s="110">
        <v>18</v>
      </c>
      <c r="D72" s="110">
        <v>16</v>
      </c>
      <c r="E72" s="110">
        <v>75</v>
      </c>
      <c r="F72" s="110">
        <v>48</v>
      </c>
      <c r="G72" s="110">
        <v>39</v>
      </c>
      <c r="H72" s="110">
        <v>15</v>
      </c>
      <c r="I72" s="110">
        <v>2</v>
      </c>
      <c r="J72" s="110">
        <v>1</v>
      </c>
      <c r="K72" s="110">
        <v>14</v>
      </c>
      <c r="L72" s="110">
        <v>50</v>
      </c>
      <c r="M72" s="110">
        <v>1</v>
      </c>
      <c r="N72" s="110">
        <v>42</v>
      </c>
      <c r="O72" s="110">
        <v>28</v>
      </c>
      <c r="P72" s="110">
        <v>9</v>
      </c>
      <c r="Q72" s="110">
        <v>67</v>
      </c>
      <c r="R72" s="110">
        <v>39</v>
      </c>
      <c r="S72" s="110">
        <v>18</v>
      </c>
      <c r="T72" s="110">
        <v>14</v>
      </c>
      <c r="U72" s="110">
        <v>15</v>
      </c>
    </row>
    <row r="73" spans="1:21" ht="13.2" x14ac:dyDescent="0.25">
      <c r="A73" s="110" t="s">
        <v>387</v>
      </c>
      <c r="B73" s="110">
        <v>229</v>
      </c>
      <c r="C73" s="110">
        <v>144</v>
      </c>
      <c r="D73" s="110">
        <v>216</v>
      </c>
      <c r="E73" s="110">
        <v>882</v>
      </c>
      <c r="F73" s="110">
        <v>276</v>
      </c>
      <c r="G73" s="110">
        <v>158</v>
      </c>
      <c r="H73" s="110">
        <v>164</v>
      </c>
      <c r="I73" s="110">
        <v>22</v>
      </c>
      <c r="J73" s="110">
        <v>17</v>
      </c>
      <c r="K73" s="110">
        <v>69</v>
      </c>
      <c r="L73" s="110">
        <v>465</v>
      </c>
      <c r="M73" s="110">
        <v>13</v>
      </c>
      <c r="N73" s="110">
        <v>610</v>
      </c>
      <c r="O73" s="110">
        <v>112</v>
      </c>
      <c r="P73" s="110">
        <v>39</v>
      </c>
      <c r="Q73" s="110">
        <v>847</v>
      </c>
      <c r="R73" s="110">
        <v>393</v>
      </c>
      <c r="S73" s="110">
        <v>50</v>
      </c>
      <c r="T73" s="110">
        <v>139</v>
      </c>
      <c r="U73" s="110">
        <v>90</v>
      </c>
    </row>
    <row r="74" spans="1:21" ht="13.2" x14ac:dyDescent="0.25">
      <c r="A74" s="110" t="s">
        <v>393</v>
      </c>
      <c r="B74" s="110">
        <v>20</v>
      </c>
      <c r="C74" s="110">
        <v>10</v>
      </c>
      <c r="D74" s="110">
        <v>8</v>
      </c>
      <c r="E74" s="110">
        <v>24</v>
      </c>
      <c r="F74" s="110">
        <v>35</v>
      </c>
      <c r="G74" s="110">
        <v>22</v>
      </c>
      <c r="H74" s="110">
        <v>9</v>
      </c>
      <c r="I74" s="110">
        <v>0</v>
      </c>
      <c r="J74" s="110">
        <v>1</v>
      </c>
      <c r="K74" s="110">
        <v>5</v>
      </c>
      <c r="L74" s="110">
        <v>43</v>
      </c>
      <c r="M74" s="110">
        <v>1</v>
      </c>
      <c r="N74" s="110">
        <v>20</v>
      </c>
      <c r="O74" s="110">
        <v>10</v>
      </c>
      <c r="P74" s="110">
        <v>5</v>
      </c>
      <c r="Q74" s="110">
        <v>25</v>
      </c>
      <c r="R74" s="110">
        <v>13</v>
      </c>
      <c r="S74" s="110">
        <v>6</v>
      </c>
      <c r="T74" s="110">
        <v>6</v>
      </c>
      <c r="U74" s="110">
        <v>2</v>
      </c>
    </row>
    <row r="75" spans="1:21" ht="13.2" x14ac:dyDescent="0.25">
      <c r="A75" s="110" t="s">
        <v>394</v>
      </c>
      <c r="B75" s="110">
        <v>87</v>
      </c>
      <c r="C75" s="110">
        <v>48</v>
      </c>
      <c r="D75" s="110">
        <v>47</v>
      </c>
      <c r="E75" s="110">
        <v>151</v>
      </c>
      <c r="F75" s="110">
        <v>48</v>
      </c>
      <c r="G75" s="110">
        <v>49</v>
      </c>
      <c r="H75" s="110">
        <v>55</v>
      </c>
      <c r="I75" s="110">
        <v>4</v>
      </c>
      <c r="J75" s="110">
        <v>1</v>
      </c>
      <c r="K75" s="110">
        <v>36</v>
      </c>
      <c r="L75" s="110">
        <v>156</v>
      </c>
      <c r="M75" s="110">
        <v>8</v>
      </c>
      <c r="N75" s="110">
        <v>106</v>
      </c>
      <c r="O75" s="110">
        <v>34</v>
      </c>
      <c r="P75" s="110">
        <v>10</v>
      </c>
      <c r="Q75" s="110">
        <v>185</v>
      </c>
      <c r="R75" s="110">
        <v>119</v>
      </c>
      <c r="S75" s="110">
        <v>14</v>
      </c>
      <c r="T75" s="110">
        <v>40</v>
      </c>
      <c r="U75" s="110">
        <v>8</v>
      </c>
    </row>
    <row r="76" spans="1:21" ht="13.2" x14ac:dyDescent="0.25">
      <c r="A76" s="110" t="s">
        <v>395</v>
      </c>
      <c r="B76" s="110">
        <v>29</v>
      </c>
      <c r="C76" s="110">
        <v>7</v>
      </c>
      <c r="D76" s="110">
        <v>13</v>
      </c>
      <c r="E76" s="110">
        <v>55</v>
      </c>
      <c r="F76" s="110">
        <v>11</v>
      </c>
      <c r="G76" s="110">
        <v>30</v>
      </c>
      <c r="H76" s="110">
        <v>6</v>
      </c>
      <c r="I76" s="110">
        <v>0</v>
      </c>
      <c r="J76" s="110">
        <v>1</v>
      </c>
      <c r="K76" s="110">
        <v>8</v>
      </c>
      <c r="L76" s="110">
        <v>46</v>
      </c>
      <c r="M76" s="110">
        <v>21</v>
      </c>
      <c r="N76" s="110">
        <v>31</v>
      </c>
      <c r="O76" s="110">
        <v>13</v>
      </c>
      <c r="P76" s="110">
        <v>10</v>
      </c>
      <c r="Q76" s="110">
        <v>51</v>
      </c>
      <c r="R76" s="110">
        <v>63</v>
      </c>
      <c r="S76" s="110">
        <v>3</v>
      </c>
      <c r="T76" s="110">
        <v>31</v>
      </c>
      <c r="U76" s="110">
        <v>2</v>
      </c>
    </row>
    <row r="77" spans="1:21" ht="13.2" x14ac:dyDescent="0.25">
      <c r="A77" s="110" t="s">
        <v>396</v>
      </c>
      <c r="B77" s="110">
        <v>38</v>
      </c>
      <c r="C77" s="110">
        <v>25</v>
      </c>
      <c r="D77" s="110">
        <v>22</v>
      </c>
      <c r="E77" s="110">
        <v>85</v>
      </c>
      <c r="F77" s="110">
        <v>39</v>
      </c>
      <c r="G77" s="110">
        <v>33</v>
      </c>
      <c r="H77" s="110">
        <v>24</v>
      </c>
      <c r="I77" s="110">
        <v>0</v>
      </c>
      <c r="J77" s="110">
        <v>1</v>
      </c>
      <c r="K77" s="110">
        <v>22</v>
      </c>
      <c r="L77" s="110">
        <v>97</v>
      </c>
      <c r="M77" s="110">
        <v>18</v>
      </c>
      <c r="N77" s="110">
        <v>67</v>
      </c>
      <c r="O77" s="110">
        <v>19</v>
      </c>
      <c r="P77" s="110">
        <v>9</v>
      </c>
      <c r="Q77" s="110">
        <v>117</v>
      </c>
      <c r="R77" s="110">
        <v>55</v>
      </c>
      <c r="S77" s="110">
        <v>3</v>
      </c>
      <c r="T77" s="110">
        <v>34</v>
      </c>
      <c r="U77" s="110">
        <v>4</v>
      </c>
    </row>
    <row r="78" spans="1:21" ht="13.2" x14ac:dyDescent="0.25">
      <c r="A78" s="110" t="s">
        <v>397</v>
      </c>
      <c r="B78" s="110">
        <v>32</v>
      </c>
      <c r="C78" s="110">
        <v>27</v>
      </c>
      <c r="D78" s="110">
        <v>35</v>
      </c>
      <c r="E78" s="110">
        <v>76</v>
      </c>
      <c r="F78" s="110">
        <v>30</v>
      </c>
      <c r="G78" s="110">
        <v>23</v>
      </c>
      <c r="H78" s="110">
        <v>7</v>
      </c>
      <c r="I78" s="110">
        <v>0</v>
      </c>
      <c r="J78" s="110">
        <v>3</v>
      </c>
      <c r="K78" s="110">
        <v>9</v>
      </c>
      <c r="L78" s="110">
        <v>56</v>
      </c>
      <c r="M78" s="110">
        <v>12</v>
      </c>
      <c r="N78" s="110">
        <v>47</v>
      </c>
      <c r="O78" s="110">
        <v>19</v>
      </c>
      <c r="P78" s="110">
        <v>8</v>
      </c>
      <c r="Q78" s="110">
        <v>95</v>
      </c>
      <c r="R78" s="110">
        <v>52</v>
      </c>
      <c r="S78" s="110">
        <v>0</v>
      </c>
      <c r="T78" s="110">
        <v>16</v>
      </c>
      <c r="U78" s="110">
        <v>13</v>
      </c>
    </row>
    <row r="79" spans="1:21" ht="13.2" x14ac:dyDescent="0.25">
      <c r="A79" s="110" t="s">
        <v>398</v>
      </c>
      <c r="B79" s="110">
        <v>72</v>
      </c>
      <c r="C79" s="110">
        <v>52</v>
      </c>
      <c r="D79" s="110">
        <v>47</v>
      </c>
      <c r="E79" s="110">
        <v>135</v>
      </c>
      <c r="F79" s="110">
        <v>21</v>
      </c>
      <c r="G79" s="110">
        <v>65</v>
      </c>
      <c r="H79" s="110">
        <v>46</v>
      </c>
      <c r="I79" s="110">
        <v>1</v>
      </c>
      <c r="J79" s="110">
        <v>4</v>
      </c>
      <c r="K79" s="110">
        <v>8</v>
      </c>
      <c r="L79" s="110">
        <v>111</v>
      </c>
      <c r="M79" s="110">
        <v>23</v>
      </c>
      <c r="N79" s="110">
        <v>62</v>
      </c>
      <c r="O79" s="110">
        <v>35</v>
      </c>
      <c r="P79" s="110">
        <v>16</v>
      </c>
      <c r="Q79" s="110">
        <v>95</v>
      </c>
      <c r="R79" s="110">
        <v>102</v>
      </c>
      <c r="S79" s="110">
        <v>13</v>
      </c>
      <c r="T79" s="110">
        <v>23</v>
      </c>
      <c r="U79" s="110">
        <v>5</v>
      </c>
    </row>
    <row r="80" spans="1:21" ht="13.2" x14ac:dyDescent="0.25">
      <c r="A80" s="110" t="s">
        <v>399</v>
      </c>
      <c r="B80" s="110">
        <v>48</v>
      </c>
      <c r="C80" s="110">
        <v>23</v>
      </c>
      <c r="D80" s="110">
        <v>39</v>
      </c>
      <c r="E80" s="110">
        <v>191</v>
      </c>
      <c r="F80" s="110">
        <v>50</v>
      </c>
      <c r="G80" s="110">
        <v>54</v>
      </c>
      <c r="H80" s="110">
        <v>62</v>
      </c>
      <c r="I80" s="110">
        <v>3</v>
      </c>
      <c r="J80" s="110">
        <v>0</v>
      </c>
      <c r="K80" s="110">
        <v>5</v>
      </c>
      <c r="L80" s="110">
        <v>169</v>
      </c>
      <c r="M80" s="110">
        <v>24</v>
      </c>
      <c r="N80" s="110">
        <v>99</v>
      </c>
      <c r="O80" s="110">
        <v>34</v>
      </c>
      <c r="P80" s="110">
        <v>13</v>
      </c>
      <c r="Q80" s="110">
        <v>228</v>
      </c>
      <c r="R80" s="110">
        <v>124</v>
      </c>
      <c r="S80" s="110">
        <v>14</v>
      </c>
      <c r="T80" s="110">
        <v>45</v>
      </c>
      <c r="U80" s="110">
        <v>17</v>
      </c>
    </row>
    <row r="81" spans="1:21" ht="14.25" customHeight="1" x14ac:dyDescent="0.25">
      <c r="A81" s="18" t="s">
        <v>400</v>
      </c>
      <c r="B81" s="18"/>
      <c r="C81" s="18"/>
      <c r="D81" s="110"/>
      <c r="E81" s="110"/>
      <c r="F81" s="18"/>
      <c r="G81" s="110"/>
      <c r="H81" s="110"/>
      <c r="I81" s="18"/>
      <c r="J81" s="110"/>
      <c r="K81" s="110"/>
      <c r="L81" s="110"/>
      <c r="M81" s="110"/>
      <c r="N81" s="110"/>
      <c r="O81" s="18"/>
      <c r="P81" s="110"/>
      <c r="Q81" s="110"/>
      <c r="R81" s="110"/>
      <c r="S81" s="18"/>
      <c r="T81" s="110"/>
      <c r="U81" s="110"/>
    </row>
    <row r="82" spans="1:21" ht="13.2" x14ac:dyDescent="0.25">
      <c r="A82" s="110" t="s">
        <v>401</v>
      </c>
      <c r="B82" s="110">
        <v>60</v>
      </c>
      <c r="C82" s="110">
        <v>27</v>
      </c>
      <c r="D82" s="110">
        <v>33</v>
      </c>
      <c r="E82" s="110">
        <v>88</v>
      </c>
      <c r="F82" s="110">
        <v>38</v>
      </c>
      <c r="G82" s="110">
        <v>48</v>
      </c>
      <c r="H82" s="110">
        <v>28</v>
      </c>
      <c r="I82" s="110">
        <v>6</v>
      </c>
      <c r="J82" s="110">
        <v>8</v>
      </c>
      <c r="K82" s="110">
        <v>18</v>
      </c>
      <c r="L82" s="110">
        <v>86</v>
      </c>
      <c r="M82" s="110">
        <v>5</v>
      </c>
      <c r="N82" s="110">
        <v>78</v>
      </c>
      <c r="O82" s="110">
        <v>29</v>
      </c>
      <c r="P82" s="110">
        <v>30</v>
      </c>
      <c r="Q82" s="110">
        <v>99</v>
      </c>
      <c r="R82" s="110">
        <v>51</v>
      </c>
      <c r="S82" s="110">
        <v>12</v>
      </c>
      <c r="T82" s="110">
        <v>38</v>
      </c>
      <c r="U82" s="110">
        <v>11</v>
      </c>
    </row>
    <row r="83" spans="1:21" ht="13.2" x14ac:dyDescent="0.25">
      <c r="A83" s="110" t="s">
        <v>402</v>
      </c>
      <c r="B83" s="110">
        <v>31</v>
      </c>
      <c r="C83" s="110">
        <v>11</v>
      </c>
      <c r="D83" s="110">
        <v>12</v>
      </c>
      <c r="E83" s="110">
        <v>27</v>
      </c>
      <c r="F83" s="110">
        <v>12</v>
      </c>
      <c r="G83" s="110">
        <v>25</v>
      </c>
      <c r="H83" s="110">
        <v>10</v>
      </c>
      <c r="I83" s="110">
        <v>1</v>
      </c>
      <c r="J83" s="110">
        <v>0</v>
      </c>
      <c r="K83" s="110">
        <v>4</v>
      </c>
      <c r="L83" s="110">
        <v>59</v>
      </c>
      <c r="M83" s="110">
        <v>2</v>
      </c>
      <c r="N83" s="110">
        <v>26</v>
      </c>
      <c r="O83" s="110">
        <v>13</v>
      </c>
      <c r="P83" s="110">
        <v>8</v>
      </c>
      <c r="Q83" s="110">
        <v>48</v>
      </c>
      <c r="R83" s="110">
        <v>10</v>
      </c>
      <c r="S83" s="110">
        <v>5</v>
      </c>
      <c r="T83" s="110">
        <v>19</v>
      </c>
      <c r="U83" s="110">
        <v>4</v>
      </c>
    </row>
    <row r="84" spans="1:21" ht="13.2" x14ac:dyDescent="0.25">
      <c r="A84" s="110" t="s">
        <v>403</v>
      </c>
      <c r="B84" s="110">
        <v>66</v>
      </c>
      <c r="C84" s="110">
        <v>48</v>
      </c>
      <c r="D84" s="110">
        <v>58</v>
      </c>
      <c r="E84" s="110">
        <v>161</v>
      </c>
      <c r="F84" s="110">
        <v>26</v>
      </c>
      <c r="G84" s="110">
        <v>44</v>
      </c>
      <c r="H84" s="110">
        <v>54</v>
      </c>
      <c r="I84" s="110">
        <v>4</v>
      </c>
      <c r="J84" s="110">
        <v>4</v>
      </c>
      <c r="K84" s="110">
        <v>11</v>
      </c>
      <c r="L84" s="110">
        <v>143</v>
      </c>
      <c r="M84" s="110">
        <v>12</v>
      </c>
      <c r="N84" s="110">
        <v>76</v>
      </c>
      <c r="O84" s="110">
        <v>40</v>
      </c>
      <c r="P84" s="110">
        <v>19</v>
      </c>
      <c r="Q84" s="110">
        <v>102</v>
      </c>
      <c r="R84" s="110">
        <v>68</v>
      </c>
      <c r="S84" s="110">
        <v>5</v>
      </c>
      <c r="T84" s="110">
        <v>65</v>
      </c>
      <c r="U84" s="110">
        <v>5</v>
      </c>
    </row>
    <row r="85" spans="1:21" ht="13.2" x14ac:dyDescent="0.25">
      <c r="A85" s="110" t="s">
        <v>404</v>
      </c>
      <c r="B85" s="110">
        <v>6</v>
      </c>
      <c r="C85" s="110">
        <v>23</v>
      </c>
      <c r="D85" s="110">
        <v>21</v>
      </c>
      <c r="E85" s="110">
        <v>54</v>
      </c>
      <c r="F85" s="110">
        <v>19</v>
      </c>
      <c r="G85" s="110">
        <v>33</v>
      </c>
      <c r="H85" s="110">
        <v>8</v>
      </c>
      <c r="I85" s="110">
        <v>1</v>
      </c>
      <c r="J85" s="110">
        <v>0</v>
      </c>
      <c r="K85" s="110">
        <v>1</v>
      </c>
      <c r="L85" s="110">
        <v>40</v>
      </c>
      <c r="M85" s="110">
        <v>2</v>
      </c>
      <c r="N85" s="110">
        <v>39</v>
      </c>
      <c r="O85" s="110">
        <v>8</v>
      </c>
      <c r="P85" s="110">
        <v>9</v>
      </c>
      <c r="Q85" s="110">
        <v>44</v>
      </c>
      <c r="R85" s="110">
        <v>8</v>
      </c>
      <c r="S85" s="110">
        <v>14</v>
      </c>
      <c r="T85" s="110">
        <v>11</v>
      </c>
      <c r="U85" s="110">
        <v>0</v>
      </c>
    </row>
    <row r="86" spans="1:21" ht="13.2" x14ac:dyDescent="0.25">
      <c r="A86" s="110" t="s">
        <v>405</v>
      </c>
      <c r="B86" s="110">
        <v>23</v>
      </c>
      <c r="C86" s="110">
        <v>29</v>
      </c>
      <c r="D86" s="110">
        <v>10</v>
      </c>
      <c r="E86" s="110">
        <v>48</v>
      </c>
      <c r="F86" s="110">
        <v>21</v>
      </c>
      <c r="G86" s="110">
        <v>29</v>
      </c>
      <c r="H86" s="110">
        <v>12</v>
      </c>
      <c r="I86" s="110">
        <v>1</v>
      </c>
      <c r="J86" s="110">
        <v>0</v>
      </c>
      <c r="K86" s="110">
        <v>3</v>
      </c>
      <c r="L86" s="110">
        <v>43</v>
      </c>
      <c r="M86" s="110">
        <v>33</v>
      </c>
      <c r="N86" s="110">
        <v>19</v>
      </c>
      <c r="O86" s="110">
        <v>25</v>
      </c>
      <c r="P86" s="110">
        <v>4</v>
      </c>
      <c r="Q86" s="110">
        <v>62</v>
      </c>
      <c r="R86" s="110">
        <v>21</v>
      </c>
      <c r="S86" s="110">
        <v>3</v>
      </c>
      <c r="T86" s="110">
        <v>5</v>
      </c>
      <c r="U86" s="110">
        <v>2</v>
      </c>
    </row>
    <row r="87" spans="1:21" ht="13.2" x14ac:dyDescent="0.25">
      <c r="A87" s="110" t="s">
        <v>406</v>
      </c>
      <c r="B87" s="110">
        <v>21</v>
      </c>
      <c r="C87" s="110">
        <v>4</v>
      </c>
      <c r="D87" s="110">
        <v>14</v>
      </c>
      <c r="E87" s="110">
        <v>24</v>
      </c>
      <c r="F87" s="110">
        <v>15</v>
      </c>
      <c r="G87" s="110">
        <v>24</v>
      </c>
      <c r="H87" s="110">
        <v>16</v>
      </c>
      <c r="I87" s="110">
        <v>0</v>
      </c>
      <c r="J87" s="110">
        <v>6</v>
      </c>
      <c r="K87" s="110">
        <v>6</v>
      </c>
      <c r="L87" s="110">
        <v>43</v>
      </c>
      <c r="M87" s="110">
        <v>6</v>
      </c>
      <c r="N87" s="110">
        <v>28</v>
      </c>
      <c r="O87" s="110">
        <v>17</v>
      </c>
      <c r="P87" s="110">
        <v>7</v>
      </c>
      <c r="Q87" s="110">
        <v>36</v>
      </c>
      <c r="R87" s="110">
        <v>14</v>
      </c>
      <c r="S87" s="110">
        <v>7</v>
      </c>
      <c r="T87" s="110">
        <v>13</v>
      </c>
      <c r="U87" s="110">
        <v>4</v>
      </c>
    </row>
    <row r="88" spans="1:21" ht="13.2" x14ac:dyDescent="0.25">
      <c r="A88" s="110" t="s">
        <v>407</v>
      </c>
      <c r="B88" s="110">
        <v>149</v>
      </c>
      <c r="C88" s="110">
        <v>55</v>
      </c>
      <c r="D88" s="110">
        <v>100</v>
      </c>
      <c r="E88" s="110">
        <v>607</v>
      </c>
      <c r="F88" s="110">
        <v>173</v>
      </c>
      <c r="G88" s="110">
        <v>126</v>
      </c>
      <c r="H88" s="110">
        <v>153</v>
      </c>
      <c r="I88" s="110">
        <v>33</v>
      </c>
      <c r="J88" s="110">
        <v>48</v>
      </c>
      <c r="K88" s="110">
        <v>42</v>
      </c>
      <c r="L88" s="110">
        <v>363</v>
      </c>
      <c r="M88" s="110">
        <v>28</v>
      </c>
      <c r="N88" s="110">
        <v>402</v>
      </c>
      <c r="O88" s="110">
        <v>105</v>
      </c>
      <c r="P88" s="110">
        <v>104</v>
      </c>
      <c r="Q88" s="110">
        <v>585</v>
      </c>
      <c r="R88" s="110">
        <v>203</v>
      </c>
      <c r="S88" s="110">
        <v>33</v>
      </c>
      <c r="T88" s="110">
        <v>132</v>
      </c>
      <c r="U88" s="110">
        <v>46</v>
      </c>
    </row>
    <row r="89" spans="1:21" ht="13.2" x14ac:dyDescent="0.25">
      <c r="A89" s="110" t="s">
        <v>408</v>
      </c>
      <c r="B89" s="110">
        <v>30</v>
      </c>
      <c r="C89" s="110">
        <v>39</v>
      </c>
      <c r="D89" s="110">
        <v>16</v>
      </c>
      <c r="E89" s="110">
        <v>90</v>
      </c>
      <c r="F89" s="110">
        <v>33</v>
      </c>
      <c r="G89" s="110">
        <v>17</v>
      </c>
      <c r="H89" s="110">
        <v>20</v>
      </c>
      <c r="I89" s="110">
        <v>2</v>
      </c>
      <c r="J89" s="110">
        <v>3</v>
      </c>
      <c r="K89" s="110">
        <v>6</v>
      </c>
      <c r="L89" s="110">
        <v>89</v>
      </c>
      <c r="M89" s="110">
        <v>6</v>
      </c>
      <c r="N89" s="110">
        <v>67</v>
      </c>
      <c r="O89" s="110">
        <v>18</v>
      </c>
      <c r="P89" s="110">
        <v>10</v>
      </c>
      <c r="Q89" s="110">
        <v>80</v>
      </c>
      <c r="R89" s="110">
        <v>55</v>
      </c>
      <c r="S89" s="110">
        <v>0</v>
      </c>
      <c r="T89" s="110">
        <v>11</v>
      </c>
      <c r="U89" s="110">
        <v>48</v>
      </c>
    </row>
    <row r="90" spans="1:21" ht="14.25" customHeight="1" x14ac:dyDescent="0.25">
      <c r="A90" s="18" t="s">
        <v>409</v>
      </c>
      <c r="B90" s="18"/>
      <c r="C90" s="18"/>
      <c r="D90" s="110"/>
      <c r="E90" s="110"/>
      <c r="F90" s="18"/>
      <c r="G90" s="110"/>
      <c r="H90" s="110"/>
      <c r="I90" s="18"/>
      <c r="J90" s="110"/>
      <c r="K90" s="110"/>
      <c r="L90" s="110"/>
      <c r="M90" s="110"/>
      <c r="N90" s="110"/>
      <c r="O90" s="18"/>
      <c r="P90" s="110"/>
      <c r="Q90" s="110"/>
      <c r="R90" s="110"/>
      <c r="S90" s="18"/>
      <c r="T90" s="110"/>
      <c r="U90" s="110"/>
    </row>
    <row r="91" spans="1:21" ht="13.2" x14ac:dyDescent="0.25">
      <c r="A91" s="110" t="s">
        <v>410</v>
      </c>
      <c r="B91" s="110">
        <v>13</v>
      </c>
      <c r="C91" s="110">
        <v>13</v>
      </c>
      <c r="D91" s="110">
        <v>23</v>
      </c>
      <c r="E91" s="110">
        <v>48</v>
      </c>
      <c r="F91" s="110">
        <v>17</v>
      </c>
      <c r="G91" s="110">
        <v>22</v>
      </c>
      <c r="H91" s="110">
        <v>1</v>
      </c>
      <c r="I91" s="110">
        <v>0</v>
      </c>
      <c r="J91" s="110">
        <v>0</v>
      </c>
      <c r="K91" s="110">
        <v>6</v>
      </c>
      <c r="L91" s="110">
        <v>20</v>
      </c>
      <c r="M91" s="110">
        <v>0</v>
      </c>
      <c r="N91" s="110">
        <v>28</v>
      </c>
      <c r="O91" s="110">
        <v>21</v>
      </c>
      <c r="P91" s="110">
        <v>10</v>
      </c>
      <c r="Q91" s="110">
        <v>52</v>
      </c>
      <c r="R91" s="110">
        <v>23</v>
      </c>
      <c r="S91" s="110">
        <v>0</v>
      </c>
      <c r="T91" s="110">
        <v>2</v>
      </c>
      <c r="U91" s="110">
        <v>3</v>
      </c>
    </row>
    <row r="92" spans="1:21" ht="13.2" x14ac:dyDescent="0.25">
      <c r="A92" s="110" t="s">
        <v>411</v>
      </c>
      <c r="B92" s="110">
        <v>8</v>
      </c>
      <c r="C92" s="110">
        <v>9</v>
      </c>
      <c r="D92" s="110">
        <v>8</v>
      </c>
      <c r="E92" s="110">
        <v>31</v>
      </c>
      <c r="F92" s="110">
        <v>10</v>
      </c>
      <c r="G92" s="110">
        <v>24</v>
      </c>
      <c r="H92" s="110">
        <v>12</v>
      </c>
      <c r="I92" s="110">
        <v>2</v>
      </c>
      <c r="J92" s="110">
        <v>2</v>
      </c>
      <c r="K92" s="110">
        <v>5</v>
      </c>
      <c r="L92" s="110">
        <v>44</v>
      </c>
      <c r="M92" s="110">
        <v>31</v>
      </c>
      <c r="N92" s="110">
        <v>18</v>
      </c>
      <c r="O92" s="110">
        <v>27</v>
      </c>
      <c r="P92" s="110">
        <v>3</v>
      </c>
      <c r="Q92" s="110">
        <v>52</v>
      </c>
      <c r="R92" s="110">
        <v>16</v>
      </c>
      <c r="S92" s="110">
        <v>4</v>
      </c>
      <c r="T92" s="110">
        <v>15</v>
      </c>
      <c r="U92" s="110">
        <v>3</v>
      </c>
    </row>
    <row r="93" spans="1:21" ht="13.2" x14ac:dyDescent="0.25">
      <c r="A93" s="110" t="s">
        <v>412</v>
      </c>
      <c r="B93" s="110">
        <v>6</v>
      </c>
      <c r="C93" s="110">
        <v>30</v>
      </c>
      <c r="D93" s="110">
        <v>31</v>
      </c>
      <c r="E93" s="110">
        <v>70</v>
      </c>
      <c r="F93" s="110">
        <v>20</v>
      </c>
      <c r="G93" s="110">
        <v>40</v>
      </c>
      <c r="H93" s="110">
        <v>6</v>
      </c>
      <c r="I93" s="110">
        <v>1</v>
      </c>
      <c r="J93" s="110">
        <v>0</v>
      </c>
      <c r="K93" s="110">
        <v>2</v>
      </c>
      <c r="L93" s="110">
        <v>84</v>
      </c>
      <c r="M93" s="110">
        <v>16</v>
      </c>
      <c r="N93" s="110">
        <v>35</v>
      </c>
      <c r="O93" s="110">
        <v>7</v>
      </c>
      <c r="P93" s="110">
        <v>2</v>
      </c>
      <c r="Q93" s="110">
        <v>62</v>
      </c>
      <c r="R93" s="110">
        <v>16</v>
      </c>
      <c r="S93" s="110">
        <v>4</v>
      </c>
      <c r="T93" s="110">
        <v>23</v>
      </c>
      <c r="U93" s="110">
        <v>0</v>
      </c>
    </row>
    <row r="94" spans="1:21" ht="13.2" x14ac:dyDescent="0.25">
      <c r="A94" s="110" t="s">
        <v>413</v>
      </c>
      <c r="B94" s="110">
        <v>9</v>
      </c>
      <c r="C94" s="110">
        <v>13</v>
      </c>
      <c r="D94" s="110">
        <v>13</v>
      </c>
      <c r="E94" s="110">
        <v>12</v>
      </c>
      <c r="F94" s="110">
        <v>8</v>
      </c>
      <c r="G94" s="110">
        <v>19</v>
      </c>
      <c r="H94" s="110">
        <v>7</v>
      </c>
      <c r="I94" s="110">
        <v>2</v>
      </c>
      <c r="J94" s="110">
        <v>2</v>
      </c>
      <c r="K94" s="110">
        <v>1</v>
      </c>
      <c r="L94" s="110">
        <v>24</v>
      </c>
      <c r="M94" s="110">
        <v>2</v>
      </c>
      <c r="N94" s="110">
        <v>16</v>
      </c>
      <c r="O94" s="110">
        <v>7</v>
      </c>
      <c r="P94" s="110">
        <v>5</v>
      </c>
      <c r="Q94" s="110">
        <v>26</v>
      </c>
      <c r="R94" s="110">
        <v>8</v>
      </c>
      <c r="S94" s="110">
        <v>4</v>
      </c>
      <c r="T94" s="110">
        <v>16</v>
      </c>
      <c r="U94" s="110">
        <v>0</v>
      </c>
    </row>
    <row r="95" spans="1:21" ht="13.2" x14ac:dyDescent="0.25">
      <c r="A95" s="110" t="s">
        <v>409</v>
      </c>
      <c r="B95" s="110">
        <v>104</v>
      </c>
      <c r="C95" s="110">
        <v>72</v>
      </c>
      <c r="D95" s="110">
        <v>110</v>
      </c>
      <c r="E95" s="110">
        <v>363</v>
      </c>
      <c r="F95" s="110">
        <v>135</v>
      </c>
      <c r="G95" s="110">
        <v>88</v>
      </c>
      <c r="H95" s="110">
        <v>50</v>
      </c>
      <c r="I95" s="110">
        <v>6</v>
      </c>
      <c r="J95" s="110">
        <v>1</v>
      </c>
      <c r="K95" s="110">
        <v>37</v>
      </c>
      <c r="L95" s="110">
        <v>217</v>
      </c>
      <c r="M95" s="110">
        <v>0</v>
      </c>
      <c r="N95" s="110">
        <v>273</v>
      </c>
      <c r="O95" s="110">
        <v>37</v>
      </c>
      <c r="P95" s="110">
        <v>29</v>
      </c>
      <c r="Q95" s="110">
        <v>480</v>
      </c>
      <c r="R95" s="110">
        <v>264</v>
      </c>
      <c r="S95" s="110">
        <v>14</v>
      </c>
      <c r="T95" s="110">
        <v>32</v>
      </c>
      <c r="U95" s="110">
        <v>13</v>
      </c>
    </row>
    <row r="96" spans="1:21" ht="13.2" x14ac:dyDescent="0.25">
      <c r="A96" s="110" t="s">
        <v>414</v>
      </c>
      <c r="B96" s="110">
        <v>29</v>
      </c>
      <c r="C96" s="110">
        <v>14</v>
      </c>
      <c r="D96" s="110">
        <v>31</v>
      </c>
      <c r="E96" s="110">
        <v>35</v>
      </c>
      <c r="F96" s="110">
        <v>24</v>
      </c>
      <c r="G96" s="110">
        <v>28</v>
      </c>
      <c r="H96" s="110">
        <v>15</v>
      </c>
      <c r="I96" s="110">
        <v>1</v>
      </c>
      <c r="J96" s="110">
        <v>0</v>
      </c>
      <c r="K96" s="110">
        <v>7</v>
      </c>
      <c r="L96" s="110">
        <v>50</v>
      </c>
      <c r="M96" s="110">
        <v>6</v>
      </c>
      <c r="N96" s="110">
        <v>34</v>
      </c>
      <c r="O96" s="110">
        <v>18</v>
      </c>
      <c r="P96" s="110">
        <v>10</v>
      </c>
      <c r="Q96" s="110">
        <v>83</v>
      </c>
      <c r="R96" s="110">
        <v>39</v>
      </c>
      <c r="S96" s="110">
        <v>1</v>
      </c>
      <c r="T96" s="110">
        <v>6</v>
      </c>
      <c r="U96" s="110">
        <v>2</v>
      </c>
    </row>
    <row r="97" spans="1:21" ht="13.2" x14ac:dyDescent="0.25">
      <c r="A97" s="110" t="s">
        <v>415</v>
      </c>
      <c r="B97" s="110">
        <v>40</v>
      </c>
      <c r="C97" s="110">
        <v>14</v>
      </c>
      <c r="D97" s="110">
        <v>23</v>
      </c>
      <c r="E97" s="110">
        <v>72</v>
      </c>
      <c r="F97" s="110">
        <v>29</v>
      </c>
      <c r="G97" s="110">
        <v>32</v>
      </c>
      <c r="H97" s="110">
        <v>7</v>
      </c>
      <c r="I97" s="110">
        <v>2</v>
      </c>
      <c r="J97" s="110">
        <v>0</v>
      </c>
      <c r="K97" s="110">
        <v>12</v>
      </c>
      <c r="L97" s="110">
        <v>31</v>
      </c>
      <c r="M97" s="110">
        <v>0</v>
      </c>
      <c r="N97" s="110">
        <v>33</v>
      </c>
      <c r="O97" s="110">
        <v>31</v>
      </c>
      <c r="P97" s="110">
        <v>12</v>
      </c>
      <c r="Q97" s="110">
        <v>133</v>
      </c>
      <c r="R97" s="110">
        <v>43</v>
      </c>
      <c r="S97" s="110">
        <v>12</v>
      </c>
      <c r="T97" s="110">
        <v>6</v>
      </c>
      <c r="U97" s="110">
        <v>3</v>
      </c>
    </row>
    <row r="98" spans="1:21" ht="13.2" x14ac:dyDescent="0.25">
      <c r="A98" s="110" t="s">
        <v>416</v>
      </c>
      <c r="B98" s="110">
        <v>19</v>
      </c>
      <c r="C98" s="110">
        <v>28</v>
      </c>
      <c r="D98" s="110">
        <v>43</v>
      </c>
      <c r="E98" s="110">
        <v>107</v>
      </c>
      <c r="F98" s="110">
        <v>27</v>
      </c>
      <c r="G98" s="110">
        <v>46</v>
      </c>
      <c r="H98" s="110">
        <v>11</v>
      </c>
      <c r="I98" s="110">
        <v>0</v>
      </c>
      <c r="J98" s="110">
        <v>0</v>
      </c>
      <c r="K98" s="110">
        <v>19</v>
      </c>
      <c r="L98" s="110">
        <v>80</v>
      </c>
      <c r="M98" s="110">
        <v>2</v>
      </c>
      <c r="N98" s="110">
        <v>34</v>
      </c>
      <c r="O98" s="110">
        <v>34</v>
      </c>
      <c r="P98" s="110">
        <v>10</v>
      </c>
      <c r="Q98" s="110">
        <v>104</v>
      </c>
      <c r="R98" s="110">
        <v>61</v>
      </c>
      <c r="S98" s="110">
        <v>3</v>
      </c>
      <c r="T98" s="110">
        <v>28</v>
      </c>
      <c r="U98" s="110">
        <v>4</v>
      </c>
    </row>
    <row r="99" spans="1:21" ht="13.2" x14ac:dyDescent="0.25">
      <c r="A99" s="110" t="s">
        <v>417</v>
      </c>
      <c r="B99" s="110">
        <v>16</v>
      </c>
      <c r="C99" s="110">
        <v>62</v>
      </c>
      <c r="D99" s="110">
        <v>105</v>
      </c>
      <c r="E99" s="110">
        <v>98</v>
      </c>
      <c r="F99" s="110">
        <v>64</v>
      </c>
      <c r="G99" s="110">
        <v>47</v>
      </c>
      <c r="H99" s="110">
        <v>28</v>
      </c>
      <c r="I99" s="110">
        <v>2</v>
      </c>
      <c r="J99" s="110">
        <v>1</v>
      </c>
      <c r="K99" s="110">
        <v>11</v>
      </c>
      <c r="L99" s="110">
        <v>111</v>
      </c>
      <c r="M99" s="110">
        <v>13</v>
      </c>
      <c r="N99" s="110">
        <v>71</v>
      </c>
      <c r="O99" s="110">
        <v>31</v>
      </c>
      <c r="P99" s="110">
        <v>12</v>
      </c>
      <c r="Q99" s="110">
        <v>151</v>
      </c>
      <c r="R99" s="110">
        <v>94</v>
      </c>
      <c r="S99" s="110">
        <v>21</v>
      </c>
      <c r="T99" s="110">
        <v>35</v>
      </c>
      <c r="U99" s="110">
        <v>1</v>
      </c>
    </row>
    <row r="100" spans="1:21" ht="13.2" x14ac:dyDescent="0.25">
      <c r="A100" s="110" t="s">
        <v>418</v>
      </c>
      <c r="B100" s="110">
        <v>11</v>
      </c>
      <c r="C100" s="110">
        <v>8</v>
      </c>
      <c r="D100" s="110">
        <v>17</v>
      </c>
      <c r="E100" s="110">
        <v>8</v>
      </c>
      <c r="F100" s="110">
        <v>20</v>
      </c>
      <c r="G100" s="110">
        <v>24</v>
      </c>
      <c r="H100" s="110">
        <v>12</v>
      </c>
      <c r="I100" s="110">
        <v>2</v>
      </c>
      <c r="J100" s="110">
        <v>2</v>
      </c>
      <c r="K100" s="110">
        <v>4</v>
      </c>
      <c r="L100" s="110">
        <v>24</v>
      </c>
      <c r="M100" s="110">
        <v>3</v>
      </c>
      <c r="N100" s="110">
        <v>24</v>
      </c>
      <c r="O100" s="110">
        <v>16</v>
      </c>
      <c r="P100" s="110">
        <v>8</v>
      </c>
      <c r="Q100" s="110">
        <v>34</v>
      </c>
      <c r="R100" s="110">
        <v>33</v>
      </c>
      <c r="S100" s="110">
        <v>9</v>
      </c>
      <c r="T100" s="110">
        <v>4</v>
      </c>
      <c r="U100" s="110">
        <v>3</v>
      </c>
    </row>
    <row r="101" spans="1:21" ht="13.2" x14ac:dyDescent="0.25">
      <c r="A101" s="110" t="s">
        <v>419</v>
      </c>
      <c r="B101" s="110">
        <v>10</v>
      </c>
      <c r="C101" s="110">
        <v>15</v>
      </c>
      <c r="D101" s="110">
        <v>47</v>
      </c>
      <c r="E101" s="110">
        <v>18</v>
      </c>
      <c r="F101" s="110">
        <v>15</v>
      </c>
      <c r="G101" s="110">
        <v>54</v>
      </c>
      <c r="H101" s="110">
        <v>27</v>
      </c>
      <c r="I101" s="110">
        <v>1</v>
      </c>
      <c r="J101" s="110">
        <v>1</v>
      </c>
      <c r="K101" s="110">
        <v>3</v>
      </c>
      <c r="L101" s="110">
        <v>56</v>
      </c>
      <c r="M101" s="110">
        <v>9</v>
      </c>
      <c r="N101" s="110">
        <v>38</v>
      </c>
      <c r="O101" s="110">
        <v>21</v>
      </c>
      <c r="P101" s="110">
        <v>11</v>
      </c>
      <c r="Q101" s="110">
        <v>115</v>
      </c>
      <c r="R101" s="110">
        <v>53</v>
      </c>
      <c r="S101" s="110">
        <v>3</v>
      </c>
      <c r="T101" s="110">
        <v>18</v>
      </c>
      <c r="U101" s="110">
        <v>4</v>
      </c>
    </row>
    <row r="102" spans="1:21" ht="13.2" x14ac:dyDescent="0.25">
      <c r="A102" s="110" t="s">
        <v>420</v>
      </c>
      <c r="B102" s="110">
        <v>55</v>
      </c>
      <c r="C102" s="110">
        <v>12</v>
      </c>
      <c r="D102" s="110">
        <v>65</v>
      </c>
      <c r="E102" s="110">
        <v>155</v>
      </c>
      <c r="F102" s="110">
        <v>19</v>
      </c>
      <c r="G102" s="110">
        <v>29</v>
      </c>
      <c r="H102" s="110">
        <v>48</v>
      </c>
      <c r="I102" s="110">
        <v>3</v>
      </c>
      <c r="J102" s="110">
        <v>2</v>
      </c>
      <c r="K102" s="110">
        <v>27</v>
      </c>
      <c r="L102" s="110">
        <v>167</v>
      </c>
      <c r="M102" s="110">
        <v>44</v>
      </c>
      <c r="N102" s="110">
        <v>121</v>
      </c>
      <c r="O102" s="110">
        <v>69</v>
      </c>
      <c r="P102" s="110">
        <v>25</v>
      </c>
      <c r="Q102" s="110">
        <v>191</v>
      </c>
      <c r="R102" s="110">
        <v>28</v>
      </c>
      <c r="S102" s="110">
        <v>3</v>
      </c>
      <c r="T102" s="110">
        <v>65</v>
      </c>
      <c r="U102" s="110">
        <v>4</v>
      </c>
    </row>
    <row r="103" spans="1:21" ht="14.25" customHeight="1" x14ac:dyDescent="0.25">
      <c r="A103" s="18" t="s">
        <v>421</v>
      </c>
      <c r="B103" s="18"/>
      <c r="C103" s="18"/>
      <c r="D103" s="110"/>
      <c r="E103" s="110"/>
      <c r="F103" s="18"/>
      <c r="G103" s="110"/>
      <c r="H103" s="110"/>
      <c r="I103" s="18"/>
      <c r="J103" s="110"/>
      <c r="K103" s="110"/>
      <c r="L103" s="110"/>
      <c r="M103" s="110"/>
      <c r="N103" s="110"/>
      <c r="O103" s="18"/>
      <c r="P103" s="110"/>
      <c r="Q103" s="110"/>
      <c r="R103" s="110"/>
      <c r="S103" s="18"/>
      <c r="T103" s="110"/>
      <c r="U103" s="110"/>
    </row>
    <row r="104" spans="1:21" ht="13.2" x14ac:dyDescent="0.25">
      <c r="A104" s="110" t="s">
        <v>421</v>
      </c>
      <c r="B104" s="110">
        <v>76</v>
      </c>
      <c r="C104" s="110">
        <v>59</v>
      </c>
      <c r="D104" s="110">
        <v>91</v>
      </c>
      <c r="E104" s="110">
        <v>257</v>
      </c>
      <c r="F104" s="110">
        <v>104</v>
      </c>
      <c r="G104" s="110">
        <v>89</v>
      </c>
      <c r="H104" s="110">
        <v>73</v>
      </c>
      <c r="I104" s="110">
        <v>22</v>
      </c>
      <c r="J104" s="110">
        <v>26</v>
      </c>
      <c r="K104" s="110">
        <v>15</v>
      </c>
      <c r="L104" s="110">
        <v>190</v>
      </c>
      <c r="M104" s="110">
        <v>0</v>
      </c>
      <c r="N104" s="110">
        <v>152</v>
      </c>
      <c r="O104" s="110">
        <v>103</v>
      </c>
      <c r="P104" s="110">
        <v>46</v>
      </c>
      <c r="Q104" s="110">
        <v>313</v>
      </c>
      <c r="R104" s="110">
        <v>138</v>
      </c>
      <c r="S104" s="110">
        <v>27</v>
      </c>
      <c r="T104" s="110">
        <v>49</v>
      </c>
      <c r="U104" s="110">
        <v>23</v>
      </c>
    </row>
    <row r="105" spans="1:21" ht="14.25" customHeight="1" x14ac:dyDescent="0.25">
      <c r="A105" s="18" t="s">
        <v>422</v>
      </c>
      <c r="B105" s="18"/>
      <c r="C105" s="18"/>
      <c r="D105" s="110"/>
      <c r="E105" s="110"/>
      <c r="F105" s="18"/>
      <c r="G105" s="110"/>
      <c r="H105" s="110"/>
      <c r="I105" s="18"/>
      <c r="J105" s="110"/>
      <c r="K105" s="110"/>
      <c r="L105" s="110"/>
      <c r="M105" s="110"/>
      <c r="N105" s="110"/>
      <c r="O105" s="18"/>
      <c r="P105" s="110"/>
      <c r="Q105" s="110"/>
      <c r="R105" s="110"/>
      <c r="S105" s="18"/>
      <c r="T105" s="110"/>
      <c r="U105" s="110"/>
    </row>
    <row r="106" spans="1:21" ht="13.2" x14ac:dyDescent="0.25">
      <c r="A106" s="110" t="s">
        <v>423</v>
      </c>
      <c r="B106" s="110">
        <v>57</v>
      </c>
      <c r="C106" s="110">
        <v>44</v>
      </c>
      <c r="D106" s="110">
        <v>56</v>
      </c>
      <c r="E106" s="110">
        <v>195</v>
      </c>
      <c r="F106" s="110">
        <v>66</v>
      </c>
      <c r="G106" s="110">
        <v>34</v>
      </c>
      <c r="H106" s="110">
        <v>24</v>
      </c>
      <c r="I106" s="110">
        <v>23</v>
      </c>
      <c r="J106" s="110">
        <v>0</v>
      </c>
      <c r="K106" s="110">
        <v>11</v>
      </c>
      <c r="L106" s="110">
        <v>109</v>
      </c>
      <c r="M106" s="110">
        <v>0</v>
      </c>
      <c r="N106" s="110">
        <v>99</v>
      </c>
      <c r="O106" s="110">
        <v>16</v>
      </c>
      <c r="P106" s="110">
        <v>20</v>
      </c>
      <c r="Q106" s="110">
        <v>160</v>
      </c>
      <c r="R106" s="110">
        <v>80</v>
      </c>
      <c r="S106" s="110">
        <v>22</v>
      </c>
      <c r="T106" s="110">
        <v>32</v>
      </c>
      <c r="U106" s="110">
        <v>19</v>
      </c>
    </row>
    <row r="107" spans="1:21" ht="13.2" x14ac:dyDescent="0.25">
      <c r="A107" s="110" t="s">
        <v>424</v>
      </c>
      <c r="B107" s="110">
        <v>172</v>
      </c>
      <c r="C107" s="110">
        <v>137</v>
      </c>
      <c r="D107" s="110">
        <v>56</v>
      </c>
      <c r="E107" s="110">
        <v>310</v>
      </c>
      <c r="F107" s="110">
        <v>197</v>
      </c>
      <c r="G107" s="110">
        <v>76</v>
      </c>
      <c r="H107" s="110">
        <v>79</v>
      </c>
      <c r="I107" s="110">
        <v>9</v>
      </c>
      <c r="J107" s="110">
        <v>3</v>
      </c>
      <c r="K107" s="110">
        <v>46</v>
      </c>
      <c r="L107" s="110">
        <v>168</v>
      </c>
      <c r="M107" s="110">
        <v>23</v>
      </c>
      <c r="N107" s="110">
        <v>273</v>
      </c>
      <c r="O107" s="110">
        <v>63</v>
      </c>
      <c r="P107" s="110">
        <v>61</v>
      </c>
      <c r="Q107" s="110">
        <v>538</v>
      </c>
      <c r="R107" s="110">
        <v>180</v>
      </c>
      <c r="S107" s="110">
        <v>37</v>
      </c>
      <c r="T107" s="110">
        <v>50</v>
      </c>
      <c r="U107" s="110">
        <v>32</v>
      </c>
    </row>
    <row r="108" spans="1:21" ht="13.2" x14ac:dyDescent="0.25">
      <c r="A108" s="110" t="s">
        <v>425</v>
      </c>
      <c r="B108" s="110">
        <v>11</v>
      </c>
      <c r="C108" s="110">
        <v>21</v>
      </c>
      <c r="D108" s="110">
        <v>39</v>
      </c>
      <c r="E108" s="110">
        <v>44</v>
      </c>
      <c r="F108" s="110">
        <v>25</v>
      </c>
      <c r="G108" s="110">
        <v>20</v>
      </c>
      <c r="H108" s="110">
        <v>16</v>
      </c>
      <c r="I108" s="110">
        <v>2</v>
      </c>
      <c r="J108" s="110">
        <v>0</v>
      </c>
      <c r="K108" s="110">
        <v>3</v>
      </c>
      <c r="L108" s="110">
        <v>67</v>
      </c>
      <c r="M108" s="110">
        <v>26</v>
      </c>
      <c r="N108" s="110">
        <v>53</v>
      </c>
      <c r="O108" s="110">
        <v>15</v>
      </c>
      <c r="P108" s="110">
        <v>4</v>
      </c>
      <c r="Q108" s="110">
        <v>63</v>
      </c>
      <c r="R108" s="110">
        <v>40</v>
      </c>
      <c r="S108" s="110">
        <v>5</v>
      </c>
      <c r="T108" s="110">
        <v>8</v>
      </c>
      <c r="U108" s="110">
        <v>4</v>
      </c>
    </row>
    <row r="109" spans="1:21" ht="13.2" x14ac:dyDescent="0.25">
      <c r="A109" s="110" t="s">
        <v>426</v>
      </c>
      <c r="B109" s="110">
        <v>55</v>
      </c>
      <c r="C109" s="110">
        <v>71</v>
      </c>
      <c r="D109" s="110">
        <v>48</v>
      </c>
      <c r="E109" s="110">
        <v>111</v>
      </c>
      <c r="F109" s="110">
        <v>48</v>
      </c>
      <c r="G109" s="110">
        <v>37</v>
      </c>
      <c r="H109" s="110">
        <v>39</v>
      </c>
      <c r="I109" s="110">
        <v>9</v>
      </c>
      <c r="J109" s="110">
        <v>0</v>
      </c>
      <c r="K109" s="110">
        <v>9</v>
      </c>
      <c r="L109" s="110">
        <v>192</v>
      </c>
      <c r="M109" s="110">
        <v>31</v>
      </c>
      <c r="N109" s="110">
        <v>96</v>
      </c>
      <c r="O109" s="110">
        <v>42</v>
      </c>
      <c r="P109" s="110">
        <v>8</v>
      </c>
      <c r="Q109" s="110">
        <v>162</v>
      </c>
      <c r="R109" s="110">
        <v>129</v>
      </c>
      <c r="S109" s="110">
        <v>8</v>
      </c>
      <c r="T109" s="110">
        <v>12</v>
      </c>
      <c r="U109" s="110">
        <v>11</v>
      </c>
    </row>
    <row r="110" spans="1:21" ht="13.2" x14ac:dyDescent="0.25">
      <c r="A110" s="110" t="s">
        <v>427</v>
      </c>
      <c r="B110" s="110">
        <v>43</v>
      </c>
      <c r="C110" s="110">
        <v>47</v>
      </c>
      <c r="D110" s="110">
        <v>31</v>
      </c>
      <c r="E110" s="110">
        <v>89</v>
      </c>
      <c r="F110" s="110">
        <v>26</v>
      </c>
      <c r="G110" s="110">
        <v>31</v>
      </c>
      <c r="H110" s="110">
        <v>10</v>
      </c>
      <c r="I110" s="110">
        <v>2</v>
      </c>
      <c r="J110" s="110">
        <v>0</v>
      </c>
      <c r="K110" s="110">
        <v>20</v>
      </c>
      <c r="L110" s="110">
        <v>50</v>
      </c>
      <c r="M110" s="110">
        <v>21</v>
      </c>
      <c r="N110" s="110">
        <v>57</v>
      </c>
      <c r="O110" s="110">
        <v>21</v>
      </c>
      <c r="P110" s="110">
        <v>9</v>
      </c>
      <c r="Q110" s="110">
        <v>95</v>
      </c>
      <c r="R110" s="110">
        <v>32</v>
      </c>
      <c r="S110" s="110">
        <v>1</v>
      </c>
      <c r="T110" s="110">
        <v>19</v>
      </c>
      <c r="U110" s="110">
        <v>7</v>
      </c>
    </row>
    <row r="111" spans="1:21" ht="14.25" customHeight="1" x14ac:dyDescent="0.25">
      <c r="A111" s="18" t="s">
        <v>428</v>
      </c>
      <c r="B111" s="18"/>
      <c r="C111" s="18"/>
      <c r="D111" s="110"/>
      <c r="E111" s="110"/>
      <c r="F111" s="18"/>
      <c r="G111" s="110"/>
      <c r="H111" s="110"/>
      <c r="I111" s="18"/>
      <c r="J111" s="110"/>
      <c r="K111" s="110"/>
      <c r="L111" s="110"/>
      <c r="M111" s="110"/>
      <c r="N111" s="110"/>
      <c r="O111" s="18"/>
      <c r="P111" s="110"/>
      <c r="Q111" s="110"/>
      <c r="R111" s="110"/>
      <c r="S111" s="18"/>
      <c r="T111" s="110"/>
      <c r="U111" s="110"/>
    </row>
    <row r="112" spans="1:21" ht="13.2" x14ac:dyDescent="0.25">
      <c r="A112" s="110" t="s">
        <v>429</v>
      </c>
      <c r="B112" s="110">
        <v>30</v>
      </c>
      <c r="C112" s="110">
        <v>23</v>
      </c>
      <c r="D112" s="110">
        <v>53</v>
      </c>
      <c r="E112" s="110">
        <v>55</v>
      </c>
      <c r="F112" s="110">
        <v>28</v>
      </c>
      <c r="G112" s="110">
        <v>42</v>
      </c>
      <c r="H112" s="110">
        <v>13</v>
      </c>
      <c r="I112" s="110">
        <v>6</v>
      </c>
      <c r="J112" s="110">
        <v>5</v>
      </c>
      <c r="K112" s="110">
        <v>20</v>
      </c>
      <c r="L112" s="110">
        <v>72</v>
      </c>
      <c r="M112" s="110">
        <v>2</v>
      </c>
      <c r="N112" s="110">
        <v>56</v>
      </c>
      <c r="O112" s="110">
        <v>33</v>
      </c>
      <c r="P112" s="110">
        <v>6</v>
      </c>
      <c r="Q112" s="110">
        <v>71</v>
      </c>
      <c r="R112" s="110">
        <v>50</v>
      </c>
      <c r="S112" s="110">
        <v>6</v>
      </c>
      <c r="T112" s="110">
        <v>28</v>
      </c>
      <c r="U112" s="110">
        <v>2</v>
      </c>
    </row>
    <row r="113" spans="1:21" ht="13.2" x14ac:dyDescent="0.25">
      <c r="A113" s="110" t="s">
        <v>430</v>
      </c>
      <c r="B113" s="110">
        <v>38</v>
      </c>
      <c r="C113" s="110">
        <v>34</v>
      </c>
      <c r="D113" s="110">
        <v>43</v>
      </c>
      <c r="E113" s="110">
        <v>67</v>
      </c>
      <c r="F113" s="110">
        <v>24</v>
      </c>
      <c r="G113" s="110">
        <v>19</v>
      </c>
      <c r="H113" s="110">
        <v>9</v>
      </c>
      <c r="I113" s="110">
        <v>2</v>
      </c>
      <c r="J113" s="110">
        <v>0</v>
      </c>
      <c r="K113" s="110">
        <v>11</v>
      </c>
      <c r="L113" s="110">
        <v>48</v>
      </c>
      <c r="M113" s="110">
        <v>11</v>
      </c>
      <c r="N113" s="110">
        <v>41</v>
      </c>
      <c r="O113" s="110">
        <v>11</v>
      </c>
      <c r="P113" s="110">
        <v>9</v>
      </c>
      <c r="Q113" s="110">
        <v>84</v>
      </c>
      <c r="R113" s="110">
        <v>37</v>
      </c>
      <c r="S113" s="110">
        <v>1</v>
      </c>
      <c r="T113" s="110">
        <v>16</v>
      </c>
      <c r="U113" s="110">
        <v>4</v>
      </c>
    </row>
    <row r="114" spans="1:21" ht="13.2" x14ac:dyDescent="0.25">
      <c r="A114" s="110" t="s">
        <v>431</v>
      </c>
      <c r="B114" s="110">
        <v>21</v>
      </c>
      <c r="C114" s="110">
        <v>20</v>
      </c>
      <c r="D114" s="110">
        <v>40</v>
      </c>
      <c r="E114" s="110">
        <v>82</v>
      </c>
      <c r="F114" s="110">
        <v>27</v>
      </c>
      <c r="G114" s="110">
        <v>16</v>
      </c>
      <c r="H114" s="110">
        <v>11</v>
      </c>
      <c r="I114" s="110">
        <v>4</v>
      </c>
      <c r="J114" s="110">
        <v>1</v>
      </c>
      <c r="K114" s="110">
        <v>10</v>
      </c>
      <c r="L114" s="110">
        <v>74</v>
      </c>
      <c r="M114" s="110">
        <v>2</v>
      </c>
      <c r="N114" s="110">
        <v>103</v>
      </c>
      <c r="O114" s="110">
        <v>17</v>
      </c>
      <c r="P114" s="110">
        <v>11</v>
      </c>
      <c r="Q114" s="110">
        <v>167</v>
      </c>
      <c r="R114" s="110">
        <v>39</v>
      </c>
      <c r="S114" s="110">
        <v>6</v>
      </c>
      <c r="T114" s="110">
        <v>24</v>
      </c>
      <c r="U114" s="110">
        <v>7</v>
      </c>
    </row>
    <row r="115" spans="1:21" ht="13.2" x14ac:dyDescent="0.25">
      <c r="A115" s="110" t="s">
        <v>432</v>
      </c>
      <c r="B115" s="110">
        <v>15</v>
      </c>
      <c r="C115" s="110">
        <v>14</v>
      </c>
      <c r="D115" s="110">
        <v>12</v>
      </c>
      <c r="E115" s="110">
        <v>87</v>
      </c>
      <c r="F115" s="110">
        <v>34</v>
      </c>
      <c r="G115" s="110">
        <v>15</v>
      </c>
      <c r="H115" s="110">
        <v>10</v>
      </c>
      <c r="I115" s="110">
        <v>0</v>
      </c>
      <c r="J115" s="110">
        <v>3</v>
      </c>
      <c r="K115" s="110">
        <v>7</v>
      </c>
      <c r="L115" s="110">
        <v>53</v>
      </c>
      <c r="M115" s="110">
        <v>4</v>
      </c>
      <c r="N115" s="110">
        <v>49</v>
      </c>
      <c r="O115" s="110">
        <v>21</v>
      </c>
      <c r="P115" s="110">
        <v>10</v>
      </c>
      <c r="Q115" s="110">
        <v>95</v>
      </c>
      <c r="R115" s="110">
        <v>39</v>
      </c>
      <c r="S115" s="110">
        <v>1</v>
      </c>
      <c r="T115" s="110">
        <v>15</v>
      </c>
      <c r="U115" s="110">
        <v>6</v>
      </c>
    </row>
    <row r="116" spans="1:21" ht="13.2" x14ac:dyDescent="0.25">
      <c r="A116" s="110" t="s">
        <v>433</v>
      </c>
      <c r="B116" s="110">
        <v>58</v>
      </c>
      <c r="C116" s="110">
        <v>59</v>
      </c>
      <c r="D116" s="110">
        <v>70</v>
      </c>
      <c r="E116" s="110">
        <v>155</v>
      </c>
      <c r="F116" s="110">
        <v>67</v>
      </c>
      <c r="G116" s="110">
        <v>63</v>
      </c>
      <c r="H116" s="110">
        <v>53</v>
      </c>
      <c r="I116" s="110">
        <v>5</v>
      </c>
      <c r="J116" s="110">
        <v>6</v>
      </c>
      <c r="K116" s="110">
        <v>23</v>
      </c>
      <c r="L116" s="110">
        <v>144</v>
      </c>
      <c r="M116" s="110">
        <v>4</v>
      </c>
      <c r="N116" s="110">
        <v>134</v>
      </c>
      <c r="O116" s="110">
        <v>52</v>
      </c>
      <c r="P116" s="110">
        <v>35</v>
      </c>
      <c r="Q116" s="110">
        <v>202</v>
      </c>
      <c r="R116" s="110">
        <v>100</v>
      </c>
      <c r="S116" s="110">
        <v>20</v>
      </c>
      <c r="T116" s="110">
        <v>25</v>
      </c>
      <c r="U116" s="110">
        <v>13</v>
      </c>
    </row>
    <row r="117" spans="1:21" ht="13.2" x14ac:dyDescent="0.25">
      <c r="A117" s="110" t="s">
        <v>434</v>
      </c>
      <c r="B117" s="110">
        <v>97</v>
      </c>
      <c r="C117" s="110">
        <v>159</v>
      </c>
      <c r="D117" s="110">
        <v>202</v>
      </c>
      <c r="E117" s="110">
        <v>855</v>
      </c>
      <c r="F117" s="110">
        <v>247</v>
      </c>
      <c r="G117" s="110">
        <v>161</v>
      </c>
      <c r="H117" s="110">
        <v>61</v>
      </c>
      <c r="I117" s="110">
        <v>47</v>
      </c>
      <c r="J117" s="110">
        <v>17</v>
      </c>
      <c r="K117" s="110">
        <v>101</v>
      </c>
      <c r="L117" s="110">
        <v>520</v>
      </c>
      <c r="M117" s="110">
        <v>24</v>
      </c>
      <c r="N117" s="110">
        <v>905</v>
      </c>
      <c r="O117" s="110">
        <v>121</v>
      </c>
      <c r="P117" s="110">
        <v>52</v>
      </c>
      <c r="Q117" s="110">
        <v>1025</v>
      </c>
      <c r="R117" s="110">
        <v>393</v>
      </c>
      <c r="S117" s="110">
        <v>46</v>
      </c>
      <c r="T117" s="110">
        <v>163</v>
      </c>
      <c r="U117" s="110">
        <v>100</v>
      </c>
    </row>
    <row r="118" spans="1:21" ht="13.2" x14ac:dyDescent="0.25">
      <c r="A118" s="110" t="s">
        <v>435</v>
      </c>
      <c r="B118" s="110">
        <v>90</v>
      </c>
      <c r="C118" s="110">
        <v>77</v>
      </c>
      <c r="D118" s="110">
        <v>89</v>
      </c>
      <c r="E118" s="110">
        <v>220</v>
      </c>
      <c r="F118" s="110">
        <v>98</v>
      </c>
      <c r="G118" s="110">
        <v>89</v>
      </c>
      <c r="H118" s="110">
        <v>95</v>
      </c>
      <c r="I118" s="110">
        <v>6</v>
      </c>
      <c r="J118" s="110">
        <v>5</v>
      </c>
      <c r="K118" s="110">
        <v>37</v>
      </c>
      <c r="L118" s="110">
        <v>217</v>
      </c>
      <c r="M118" s="110">
        <v>27</v>
      </c>
      <c r="N118" s="110">
        <v>121</v>
      </c>
      <c r="O118" s="110">
        <v>75</v>
      </c>
      <c r="P118" s="110">
        <v>23</v>
      </c>
      <c r="Q118" s="110">
        <v>268</v>
      </c>
      <c r="R118" s="110">
        <v>162</v>
      </c>
      <c r="S118" s="110">
        <v>11</v>
      </c>
      <c r="T118" s="110">
        <v>80</v>
      </c>
      <c r="U118" s="110">
        <v>22</v>
      </c>
    </row>
    <row r="119" spans="1:21" ht="13.2" x14ac:dyDescent="0.25">
      <c r="A119" s="110" t="s">
        <v>436</v>
      </c>
      <c r="B119" s="110">
        <v>11</v>
      </c>
      <c r="C119" s="110">
        <v>24</v>
      </c>
      <c r="D119" s="110">
        <v>47</v>
      </c>
      <c r="E119" s="110">
        <v>145</v>
      </c>
      <c r="F119" s="110">
        <v>77</v>
      </c>
      <c r="G119" s="110">
        <v>18</v>
      </c>
      <c r="H119" s="110">
        <v>15</v>
      </c>
      <c r="I119" s="110">
        <v>10</v>
      </c>
      <c r="J119" s="110">
        <v>4</v>
      </c>
      <c r="K119" s="110">
        <v>14</v>
      </c>
      <c r="L119" s="110">
        <v>73</v>
      </c>
      <c r="M119" s="110">
        <v>4</v>
      </c>
      <c r="N119" s="110">
        <v>124</v>
      </c>
      <c r="O119" s="110">
        <v>33</v>
      </c>
      <c r="P119" s="110">
        <v>14</v>
      </c>
      <c r="Q119" s="110">
        <v>245</v>
      </c>
      <c r="R119" s="110">
        <v>136</v>
      </c>
      <c r="S119" s="110">
        <v>6</v>
      </c>
      <c r="T119" s="110">
        <v>23</v>
      </c>
      <c r="U119" s="110">
        <v>12</v>
      </c>
    </row>
    <row r="120" spans="1:21" ht="13.2" x14ac:dyDescent="0.25">
      <c r="A120" s="110" t="s">
        <v>437</v>
      </c>
      <c r="B120" s="110">
        <v>38</v>
      </c>
      <c r="C120" s="110">
        <v>37</v>
      </c>
      <c r="D120" s="110">
        <v>20</v>
      </c>
      <c r="E120" s="110">
        <v>53</v>
      </c>
      <c r="F120" s="110">
        <v>25</v>
      </c>
      <c r="G120" s="110">
        <v>34</v>
      </c>
      <c r="H120" s="110">
        <v>21</v>
      </c>
      <c r="I120" s="110">
        <v>7</v>
      </c>
      <c r="J120" s="110">
        <v>1</v>
      </c>
      <c r="K120" s="110">
        <v>17</v>
      </c>
      <c r="L120" s="110">
        <v>40</v>
      </c>
      <c r="M120" s="110">
        <v>0</v>
      </c>
      <c r="N120" s="110">
        <v>40</v>
      </c>
      <c r="O120" s="110">
        <v>52</v>
      </c>
      <c r="P120" s="110">
        <v>9</v>
      </c>
      <c r="Q120" s="110">
        <v>69</v>
      </c>
      <c r="R120" s="110">
        <v>28</v>
      </c>
      <c r="S120" s="110">
        <v>7</v>
      </c>
      <c r="T120" s="110">
        <v>19</v>
      </c>
      <c r="U120" s="110">
        <v>4</v>
      </c>
    </row>
    <row r="121" spans="1:21" ht="13.2" x14ac:dyDescent="0.25">
      <c r="A121" s="110" t="s">
        <v>438</v>
      </c>
      <c r="B121" s="110">
        <v>39</v>
      </c>
      <c r="C121" s="110">
        <v>33</v>
      </c>
      <c r="D121" s="110">
        <v>32</v>
      </c>
      <c r="E121" s="110">
        <v>49</v>
      </c>
      <c r="F121" s="110">
        <v>46</v>
      </c>
      <c r="G121" s="110">
        <v>30</v>
      </c>
      <c r="H121" s="110">
        <v>19</v>
      </c>
      <c r="I121" s="110">
        <v>4</v>
      </c>
      <c r="J121" s="110">
        <v>5</v>
      </c>
      <c r="K121" s="110">
        <v>22</v>
      </c>
      <c r="L121" s="110">
        <v>45</v>
      </c>
      <c r="M121" s="110">
        <v>1</v>
      </c>
      <c r="N121" s="110">
        <v>52</v>
      </c>
      <c r="O121" s="110">
        <v>45</v>
      </c>
      <c r="P121" s="110">
        <v>14</v>
      </c>
      <c r="Q121" s="110">
        <v>96</v>
      </c>
      <c r="R121" s="110">
        <v>38</v>
      </c>
      <c r="S121" s="110">
        <v>4</v>
      </c>
      <c r="T121" s="110">
        <v>17</v>
      </c>
      <c r="U121" s="110">
        <v>6</v>
      </c>
    </row>
    <row r="122" spans="1:21" ht="13.2" x14ac:dyDescent="0.25">
      <c r="A122" s="110" t="s">
        <v>439</v>
      </c>
      <c r="B122" s="110">
        <v>23</v>
      </c>
      <c r="C122" s="110">
        <v>45</v>
      </c>
      <c r="D122" s="110">
        <v>33</v>
      </c>
      <c r="E122" s="110">
        <v>61</v>
      </c>
      <c r="F122" s="110">
        <v>18</v>
      </c>
      <c r="G122" s="110">
        <v>82</v>
      </c>
      <c r="H122" s="110">
        <v>23</v>
      </c>
      <c r="I122" s="110">
        <v>3</v>
      </c>
      <c r="J122" s="110">
        <v>1</v>
      </c>
      <c r="K122" s="110">
        <v>9</v>
      </c>
      <c r="L122" s="110">
        <v>91</v>
      </c>
      <c r="M122" s="110">
        <v>8</v>
      </c>
      <c r="N122" s="110">
        <v>42</v>
      </c>
      <c r="O122" s="110">
        <v>27</v>
      </c>
      <c r="P122" s="110">
        <v>6</v>
      </c>
      <c r="Q122" s="110">
        <v>59</v>
      </c>
      <c r="R122" s="110">
        <v>32</v>
      </c>
      <c r="S122" s="110">
        <v>2</v>
      </c>
      <c r="T122" s="110">
        <v>31</v>
      </c>
      <c r="U122" s="110">
        <v>4</v>
      </c>
    </row>
    <row r="123" spans="1:21" ht="13.2" x14ac:dyDescent="0.25">
      <c r="A123" s="110" t="s">
        <v>440</v>
      </c>
      <c r="B123" s="110">
        <v>120</v>
      </c>
      <c r="C123" s="110">
        <v>162</v>
      </c>
      <c r="D123" s="110">
        <v>130</v>
      </c>
      <c r="E123" s="110">
        <v>431</v>
      </c>
      <c r="F123" s="110">
        <v>131</v>
      </c>
      <c r="G123" s="110">
        <v>112</v>
      </c>
      <c r="H123" s="110">
        <v>89</v>
      </c>
      <c r="I123" s="110">
        <v>21</v>
      </c>
      <c r="J123" s="110">
        <v>0</v>
      </c>
      <c r="K123" s="110">
        <v>72</v>
      </c>
      <c r="L123" s="110">
        <v>343</v>
      </c>
      <c r="M123" s="110">
        <v>35</v>
      </c>
      <c r="N123" s="110">
        <v>364</v>
      </c>
      <c r="O123" s="110">
        <v>106</v>
      </c>
      <c r="P123" s="110">
        <v>53</v>
      </c>
      <c r="Q123" s="110">
        <v>581</v>
      </c>
      <c r="R123" s="110">
        <v>209</v>
      </c>
      <c r="S123" s="110">
        <v>55</v>
      </c>
      <c r="T123" s="110">
        <v>122</v>
      </c>
      <c r="U123" s="110">
        <v>50</v>
      </c>
    </row>
    <row r="124" spans="1:21" ht="13.2" x14ac:dyDescent="0.25">
      <c r="A124" s="110" t="s">
        <v>441</v>
      </c>
      <c r="B124" s="110">
        <v>37</v>
      </c>
      <c r="C124" s="110">
        <v>29</v>
      </c>
      <c r="D124" s="110">
        <v>56</v>
      </c>
      <c r="E124" s="110">
        <v>250</v>
      </c>
      <c r="F124" s="110">
        <v>83</v>
      </c>
      <c r="G124" s="110">
        <v>41</v>
      </c>
      <c r="H124" s="110">
        <v>31</v>
      </c>
      <c r="I124" s="110">
        <v>8</v>
      </c>
      <c r="J124" s="110">
        <v>5</v>
      </c>
      <c r="K124" s="110">
        <v>26</v>
      </c>
      <c r="L124" s="110">
        <v>71</v>
      </c>
      <c r="M124" s="110">
        <v>1</v>
      </c>
      <c r="N124" s="110">
        <v>201</v>
      </c>
      <c r="O124" s="110">
        <v>55</v>
      </c>
      <c r="P124" s="110">
        <v>14</v>
      </c>
      <c r="Q124" s="110">
        <v>286</v>
      </c>
      <c r="R124" s="110">
        <v>160</v>
      </c>
      <c r="S124" s="110">
        <v>20</v>
      </c>
      <c r="T124" s="110">
        <v>30</v>
      </c>
      <c r="U124" s="110">
        <v>13</v>
      </c>
    </row>
    <row r="125" spans="1:21" ht="13.2" x14ac:dyDescent="0.25">
      <c r="A125" s="110" t="s">
        <v>442</v>
      </c>
      <c r="B125" s="110">
        <v>44</v>
      </c>
      <c r="C125" s="110">
        <v>63</v>
      </c>
      <c r="D125" s="110">
        <v>96</v>
      </c>
      <c r="E125" s="110">
        <v>220</v>
      </c>
      <c r="F125" s="110">
        <v>89</v>
      </c>
      <c r="G125" s="110">
        <v>64</v>
      </c>
      <c r="H125" s="110">
        <v>23</v>
      </c>
      <c r="I125" s="110">
        <v>15</v>
      </c>
      <c r="J125" s="110">
        <v>5</v>
      </c>
      <c r="K125" s="110">
        <v>46</v>
      </c>
      <c r="L125" s="110">
        <v>152</v>
      </c>
      <c r="M125" s="110">
        <v>8</v>
      </c>
      <c r="N125" s="110">
        <v>175</v>
      </c>
      <c r="O125" s="110">
        <v>51</v>
      </c>
      <c r="P125" s="110">
        <v>12</v>
      </c>
      <c r="Q125" s="110">
        <v>253</v>
      </c>
      <c r="R125" s="110">
        <v>117</v>
      </c>
      <c r="S125" s="110">
        <v>26</v>
      </c>
      <c r="T125" s="110">
        <v>72</v>
      </c>
      <c r="U125" s="110">
        <v>17</v>
      </c>
    </row>
    <row r="126" spans="1:21" ht="13.2" x14ac:dyDescent="0.25">
      <c r="A126" s="110" t="s">
        <v>443</v>
      </c>
      <c r="B126" s="110">
        <v>12</v>
      </c>
      <c r="C126" s="110">
        <v>14</v>
      </c>
      <c r="D126" s="110">
        <v>29</v>
      </c>
      <c r="E126" s="110">
        <v>272</v>
      </c>
      <c r="F126" s="110">
        <v>76</v>
      </c>
      <c r="G126" s="110">
        <v>14</v>
      </c>
      <c r="H126" s="110">
        <v>15</v>
      </c>
      <c r="I126" s="110">
        <v>4</v>
      </c>
      <c r="J126" s="110">
        <v>9</v>
      </c>
      <c r="K126" s="110">
        <v>7</v>
      </c>
      <c r="L126" s="110">
        <v>28</v>
      </c>
      <c r="M126" s="110">
        <v>0</v>
      </c>
      <c r="N126" s="110">
        <v>289</v>
      </c>
      <c r="O126" s="110">
        <v>15</v>
      </c>
      <c r="P126" s="110">
        <v>5</v>
      </c>
      <c r="Q126" s="110">
        <v>266</v>
      </c>
      <c r="R126" s="110">
        <v>96</v>
      </c>
      <c r="S126" s="110">
        <v>6</v>
      </c>
      <c r="T126" s="110">
        <v>10</v>
      </c>
      <c r="U126" s="110">
        <v>5</v>
      </c>
    </row>
    <row r="127" spans="1:21" ht="13.2" x14ac:dyDescent="0.25">
      <c r="A127" s="110" t="s">
        <v>444</v>
      </c>
      <c r="B127" s="110">
        <v>67</v>
      </c>
      <c r="C127" s="110">
        <v>51</v>
      </c>
      <c r="D127" s="110">
        <v>106</v>
      </c>
      <c r="E127" s="110">
        <v>417</v>
      </c>
      <c r="F127" s="110">
        <v>327</v>
      </c>
      <c r="G127" s="110">
        <v>68</v>
      </c>
      <c r="H127" s="110">
        <v>62</v>
      </c>
      <c r="I127" s="110">
        <v>29</v>
      </c>
      <c r="J127" s="110">
        <v>39</v>
      </c>
      <c r="K127" s="110">
        <v>47</v>
      </c>
      <c r="L127" s="110">
        <v>246</v>
      </c>
      <c r="M127" s="110">
        <v>0</v>
      </c>
      <c r="N127" s="110">
        <v>1007</v>
      </c>
      <c r="O127" s="110">
        <v>85</v>
      </c>
      <c r="P127" s="110">
        <v>41</v>
      </c>
      <c r="Q127" s="110">
        <v>1000</v>
      </c>
      <c r="R127" s="110">
        <v>328</v>
      </c>
      <c r="S127" s="110">
        <v>22</v>
      </c>
      <c r="T127" s="110">
        <v>105</v>
      </c>
      <c r="U127" s="110">
        <v>119</v>
      </c>
    </row>
    <row r="128" spans="1:21" ht="13.2" x14ac:dyDescent="0.25">
      <c r="A128" s="110" t="s">
        <v>445</v>
      </c>
      <c r="B128" s="110">
        <v>122</v>
      </c>
      <c r="C128" s="110">
        <v>292</v>
      </c>
      <c r="D128" s="110">
        <v>491</v>
      </c>
      <c r="E128" s="110">
        <v>1358</v>
      </c>
      <c r="F128" s="110">
        <v>696</v>
      </c>
      <c r="G128" s="110">
        <v>166</v>
      </c>
      <c r="H128" s="110">
        <v>205</v>
      </c>
      <c r="I128" s="110">
        <v>78</v>
      </c>
      <c r="J128" s="110">
        <v>67</v>
      </c>
      <c r="K128" s="110">
        <v>133</v>
      </c>
      <c r="L128" s="110">
        <v>1302</v>
      </c>
      <c r="M128" s="110">
        <v>6</v>
      </c>
      <c r="N128" s="110">
        <v>1964</v>
      </c>
      <c r="O128" s="110">
        <v>111</v>
      </c>
      <c r="P128" s="110">
        <v>62</v>
      </c>
      <c r="Q128" s="110">
        <v>2549</v>
      </c>
      <c r="R128" s="110">
        <v>554</v>
      </c>
      <c r="S128" s="110">
        <v>137</v>
      </c>
      <c r="T128" s="110">
        <v>303</v>
      </c>
      <c r="U128" s="110">
        <v>219</v>
      </c>
    </row>
    <row r="129" spans="1:21" ht="13.2" x14ac:dyDescent="0.25">
      <c r="A129" s="110" t="s">
        <v>446</v>
      </c>
      <c r="B129" s="110">
        <v>21</v>
      </c>
      <c r="C129" s="110">
        <v>20</v>
      </c>
      <c r="D129" s="110">
        <v>13</v>
      </c>
      <c r="E129" s="110">
        <v>72</v>
      </c>
      <c r="F129" s="110">
        <v>11</v>
      </c>
      <c r="G129" s="110">
        <v>22</v>
      </c>
      <c r="H129" s="110">
        <v>21</v>
      </c>
      <c r="I129" s="110">
        <v>5</v>
      </c>
      <c r="J129" s="110">
        <v>2</v>
      </c>
      <c r="K129" s="110">
        <v>6</v>
      </c>
      <c r="L129" s="110">
        <v>77</v>
      </c>
      <c r="M129" s="110">
        <v>15</v>
      </c>
      <c r="N129" s="110">
        <v>37</v>
      </c>
      <c r="O129" s="110">
        <v>13</v>
      </c>
      <c r="P129" s="110">
        <v>6</v>
      </c>
      <c r="Q129" s="110">
        <v>63</v>
      </c>
      <c r="R129" s="110">
        <v>27</v>
      </c>
      <c r="S129" s="110">
        <v>1</v>
      </c>
      <c r="T129" s="110">
        <v>16</v>
      </c>
      <c r="U129" s="110">
        <v>6</v>
      </c>
    </row>
    <row r="130" spans="1:21" ht="13.2" x14ac:dyDescent="0.25">
      <c r="A130" s="110" t="s">
        <v>447</v>
      </c>
      <c r="B130" s="110">
        <v>22</v>
      </c>
      <c r="C130" s="110">
        <v>8</v>
      </c>
      <c r="D130" s="110">
        <v>26</v>
      </c>
      <c r="E130" s="110">
        <v>14</v>
      </c>
      <c r="F130" s="110">
        <v>13</v>
      </c>
      <c r="G130" s="110">
        <v>18</v>
      </c>
      <c r="H130" s="110">
        <v>6</v>
      </c>
      <c r="I130" s="110">
        <v>1</v>
      </c>
      <c r="J130" s="110">
        <v>0</v>
      </c>
      <c r="K130" s="110">
        <v>5</v>
      </c>
      <c r="L130" s="110">
        <v>61</v>
      </c>
      <c r="M130" s="110">
        <v>21</v>
      </c>
      <c r="N130" s="110">
        <v>17</v>
      </c>
      <c r="O130" s="110">
        <v>10</v>
      </c>
      <c r="P130" s="110">
        <v>6</v>
      </c>
      <c r="Q130" s="110">
        <v>32</v>
      </c>
      <c r="R130" s="110">
        <v>8</v>
      </c>
      <c r="S130" s="110">
        <v>2</v>
      </c>
      <c r="T130" s="110">
        <v>7</v>
      </c>
      <c r="U130" s="110">
        <v>0</v>
      </c>
    </row>
    <row r="131" spans="1:21" ht="13.2" x14ac:dyDescent="0.25">
      <c r="A131" s="110" t="s">
        <v>448</v>
      </c>
      <c r="B131" s="110">
        <v>24</v>
      </c>
      <c r="C131" s="110">
        <v>30</v>
      </c>
      <c r="D131" s="110">
        <v>14</v>
      </c>
      <c r="E131" s="110">
        <v>68</v>
      </c>
      <c r="F131" s="110">
        <v>25</v>
      </c>
      <c r="G131" s="110">
        <v>29</v>
      </c>
      <c r="H131" s="110">
        <v>10</v>
      </c>
      <c r="I131" s="110">
        <v>4</v>
      </c>
      <c r="J131" s="110">
        <v>1</v>
      </c>
      <c r="K131" s="110">
        <v>15</v>
      </c>
      <c r="L131" s="110">
        <v>45</v>
      </c>
      <c r="M131" s="110">
        <v>1</v>
      </c>
      <c r="N131" s="110">
        <v>43</v>
      </c>
      <c r="O131" s="110">
        <v>32</v>
      </c>
      <c r="P131" s="110">
        <v>14</v>
      </c>
      <c r="Q131" s="110">
        <v>101</v>
      </c>
      <c r="R131" s="110">
        <v>15</v>
      </c>
      <c r="S131" s="110">
        <v>6</v>
      </c>
      <c r="T131" s="110">
        <v>17</v>
      </c>
      <c r="U131" s="110">
        <v>1</v>
      </c>
    </row>
    <row r="132" spans="1:21" ht="13.2" x14ac:dyDescent="0.25">
      <c r="A132" s="110" t="s">
        <v>449</v>
      </c>
      <c r="B132" s="110">
        <v>43</v>
      </c>
      <c r="C132" s="110">
        <v>32</v>
      </c>
      <c r="D132" s="110">
        <v>42</v>
      </c>
      <c r="E132" s="110">
        <v>48</v>
      </c>
      <c r="F132" s="110">
        <v>29</v>
      </c>
      <c r="G132" s="110">
        <v>46</v>
      </c>
      <c r="H132" s="110">
        <v>12</v>
      </c>
      <c r="I132" s="110">
        <v>6</v>
      </c>
      <c r="J132" s="110">
        <v>1</v>
      </c>
      <c r="K132" s="110">
        <v>15</v>
      </c>
      <c r="L132" s="110">
        <v>91</v>
      </c>
      <c r="M132" s="110">
        <v>1</v>
      </c>
      <c r="N132" s="110">
        <v>40</v>
      </c>
      <c r="O132" s="110">
        <v>38</v>
      </c>
      <c r="P132" s="110">
        <v>7</v>
      </c>
      <c r="Q132" s="110">
        <v>75</v>
      </c>
      <c r="R132" s="110">
        <v>34</v>
      </c>
      <c r="S132" s="110">
        <v>10</v>
      </c>
      <c r="T132" s="110">
        <v>18</v>
      </c>
      <c r="U132" s="110">
        <v>1</v>
      </c>
    </row>
    <row r="133" spans="1:21" ht="13.2" x14ac:dyDescent="0.25">
      <c r="A133" s="110" t="s">
        <v>450</v>
      </c>
      <c r="B133" s="110">
        <v>30</v>
      </c>
      <c r="C133" s="110">
        <v>24</v>
      </c>
      <c r="D133" s="110">
        <v>39</v>
      </c>
      <c r="E133" s="110">
        <v>81</v>
      </c>
      <c r="F133" s="110">
        <v>35</v>
      </c>
      <c r="G133" s="110">
        <v>41</v>
      </c>
      <c r="H133" s="110">
        <v>22</v>
      </c>
      <c r="I133" s="110">
        <v>10</v>
      </c>
      <c r="J133" s="110">
        <v>4</v>
      </c>
      <c r="K133" s="110">
        <v>17</v>
      </c>
      <c r="L133" s="110">
        <v>53</v>
      </c>
      <c r="M133" s="110">
        <v>0</v>
      </c>
      <c r="N133" s="110">
        <v>43</v>
      </c>
      <c r="O133" s="110">
        <v>28</v>
      </c>
      <c r="P133" s="110">
        <v>10</v>
      </c>
      <c r="Q133" s="110">
        <v>71</v>
      </c>
      <c r="R133" s="110">
        <v>31</v>
      </c>
      <c r="S133" s="110">
        <v>25</v>
      </c>
      <c r="T133" s="110">
        <v>15</v>
      </c>
      <c r="U133" s="110">
        <v>3</v>
      </c>
    </row>
    <row r="134" spans="1:21" ht="13.2" x14ac:dyDescent="0.25">
      <c r="A134" s="110" t="s">
        <v>451</v>
      </c>
      <c r="B134" s="110">
        <v>28</v>
      </c>
      <c r="C134" s="110">
        <v>23</v>
      </c>
      <c r="D134" s="110">
        <v>59</v>
      </c>
      <c r="E134" s="110">
        <v>150</v>
      </c>
      <c r="F134" s="110">
        <v>76</v>
      </c>
      <c r="G134" s="110">
        <v>26</v>
      </c>
      <c r="H134" s="110">
        <v>21</v>
      </c>
      <c r="I134" s="110">
        <v>14</v>
      </c>
      <c r="J134" s="110">
        <v>3</v>
      </c>
      <c r="K134" s="110">
        <v>26</v>
      </c>
      <c r="L134" s="110">
        <v>31</v>
      </c>
      <c r="M134" s="110">
        <v>0</v>
      </c>
      <c r="N134" s="110">
        <v>179</v>
      </c>
      <c r="O134" s="110">
        <v>38</v>
      </c>
      <c r="P134" s="110">
        <v>19</v>
      </c>
      <c r="Q134" s="110">
        <v>229</v>
      </c>
      <c r="R134" s="110">
        <v>85</v>
      </c>
      <c r="S134" s="110">
        <v>20</v>
      </c>
      <c r="T134" s="110">
        <v>29</v>
      </c>
      <c r="U134" s="110">
        <v>15</v>
      </c>
    </row>
    <row r="135" spans="1:21" ht="13.2" x14ac:dyDescent="0.25">
      <c r="A135" s="110" t="s">
        <v>452</v>
      </c>
      <c r="B135" s="110">
        <v>25</v>
      </c>
      <c r="C135" s="110">
        <v>25</v>
      </c>
      <c r="D135" s="110">
        <v>23</v>
      </c>
      <c r="E135" s="110">
        <v>34</v>
      </c>
      <c r="F135" s="110">
        <v>32</v>
      </c>
      <c r="G135" s="110">
        <v>47</v>
      </c>
      <c r="H135" s="110">
        <v>8</v>
      </c>
      <c r="I135" s="110">
        <v>4</v>
      </c>
      <c r="J135" s="110">
        <v>3</v>
      </c>
      <c r="K135" s="110">
        <v>16</v>
      </c>
      <c r="L135" s="110">
        <v>46</v>
      </c>
      <c r="M135" s="110">
        <v>1</v>
      </c>
      <c r="N135" s="110">
        <v>59</v>
      </c>
      <c r="O135" s="110">
        <v>25</v>
      </c>
      <c r="P135" s="110">
        <v>9</v>
      </c>
      <c r="Q135" s="110">
        <v>76</v>
      </c>
      <c r="R135" s="110">
        <v>38</v>
      </c>
      <c r="S135" s="110">
        <v>15</v>
      </c>
      <c r="T135" s="110">
        <v>21</v>
      </c>
      <c r="U135" s="110">
        <v>9</v>
      </c>
    </row>
    <row r="136" spans="1:21" ht="13.2" x14ac:dyDescent="0.25">
      <c r="A136" s="110" t="s">
        <v>453</v>
      </c>
      <c r="B136" s="110">
        <v>28</v>
      </c>
      <c r="C136" s="110">
        <v>42</v>
      </c>
      <c r="D136" s="110">
        <v>53</v>
      </c>
      <c r="E136" s="110">
        <v>109</v>
      </c>
      <c r="F136" s="110">
        <v>53</v>
      </c>
      <c r="G136" s="110">
        <v>32</v>
      </c>
      <c r="H136" s="110">
        <v>29</v>
      </c>
      <c r="I136" s="110">
        <v>10</v>
      </c>
      <c r="J136" s="110">
        <v>1</v>
      </c>
      <c r="K136" s="110">
        <v>22</v>
      </c>
      <c r="L136" s="110">
        <v>63</v>
      </c>
      <c r="M136" s="110">
        <v>3</v>
      </c>
      <c r="N136" s="110">
        <v>92</v>
      </c>
      <c r="O136" s="110">
        <v>42</v>
      </c>
      <c r="P136" s="110">
        <v>7</v>
      </c>
      <c r="Q136" s="110">
        <v>199</v>
      </c>
      <c r="R136" s="110">
        <v>52</v>
      </c>
      <c r="S136" s="110">
        <v>31</v>
      </c>
      <c r="T136" s="110">
        <v>20</v>
      </c>
      <c r="U136" s="110">
        <v>5</v>
      </c>
    </row>
    <row r="137" spans="1:21" ht="13.2" x14ac:dyDescent="0.25">
      <c r="A137" s="110" t="s">
        <v>454</v>
      </c>
      <c r="B137" s="110">
        <v>32</v>
      </c>
      <c r="C137" s="110">
        <v>19</v>
      </c>
      <c r="D137" s="110">
        <v>29</v>
      </c>
      <c r="E137" s="110">
        <v>39</v>
      </c>
      <c r="F137" s="110">
        <v>27</v>
      </c>
      <c r="G137" s="110">
        <v>47</v>
      </c>
      <c r="H137" s="110">
        <v>18</v>
      </c>
      <c r="I137" s="110">
        <v>2</v>
      </c>
      <c r="J137" s="110">
        <v>1</v>
      </c>
      <c r="K137" s="110">
        <v>9</v>
      </c>
      <c r="L137" s="110">
        <v>66</v>
      </c>
      <c r="M137" s="110">
        <v>0</v>
      </c>
      <c r="N137" s="110">
        <v>35</v>
      </c>
      <c r="O137" s="110">
        <v>31</v>
      </c>
      <c r="P137" s="110">
        <v>11</v>
      </c>
      <c r="Q137" s="110">
        <v>35</v>
      </c>
      <c r="R137" s="110">
        <v>18</v>
      </c>
      <c r="S137" s="110">
        <v>6</v>
      </c>
      <c r="T137" s="110">
        <v>19</v>
      </c>
      <c r="U137" s="110">
        <v>1</v>
      </c>
    </row>
    <row r="138" spans="1:21" ht="13.2" x14ac:dyDescent="0.25">
      <c r="A138" s="110" t="s">
        <v>455</v>
      </c>
      <c r="B138" s="110">
        <v>107</v>
      </c>
      <c r="C138" s="110">
        <v>87</v>
      </c>
      <c r="D138" s="110">
        <v>105</v>
      </c>
      <c r="E138" s="110">
        <v>210</v>
      </c>
      <c r="F138" s="110">
        <v>79</v>
      </c>
      <c r="G138" s="110">
        <v>56</v>
      </c>
      <c r="H138" s="110">
        <v>81</v>
      </c>
      <c r="I138" s="110">
        <v>13</v>
      </c>
      <c r="J138" s="110">
        <v>6</v>
      </c>
      <c r="K138" s="110">
        <v>30</v>
      </c>
      <c r="L138" s="110">
        <v>133</v>
      </c>
      <c r="M138" s="110">
        <v>20</v>
      </c>
      <c r="N138" s="110">
        <v>157</v>
      </c>
      <c r="O138" s="110">
        <v>49</v>
      </c>
      <c r="P138" s="110">
        <v>13</v>
      </c>
      <c r="Q138" s="110">
        <v>275</v>
      </c>
      <c r="R138" s="110">
        <v>145</v>
      </c>
      <c r="S138" s="110">
        <v>17</v>
      </c>
      <c r="T138" s="110">
        <v>69</v>
      </c>
      <c r="U138" s="110">
        <v>12</v>
      </c>
    </row>
    <row r="139" spans="1:21" ht="13.2" x14ac:dyDescent="0.25">
      <c r="A139" s="110" t="s">
        <v>456</v>
      </c>
      <c r="B139" s="110">
        <v>37</v>
      </c>
      <c r="C139" s="110">
        <v>17</v>
      </c>
      <c r="D139" s="110">
        <v>62</v>
      </c>
      <c r="E139" s="110">
        <v>333</v>
      </c>
      <c r="F139" s="110">
        <v>104</v>
      </c>
      <c r="G139" s="110">
        <v>17</v>
      </c>
      <c r="H139" s="110">
        <v>62</v>
      </c>
      <c r="I139" s="110">
        <v>5</v>
      </c>
      <c r="J139" s="110">
        <v>14</v>
      </c>
      <c r="K139" s="110">
        <v>22</v>
      </c>
      <c r="L139" s="110">
        <v>44</v>
      </c>
      <c r="M139" s="110">
        <v>3</v>
      </c>
      <c r="N139" s="110">
        <v>194</v>
      </c>
      <c r="O139" s="110">
        <v>36</v>
      </c>
      <c r="P139" s="110">
        <v>8</v>
      </c>
      <c r="Q139" s="110">
        <v>401</v>
      </c>
      <c r="R139" s="110">
        <v>132</v>
      </c>
      <c r="S139" s="110">
        <v>10</v>
      </c>
      <c r="T139" s="110">
        <v>14</v>
      </c>
      <c r="U139" s="110">
        <v>24</v>
      </c>
    </row>
    <row r="140" spans="1:21" ht="13.2" x14ac:dyDescent="0.25">
      <c r="A140" s="110" t="s">
        <v>457</v>
      </c>
      <c r="B140" s="110">
        <v>46</v>
      </c>
      <c r="C140" s="110">
        <v>81</v>
      </c>
      <c r="D140" s="110">
        <v>66</v>
      </c>
      <c r="E140" s="110">
        <v>150</v>
      </c>
      <c r="F140" s="110">
        <v>75</v>
      </c>
      <c r="G140" s="110">
        <v>28</v>
      </c>
      <c r="H140" s="110">
        <v>33</v>
      </c>
      <c r="I140" s="110">
        <v>5</v>
      </c>
      <c r="J140" s="110">
        <v>6</v>
      </c>
      <c r="K140" s="110">
        <v>19</v>
      </c>
      <c r="L140" s="110">
        <v>74</v>
      </c>
      <c r="M140" s="110">
        <v>1</v>
      </c>
      <c r="N140" s="110">
        <v>147</v>
      </c>
      <c r="O140" s="110">
        <v>30</v>
      </c>
      <c r="P140" s="110">
        <v>12</v>
      </c>
      <c r="Q140" s="110">
        <v>167</v>
      </c>
      <c r="R140" s="110">
        <v>54</v>
      </c>
      <c r="S140" s="110">
        <v>5</v>
      </c>
      <c r="T140" s="110">
        <v>44</v>
      </c>
      <c r="U140" s="110">
        <v>6</v>
      </c>
    </row>
    <row r="141" spans="1:21" ht="13.2" x14ac:dyDescent="0.25">
      <c r="A141" s="110" t="s">
        <v>458</v>
      </c>
      <c r="B141" s="110">
        <v>24</v>
      </c>
      <c r="C141" s="110">
        <v>27</v>
      </c>
      <c r="D141" s="110">
        <v>51</v>
      </c>
      <c r="E141" s="110">
        <v>100</v>
      </c>
      <c r="F141" s="110">
        <v>36</v>
      </c>
      <c r="G141" s="110">
        <v>39</v>
      </c>
      <c r="H141" s="110">
        <v>18</v>
      </c>
      <c r="I141" s="110">
        <v>11</v>
      </c>
      <c r="J141" s="110">
        <v>3</v>
      </c>
      <c r="K141" s="110">
        <v>15</v>
      </c>
      <c r="L141" s="110">
        <v>82</v>
      </c>
      <c r="M141" s="110">
        <v>2</v>
      </c>
      <c r="N141" s="110">
        <v>90</v>
      </c>
      <c r="O141" s="110">
        <v>46</v>
      </c>
      <c r="P141" s="110">
        <v>8</v>
      </c>
      <c r="Q141" s="110">
        <v>86</v>
      </c>
      <c r="R141" s="110">
        <v>39</v>
      </c>
      <c r="S141" s="110">
        <v>4</v>
      </c>
      <c r="T141" s="110">
        <v>31</v>
      </c>
      <c r="U141" s="110">
        <v>8</v>
      </c>
    </row>
    <row r="142" spans="1:21" ht="13.2" x14ac:dyDescent="0.25">
      <c r="A142" s="110" t="s">
        <v>459</v>
      </c>
      <c r="B142" s="110">
        <v>64</v>
      </c>
      <c r="C142" s="110">
        <v>87</v>
      </c>
      <c r="D142" s="110">
        <v>90</v>
      </c>
      <c r="E142" s="110">
        <v>259</v>
      </c>
      <c r="F142" s="110">
        <v>91</v>
      </c>
      <c r="G142" s="110">
        <v>81</v>
      </c>
      <c r="H142" s="110">
        <v>62</v>
      </c>
      <c r="I142" s="110">
        <v>4</v>
      </c>
      <c r="J142" s="110">
        <v>5</v>
      </c>
      <c r="K142" s="110">
        <v>25</v>
      </c>
      <c r="L142" s="110">
        <v>126</v>
      </c>
      <c r="M142" s="110">
        <v>12</v>
      </c>
      <c r="N142" s="110">
        <v>115</v>
      </c>
      <c r="O142" s="110">
        <v>73</v>
      </c>
      <c r="P142" s="110">
        <v>16</v>
      </c>
      <c r="Q142" s="110">
        <v>203</v>
      </c>
      <c r="R142" s="110">
        <v>151</v>
      </c>
      <c r="S142" s="110">
        <v>5</v>
      </c>
      <c r="T142" s="110">
        <v>45</v>
      </c>
      <c r="U142" s="110">
        <v>9</v>
      </c>
    </row>
    <row r="143" spans="1:21" ht="13.2" x14ac:dyDescent="0.25">
      <c r="A143" s="110" t="s">
        <v>460</v>
      </c>
      <c r="B143" s="110">
        <v>16</v>
      </c>
      <c r="C143" s="110">
        <v>13</v>
      </c>
      <c r="D143" s="110">
        <v>19</v>
      </c>
      <c r="E143" s="110">
        <v>40</v>
      </c>
      <c r="F143" s="110">
        <v>23</v>
      </c>
      <c r="G143" s="110">
        <v>47</v>
      </c>
      <c r="H143" s="110">
        <v>5</v>
      </c>
      <c r="I143" s="110">
        <v>6</v>
      </c>
      <c r="J143" s="110">
        <v>0</v>
      </c>
      <c r="K143" s="110">
        <v>10</v>
      </c>
      <c r="L143" s="110">
        <v>45</v>
      </c>
      <c r="M143" s="110">
        <v>2</v>
      </c>
      <c r="N143" s="110">
        <v>32</v>
      </c>
      <c r="O143" s="110">
        <v>11</v>
      </c>
      <c r="P143" s="110">
        <v>9</v>
      </c>
      <c r="Q143" s="110">
        <v>40</v>
      </c>
      <c r="R143" s="110">
        <v>12</v>
      </c>
      <c r="S143" s="110">
        <v>3</v>
      </c>
      <c r="T143" s="110">
        <v>11</v>
      </c>
      <c r="U143" s="110">
        <v>1</v>
      </c>
    </row>
    <row r="144" spans="1:21" ht="13.2" x14ac:dyDescent="0.25">
      <c r="A144" s="110" t="s">
        <v>461</v>
      </c>
      <c r="B144" s="110">
        <v>30</v>
      </c>
      <c r="C144" s="110">
        <v>35</v>
      </c>
      <c r="D144" s="110">
        <v>23</v>
      </c>
      <c r="E144" s="110">
        <v>47</v>
      </c>
      <c r="F144" s="110">
        <v>27</v>
      </c>
      <c r="G144" s="110">
        <v>27</v>
      </c>
      <c r="H144" s="110">
        <v>10</v>
      </c>
      <c r="I144" s="110">
        <v>10</v>
      </c>
      <c r="J144" s="110">
        <v>0</v>
      </c>
      <c r="K144" s="110">
        <v>6</v>
      </c>
      <c r="L144" s="110">
        <v>118</v>
      </c>
      <c r="M144" s="110">
        <v>5</v>
      </c>
      <c r="N144" s="110">
        <v>50</v>
      </c>
      <c r="O144" s="110">
        <v>23</v>
      </c>
      <c r="P144" s="110">
        <v>5</v>
      </c>
      <c r="Q144" s="110">
        <v>80</v>
      </c>
      <c r="R144" s="110">
        <v>40</v>
      </c>
      <c r="S144" s="110">
        <v>4</v>
      </c>
      <c r="T144" s="110">
        <v>27</v>
      </c>
      <c r="U144" s="110">
        <v>5</v>
      </c>
    </row>
    <row r="145" spans="1:21" ht="14.25" customHeight="1" x14ac:dyDescent="0.25">
      <c r="A145" s="18" t="s">
        <v>462</v>
      </c>
      <c r="B145" s="18"/>
      <c r="C145" s="18"/>
      <c r="D145" s="110"/>
      <c r="E145" s="110"/>
      <c r="F145" s="18"/>
      <c r="G145" s="110"/>
      <c r="H145" s="110"/>
      <c r="I145" s="18"/>
      <c r="J145" s="110"/>
      <c r="K145" s="110"/>
      <c r="L145" s="110"/>
      <c r="M145" s="110"/>
      <c r="N145" s="110"/>
      <c r="O145" s="18"/>
      <c r="P145" s="110"/>
      <c r="Q145" s="110"/>
      <c r="R145" s="110"/>
      <c r="S145" s="18"/>
      <c r="T145" s="110"/>
      <c r="U145" s="110"/>
    </row>
    <row r="146" spans="1:21" ht="13.2" x14ac:dyDescent="0.25">
      <c r="A146" s="110" t="s">
        <v>463</v>
      </c>
      <c r="B146" s="110">
        <v>106</v>
      </c>
      <c r="C146" s="110">
        <v>88</v>
      </c>
      <c r="D146" s="110">
        <v>36</v>
      </c>
      <c r="E146" s="110">
        <v>255</v>
      </c>
      <c r="F146" s="110">
        <v>104</v>
      </c>
      <c r="G146" s="110">
        <v>79</v>
      </c>
      <c r="H146" s="110">
        <v>24</v>
      </c>
      <c r="I146" s="110">
        <v>19</v>
      </c>
      <c r="J146" s="110">
        <v>7</v>
      </c>
      <c r="K146" s="110">
        <v>15</v>
      </c>
      <c r="L146" s="110">
        <v>174</v>
      </c>
      <c r="M146" s="110">
        <v>31</v>
      </c>
      <c r="N146" s="110">
        <v>148</v>
      </c>
      <c r="O146" s="110">
        <v>81</v>
      </c>
      <c r="P146" s="110">
        <v>25</v>
      </c>
      <c r="Q146" s="110">
        <v>208</v>
      </c>
      <c r="R146" s="110">
        <v>105</v>
      </c>
      <c r="S146" s="110">
        <v>12</v>
      </c>
      <c r="T146" s="110">
        <v>23</v>
      </c>
      <c r="U146" s="110">
        <v>3</v>
      </c>
    </row>
    <row r="147" spans="1:21" ht="13.2" x14ac:dyDescent="0.25">
      <c r="A147" s="110" t="s">
        <v>464</v>
      </c>
      <c r="B147" s="110">
        <v>183</v>
      </c>
      <c r="C147" s="110">
        <v>106</v>
      </c>
      <c r="D147" s="110">
        <v>137</v>
      </c>
      <c r="E147" s="110">
        <v>726</v>
      </c>
      <c r="F147" s="110">
        <v>213</v>
      </c>
      <c r="G147" s="110">
        <v>93</v>
      </c>
      <c r="H147" s="110">
        <v>34</v>
      </c>
      <c r="I147" s="110">
        <v>24</v>
      </c>
      <c r="J147" s="110">
        <v>0</v>
      </c>
      <c r="K147" s="110">
        <v>59</v>
      </c>
      <c r="L147" s="110">
        <v>457</v>
      </c>
      <c r="M147" s="110">
        <v>25</v>
      </c>
      <c r="N147" s="110">
        <v>377</v>
      </c>
      <c r="O147" s="110">
        <v>113</v>
      </c>
      <c r="P147" s="110">
        <v>77</v>
      </c>
      <c r="Q147" s="110">
        <v>564</v>
      </c>
      <c r="R147" s="110">
        <v>260</v>
      </c>
      <c r="S147" s="110">
        <v>36</v>
      </c>
      <c r="T147" s="110">
        <v>128</v>
      </c>
      <c r="U147" s="110">
        <v>6</v>
      </c>
    </row>
    <row r="148" spans="1:21" ht="13.2" x14ac:dyDescent="0.25">
      <c r="A148" s="110" t="s">
        <v>465</v>
      </c>
      <c r="B148" s="110">
        <v>23</v>
      </c>
      <c r="C148" s="110">
        <v>16</v>
      </c>
      <c r="D148" s="110">
        <v>9</v>
      </c>
      <c r="E148" s="110">
        <v>47</v>
      </c>
      <c r="F148" s="110">
        <v>22</v>
      </c>
      <c r="G148" s="110">
        <v>35</v>
      </c>
      <c r="H148" s="110">
        <v>4</v>
      </c>
      <c r="I148" s="110">
        <v>5</v>
      </c>
      <c r="J148" s="110">
        <v>0</v>
      </c>
      <c r="K148" s="110">
        <v>12</v>
      </c>
      <c r="L148" s="110">
        <v>78</v>
      </c>
      <c r="M148" s="110">
        <v>3</v>
      </c>
      <c r="N148" s="110">
        <v>36</v>
      </c>
      <c r="O148" s="110">
        <v>25</v>
      </c>
      <c r="P148" s="110">
        <v>2</v>
      </c>
      <c r="Q148" s="110">
        <v>60</v>
      </c>
      <c r="R148" s="110">
        <v>31</v>
      </c>
      <c r="S148" s="110">
        <v>6</v>
      </c>
      <c r="T148" s="110">
        <v>21</v>
      </c>
      <c r="U148" s="110">
        <v>0</v>
      </c>
    </row>
    <row r="149" spans="1:21" ht="13.2" x14ac:dyDescent="0.25">
      <c r="A149" s="110" t="s">
        <v>466</v>
      </c>
      <c r="B149" s="110">
        <v>130</v>
      </c>
      <c r="C149" s="110">
        <v>56</v>
      </c>
      <c r="D149" s="110">
        <v>118</v>
      </c>
      <c r="E149" s="110">
        <v>677</v>
      </c>
      <c r="F149" s="110">
        <v>177</v>
      </c>
      <c r="G149" s="110">
        <v>112</v>
      </c>
      <c r="H149" s="110">
        <v>132</v>
      </c>
      <c r="I149" s="110">
        <v>30</v>
      </c>
      <c r="J149" s="110">
        <v>6</v>
      </c>
      <c r="K149" s="110">
        <v>53</v>
      </c>
      <c r="L149" s="110">
        <v>230</v>
      </c>
      <c r="M149" s="110">
        <v>16</v>
      </c>
      <c r="N149" s="110">
        <v>467</v>
      </c>
      <c r="O149" s="110">
        <v>88</v>
      </c>
      <c r="P149" s="110">
        <v>28</v>
      </c>
      <c r="Q149" s="110">
        <v>747</v>
      </c>
      <c r="R149" s="110">
        <v>545</v>
      </c>
      <c r="S149" s="110">
        <v>16</v>
      </c>
      <c r="T149" s="110">
        <v>48</v>
      </c>
      <c r="U149" s="110">
        <v>63</v>
      </c>
    </row>
    <row r="150" spans="1:21" ht="13.2" x14ac:dyDescent="0.25">
      <c r="A150" s="110" t="s">
        <v>467</v>
      </c>
      <c r="B150" s="110">
        <v>45</v>
      </c>
      <c r="C150" s="110">
        <v>39</v>
      </c>
      <c r="D150" s="110">
        <v>58</v>
      </c>
      <c r="E150" s="110">
        <v>141</v>
      </c>
      <c r="F150" s="110">
        <v>32</v>
      </c>
      <c r="G150" s="110">
        <v>32</v>
      </c>
      <c r="H150" s="110">
        <v>8</v>
      </c>
      <c r="I150" s="110">
        <v>10</v>
      </c>
      <c r="J150" s="110">
        <v>1</v>
      </c>
      <c r="K150" s="110">
        <v>14</v>
      </c>
      <c r="L150" s="110">
        <v>105</v>
      </c>
      <c r="M150" s="110">
        <v>18</v>
      </c>
      <c r="N150" s="110">
        <v>47</v>
      </c>
      <c r="O150" s="110">
        <v>52</v>
      </c>
      <c r="P150" s="110">
        <v>17</v>
      </c>
      <c r="Q150" s="110">
        <v>140</v>
      </c>
      <c r="R150" s="110">
        <v>75</v>
      </c>
      <c r="S150" s="110">
        <v>3</v>
      </c>
      <c r="T150" s="110">
        <v>26</v>
      </c>
      <c r="U150" s="110">
        <v>1</v>
      </c>
    </row>
    <row r="151" spans="1:21" ht="13.2" x14ac:dyDescent="0.25">
      <c r="A151" s="110" t="s">
        <v>468</v>
      </c>
      <c r="B151" s="110">
        <v>133</v>
      </c>
      <c r="C151" s="110">
        <v>70</v>
      </c>
      <c r="D151" s="110">
        <v>92</v>
      </c>
      <c r="E151" s="110">
        <v>303</v>
      </c>
      <c r="F151" s="110">
        <v>143</v>
      </c>
      <c r="G151" s="110">
        <v>92</v>
      </c>
      <c r="H151" s="110">
        <v>99</v>
      </c>
      <c r="I151" s="110">
        <v>16</v>
      </c>
      <c r="J151" s="110">
        <v>1</v>
      </c>
      <c r="K151" s="110">
        <v>39</v>
      </c>
      <c r="L151" s="110">
        <v>212</v>
      </c>
      <c r="M151" s="110">
        <v>27</v>
      </c>
      <c r="N151" s="110">
        <v>274</v>
      </c>
      <c r="O151" s="110">
        <v>106</v>
      </c>
      <c r="P151" s="110">
        <v>30</v>
      </c>
      <c r="Q151" s="110">
        <v>339</v>
      </c>
      <c r="R151" s="110">
        <v>192</v>
      </c>
      <c r="S151" s="110">
        <v>34</v>
      </c>
      <c r="T151" s="110">
        <v>64</v>
      </c>
      <c r="U151" s="110">
        <v>12</v>
      </c>
    </row>
    <row r="152" spans="1:21" ht="14.25" customHeight="1" x14ac:dyDescent="0.25">
      <c r="A152" s="18" t="s">
        <v>469</v>
      </c>
      <c r="B152" s="18"/>
      <c r="C152" s="18"/>
      <c r="D152" s="110"/>
      <c r="E152" s="110"/>
      <c r="F152" s="18"/>
      <c r="G152" s="110"/>
      <c r="H152" s="110"/>
      <c r="I152" s="18"/>
      <c r="J152" s="110"/>
      <c r="K152" s="110"/>
      <c r="L152" s="110"/>
      <c r="M152" s="110"/>
      <c r="N152" s="110"/>
      <c r="O152" s="18"/>
      <c r="P152" s="110"/>
      <c r="Q152" s="110"/>
      <c r="R152" s="110"/>
      <c r="S152" s="18"/>
      <c r="T152" s="110"/>
      <c r="U152" s="110"/>
    </row>
    <row r="153" spans="1:21" ht="13.2" x14ac:dyDescent="0.25">
      <c r="A153" s="110" t="s">
        <v>470</v>
      </c>
      <c r="B153" s="110">
        <v>85</v>
      </c>
      <c r="C153" s="110">
        <v>54</v>
      </c>
      <c r="D153" s="110">
        <v>52</v>
      </c>
      <c r="E153" s="110">
        <v>162</v>
      </c>
      <c r="F153" s="110">
        <v>76</v>
      </c>
      <c r="G153" s="110">
        <v>63</v>
      </c>
      <c r="H153" s="110">
        <v>74</v>
      </c>
      <c r="I153" s="110">
        <v>8</v>
      </c>
      <c r="J153" s="110">
        <v>3</v>
      </c>
      <c r="K153" s="110">
        <v>23</v>
      </c>
      <c r="L153" s="110">
        <v>129</v>
      </c>
      <c r="M153" s="110">
        <v>21</v>
      </c>
      <c r="N153" s="110">
        <v>119</v>
      </c>
      <c r="O153" s="110">
        <v>40</v>
      </c>
      <c r="P153" s="110">
        <v>19</v>
      </c>
      <c r="Q153" s="110">
        <v>208</v>
      </c>
      <c r="R153" s="110">
        <v>103</v>
      </c>
      <c r="S153" s="110">
        <v>5</v>
      </c>
      <c r="T153" s="110">
        <v>22</v>
      </c>
      <c r="U153" s="110">
        <v>12</v>
      </c>
    </row>
    <row r="154" spans="1:21" ht="13.2" x14ac:dyDescent="0.25">
      <c r="A154" s="110" t="s">
        <v>471</v>
      </c>
      <c r="B154" s="110">
        <v>83</v>
      </c>
      <c r="C154" s="110">
        <v>36</v>
      </c>
      <c r="D154" s="110">
        <v>84</v>
      </c>
      <c r="E154" s="110">
        <v>272</v>
      </c>
      <c r="F154" s="110">
        <v>133</v>
      </c>
      <c r="G154" s="110">
        <v>47</v>
      </c>
      <c r="H154" s="110">
        <v>56</v>
      </c>
      <c r="I154" s="110">
        <v>3</v>
      </c>
      <c r="J154" s="110">
        <v>10</v>
      </c>
      <c r="K154" s="110">
        <v>19</v>
      </c>
      <c r="L154" s="110">
        <v>116</v>
      </c>
      <c r="M154" s="110">
        <v>2</v>
      </c>
      <c r="N154" s="110">
        <v>168</v>
      </c>
      <c r="O154" s="110">
        <v>49</v>
      </c>
      <c r="P154" s="110">
        <v>23</v>
      </c>
      <c r="Q154" s="110">
        <v>233</v>
      </c>
      <c r="R154" s="110">
        <v>165</v>
      </c>
      <c r="S154" s="110">
        <v>5</v>
      </c>
      <c r="T154" s="110">
        <v>29</v>
      </c>
      <c r="U154" s="110">
        <v>3</v>
      </c>
    </row>
    <row r="155" spans="1:21" ht="13.2" x14ac:dyDescent="0.25">
      <c r="A155" s="110" t="s">
        <v>472</v>
      </c>
      <c r="B155" s="110">
        <v>13</v>
      </c>
      <c r="C155" s="110">
        <v>18</v>
      </c>
      <c r="D155" s="110">
        <v>22</v>
      </c>
      <c r="E155" s="110">
        <v>43</v>
      </c>
      <c r="F155" s="110">
        <v>19</v>
      </c>
      <c r="G155" s="110">
        <v>16</v>
      </c>
      <c r="H155" s="110">
        <v>10</v>
      </c>
      <c r="I155" s="110">
        <v>0</v>
      </c>
      <c r="J155" s="110">
        <v>0</v>
      </c>
      <c r="K155" s="110">
        <v>2</v>
      </c>
      <c r="L155" s="110">
        <v>36</v>
      </c>
      <c r="M155" s="110">
        <v>19</v>
      </c>
      <c r="N155" s="110">
        <v>24</v>
      </c>
      <c r="O155" s="110">
        <v>16</v>
      </c>
      <c r="P155" s="110">
        <v>8</v>
      </c>
      <c r="Q155" s="110">
        <v>26</v>
      </c>
      <c r="R155" s="110">
        <v>14</v>
      </c>
      <c r="S155" s="110">
        <v>0</v>
      </c>
      <c r="T155" s="110">
        <v>7</v>
      </c>
      <c r="U155" s="110">
        <v>1</v>
      </c>
    </row>
    <row r="156" spans="1:21" ht="13.2" x14ac:dyDescent="0.25">
      <c r="A156" s="110" t="s">
        <v>473</v>
      </c>
      <c r="B156" s="110">
        <v>20</v>
      </c>
      <c r="C156" s="110">
        <v>10</v>
      </c>
      <c r="D156" s="110">
        <v>24</v>
      </c>
      <c r="E156" s="110">
        <v>40</v>
      </c>
      <c r="F156" s="110">
        <v>23</v>
      </c>
      <c r="G156" s="110">
        <v>24</v>
      </c>
      <c r="H156" s="110">
        <v>8</v>
      </c>
      <c r="I156" s="110">
        <v>5</v>
      </c>
      <c r="J156" s="110">
        <v>1</v>
      </c>
      <c r="K156" s="110">
        <v>13</v>
      </c>
      <c r="L156" s="110">
        <v>20</v>
      </c>
      <c r="M156" s="110">
        <v>4</v>
      </c>
      <c r="N156" s="110">
        <v>35</v>
      </c>
      <c r="O156" s="110">
        <v>27</v>
      </c>
      <c r="P156" s="110">
        <v>5</v>
      </c>
      <c r="Q156" s="110">
        <v>64</v>
      </c>
      <c r="R156" s="110">
        <v>32</v>
      </c>
      <c r="S156" s="110">
        <v>1</v>
      </c>
      <c r="T156" s="110">
        <v>6</v>
      </c>
      <c r="U156" s="110">
        <v>2</v>
      </c>
    </row>
    <row r="157" spans="1:21" ht="13.2" x14ac:dyDescent="0.25">
      <c r="A157" s="110" t="s">
        <v>474</v>
      </c>
      <c r="B157" s="110">
        <v>194</v>
      </c>
      <c r="C157" s="110">
        <v>136</v>
      </c>
      <c r="D157" s="110">
        <v>174</v>
      </c>
      <c r="E157" s="110">
        <v>645</v>
      </c>
      <c r="F157" s="110">
        <v>218</v>
      </c>
      <c r="G157" s="110">
        <v>118</v>
      </c>
      <c r="H157" s="110">
        <v>77</v>
      </c>
      <c r="I157" s="110">
        <v>12</v>
      </c>
      <c r="J157" s="110">
        <v>71</v>
      </c>
      <c r="K157" s="110">
        <v>78</v>
      </c>
      <c r="L157" s="110">
        <v>424</v>
      </c>
      <c r="M157" s="110">
        <v>20</v>
      </c>
      <c r="N157" s="110">
        <v>410</v>
      </c>
      <c r="O157" s="110">
        <v>85</v>
      </c>
      <c r="P157" s="110">
        <v>54</v>
      </c>
      <c r="Q157" s="110">
        <v>725</v>
      </c>
      <c r="R157" s="110">
        <v>361</v>
      </c>
      <c r="S157" s="110">
        <v>51</v>
      </c>
      <c r="T157" s="110">
        <v>127</v>
      </c>
      <c r="U157" s="110">
        <v>48</v>
      </c>
    </row>
    <row r="158" spans="1:21" ht="13.2" x14ac:dyDescent="0.25">
      <c r="A158" s="110" t="s">
        <v>475</v>
      </c>
      <c r="B158" s="110">
        <v>16</v>
      </c>
      <c r="C158" s="110">
        <v>8</v>
      </c>
      <c r="D158" s="110">
        <v>17</v>
      </c>
      <c r="E158" s="110">
        <v>22</v>
      </c>
      <c r="F158" s="110">
        <v>13</v>
      </c>
      <c r="G158" s="110">
        <v>19</v>
      </c>
      <c r="H158" s="110">
        <v>9</v>
      </c>
      <c r="I158" s="110">
        <v>0</v>
      </c>
      <c r="J158" s="110">
        <v>0</v>
      </c>
      <c r="K158" s="110">
        <v>3</v>
      </c>
      <c r="L158" s="110">
        <v>6</v>
      </c>
      <c r="M158" s="110">
        <v>1</v>
      </c>
      <c r="N158" s="110">
        <v>4</v>
      </c>
      <c r="O158" s="110">
        <v>9</v>
      </c>
      <c r="P158" s="110">
        <v>0</v>
      </c>
      <c r="Q158" s="110">
        <v>18</v>
      </c>
      <c r="R158" s="110">
        <v>3</v>
      </c>
      <c r="S158" s="110">
        <v>1</v>
      </c>
      <c r="T158" s="110">
        <v>7</v>
      </c>
      <c r="U158" s="110">
        <v>1</v>
      </c>
    </row>
    <row r="159" spans="1:21" ht="13.2" x14ac:dyDescent="0.25">
      <c r="A159" s="110" t="s">
        <v>476</v>
      </c>
      <c r="B159" s="110">
        <v>9</v>
      </c>
      <c r="C159" s="110">
        <v>7</v>
      </c>
      <c r="D159" s="110">
        <v>9</v>
      </c>
      <c r="E159" s="110">
        <v>18</v>
      </c>
      <c r="F159" s="110">
        <v>6</v>
      </c>
      <c r="G159" s="110">
        <v>14</v>
      </c>
      <c r="H159" s="110">
        <v>2</v>
      </c>
      <c r="I159" s="110">
        <v>1</v>
      </c>
      <c r="J159" s="110">
        <v>1</v>
      </c>
      <c r="K159" s="110">
        <v>5</v>
      </c>
      <c r="L159" s="110">
        <v>15</v>
      </c>
      <c r="M159" s="110">
        <v>3</v>
      </c>
      <c r="N159" s="110">
        <v>6</v>
      </c>
      <c r="O159" s="110">
        <v>14</v>
      </c>
      <c r="P159" s="110">
        <v>6</v>
      </c>
      <c r="Q159" s="110">
        <v>18</v>
      </c>
      <c r="R159" s="110">
        <v>13</v>
      </c>
      <c r="S159" s="110">
        <v>1</v>
      </c>
      <c r="T159" s="110">
        <v>4</v>
      </c>
      <c r="U159" s="110">
        <v>0</v>
      </c>
    </row>
    <row r="160" spans="1:21" ht="13.2" x14ac:dyDescent="0.25">
      <c r="A160" s="110" t="s">
        <v>477</v>
      </c>
      <c r="B160" s="110">
        <v>57</v>
      </c>
      <c r="C160" s="110">
        <v>84</v>
      </c>
      <c r="D160" s="110">
        <v>70</v>
      </c>
      <c r="E160" s="110">
        <v>152</v>
      </c>
      <c r="F160" s="110">
        <v>46</v>
      </c>
      <c r="G160" s="110">
        <v>70</v>
      </c>
      <c r="H160" s="110">
        <v>28</v>
      </c>
      <c r="I160" s="110">
        <v>2</v>
      </c>
      <c r="J160" s="110">
        <v>6</v>
      </c>
      <c r="K160" s="110">
        <v>21</v>
      </c>
      <c r="L160" s="110">
        <v>154</v>
      </c>
      <c r="M160" s="110">
        <v>39</v>
      </c>
      <c r="N160" s="110">
        <v>81</v>
      </c>
      <c r="O160" s="110">
        <v>49</v>
      </c>
      <c r="P160" s="110">
        <v>7</v>
      </c>
      <c r="Q160" s="110">
        <v>183</v>
      </c>
      <c r="R160" s="110">
        <v>135</v>
      </c>
      <c r="S160" s="110">
        <v>4</v>
      </c>
      <c r="T160" s="110">
        <v>42</v>
      </c>
      <c r="U160" s="110">
        <v>20</v>
      </c>
    </row>
    <row r="161" spans="1:21" ht="13.2" x14ac:dyDescent="0.25">
      <c r="A161" s="110" t="s">
        <v>478</v>
      </c>
      <c r="B161" s="110">
        <v>16</v>
      </c>
      <c r="C161" s="110">
        <v>4</v>
      </c>
      <c r="D161" s="110">
        <v>14</v>
      </c>
      <c r="E161" s="110">
        <v>14</v>
      </c>
      <c r="F161" s="110">
        <v>13</v>
      </c>
      <c r="G161" s="110">
        <v>27</v>
      </c>
      <c r="H161" s="110">
        <v>9</v>
      </c>
      <c r="I161" s="110">
        <v>1</v>
      </c>
      <c r="J161" s="110">
        <v>0</v>
      </c>
      <c r="K161" s="110">
        <v>9</v>
      </c>
      <c r="L161" s="110">
        <v>15</v>
      </c>
      <c r="M161" s="110">
        <v>4</v>
      </c>
      <c r="N161" s="110">
        <v>9</v>
      </c>
      <c r="O161" s="110">
        <v>22</v>
      </c>
      <c r="P161" s="110">
        <v>4</v>
      </c>
      <c r="Q161" s="110">
        <v>15</v>
      </c>
      <c r="R161" s="110">
        <v>21</v>
      </c>
      <c r="S161" s="110">
        <v>3</v>
      </c>
      <c r="T161" s="110">
        <v>15</v>
      </c>
      <c r="U161" s="110">
        <v>0</v>
      </c>
    </row>
    <row r="162" spans="1:21" ht="13.2" x14ac:dyDescent="0.25">
      <c r="A162" s="110" t="s">
        <v>479</v>
      </c>
      <c r="B162" s="110">
        <v>7</v>
      </c>
      <c r="C162" s="110">
        <v>12</v>
      </c>
      <c r="D162" s="110">
        <v>9</v>
      </c>
      <c r="E162" s="110">
        <v>24</v>
      </c>
      <c r="F162" s="110">
        <v>11</v>
      </c>
      <c r="G162" s="110">
        <v>15</v>
      </c>
      <c r="H162" s="110">
        <v>3</v>
      </c>
      <c r="I162" s="110">
        <v>1</v>
      </c>
      <c r="J162" s="110">
        <v>0</v>
      </c>
      <c r="K162" s="110">
        <v>8</v>
      </c>
      <c r="L162" s="110">
        <v>11</v>
      </c>
      <c r="M162" s="110">
        <v>0</v>
      </c>
      <c r="N162" s="110">
        <v>10</v>
      </c>
      <c r="O162" s="110">
        <v>22</v>
      </c>
      <c r="P162" s="110">
        <v>0</v>
      </c>
      <c r="Q162" s="110">
        <v>16</v>
      </c>
      <c r="R162" s="110">
        <v>20</v>
      </c>
      <c r="S162" s="110">
        <v>2</v>
      </c>
      <c r="T162" s="110">
        <v>5</v>
      </c>
      <c r="U162" s="110">
        <v>1</v>
      </c>
    </row>
    <row r="163" spans="1:21" ht="13.2" x14ac:dyDescent="0.25">
      <c r="A163" s="110" t="s">
        <v>480</v>
      </c>
      <c r="B163" s="110">
        <v>8</v>
      </c>
      <c r="C163" s="110">
        <v>15</v>
      </c>
      <c r="D163" s="110">
        <v>4</v>
      </c>
      <c r="E163" s="110">
        <v>11</v>
      </c>
      <c r="F163" s="110">
        <v>2</v>
      </c>
      <c r="G163" s="110">
        <v>23</v>
      </c>
      <c r="H163" s="110">
        <v>5</v>
      </c>
      <c r="I163" s="110">
        <v>0</v>
      </c>
      <c r="J163" s="110">
        <v>0</v>
      </c>
      <c r="K163" s="110">
        <v>2</v>
      </c>
      <c r="L163" s="110">
        <v>7</v>
      </c>
      <c r="M163" s="110">
        <v>3</v>
      </c>
      <c r="N163" s="110">
        <v>17</v>
      </c>
      <c r="O163" s="110">
        <v>8</v>
      </c>
      <c r="P163" s="110">
        <v>3</v>
      </c>
      <c r="Q163" s="110">
        <v>23</v>
      </c>
      <c r="R163" s="110">
        <v>6</v>
      </c>
      <c r="S163" s="110">
        <v>0</v>
      </c>
      <c r="T163" s="110">
        <v>6</v>
      </c>
      <c r="U163" s="110">
        <v>2</v>
      </c>
    </row>
    <row r="164" spans="1:21" ht="13.2" x14ac:dyDescent="0.25">
      <c r="A164" s="110" t="s">
        <v>481</v>
      </c>
      <c r="B164" s="110">
        <v>330</v>
      </c>
      <c r="C164" s="110">
        <v>228</v>
      </c>
      <c r="D164" s="110">
        <v>536</v>
      </c>
      <c r="E164" s="110">
        <v>3009</v>
      </c>
      <c r="F164" s="110">
        <v>1100</v>
      </c>
      <c r="G164" s="110">
        <v>290</v>
      </c>
      <c r="H164" s="110">
        <v>513</v>
      </c>
      <c r="I164" s="110">
        <v>142</v>
      </c>
      <c r="J164" s="110">
        <v>64</v>
      </c>
      <c r="K164" s="110">
        <v>216</v>
      </c>
      <c r="L164" s="110">
        <v>2266</v>
      </c>
      <c r="M164" s="110">
        <v>143</v>
      </c>
      <c r="N164" s="110">
        <v>2862</v>
      </c>
      <c r="O164" s="110">
        <v>234</v>
      </c>
      <c r="P164" s="110">
        <v>142</v>
      </c>
      <c r="Q164" s="110">
        <v>3586</v>
      </c>
      <c r="R164" s="110">
        <v>1677</v>
      </c>
      <c r="S164" s="110">
        <v>117</v>
      </c>
      <c r="T164" s="110">
        <v>385</v>
      </c>
      <c r="U164" s="110">
        <v>337</v>
      </c>
    </row>
    <row r="165" spans="1:21" ht="13.2" x14ac:dyDescent="0.25">
      <c r="A165" s="110" t="s">
        <v>482</v>
      </c>
      <c r="B165" s="110">
        <v>33</v>
      </c>
      <c r="C165" s="110">
        <v>31</v>
      </c>
      <c r="D165" s="110">
        <v>20</v>
      </c>
      <c r="E165" s="110">
        <v>38</v>
      </c>
      <c r="F165" s="110">
        <v>35</v>
      </c>
      <c r="G165" s="110">
        <v>35</v>
      </c>
      <c r="H165" s="110">
        <v>20</v>
      </c>
      <c r="I165" s="110">
        <v>0</v>
      </c>
      <c r="J165" s="110">
        <v>0</v>
      </c>
      <c r="K165" s="110">
        <v>14</v>
      </c>
      <c r="L165" s="110">
        <v>24</v>
      </c>
      <c r="M165" s="110">
        <v>4</v>
      </c>
      <c r="N165" s="110">
        <v>31</v>
      </c>
      <c r="O165" s="110">
        <v>17</v>
      </c>
      <c r="P165" s="110">
        <v>8</v>
      </c>
      <c r="Q165" s="110">
        <v>58</v>
      </c>
      <c r="R165" s="110">
        <v>30</v>
      </c>
      <c r="S165" s="110">
        <v>6</v>
      </c>
      <c r="T165" s="110">
        <v>14</v>
      </c>
      <c r="U165" s="110">
        <v>12</v>
      </c>
    </row>
    <row r="166" spans="1:21" ht="13.2" x14ac:dyDescent="0.25">
      <c r="A166" s="110" t="s">
        <v>483</v>
      </c>
      <c r="B166" s="110">
        <v>20</v>
      </c>
      <c r="C166" s="110">
        <v>10</v>
      </c>
      <c r="D166" s="110">
        <v>12</v>
      </c>
      <c r="E166" s="110">
        <v>28</v>
      </c>
      <c r="F166" s="110">
        <v>12</v>
      </c>
      <c r="G166" s="110">
        <v>13</v>
      </c>
      <c r="H166" s="110">
        <v>2</v>
      </c>
      <c r="I166" s="110">
        <v>0</v>
      </c>
      <c r="J166" s="110">
        <v>1</v>
      </c>
      <c r="K166" s="110">
        <v>8</v>
      </c>
      <c r="L166" s="110">
        <v>43</v>
      </c>
      <c r="M166" s="110">
        <v>9</v>
      </c>
      <c r="N166" s="110">
        <v>22</v>
      </c>
      <c r="O166" s="110">
        <v>20</v>
      </c>
      <c r="P166" s="110">
        <v>11</v>
      </c>
      <c r="Q166" s="110">
        <v>31</v>
      </c>
      <c r="R166" s="110">
        <v>23</v>
      </c>
      <c r="S166" s="110">
        <v>3</v>
      </c>
      <c r="T166" s="110">
        <v>13</v>
      </c>
      <c r="U166" s="110">
        <v>0</v>
      </c>
    </row>
    <row r="167" spans="1:21" ht="13.2" x14ac:dyDescent="0.25">
      <c r="A167" s="110" t="s">
        <v>484</v>
      </c>
      <c r="B167" s="110">
        <v>23</v>
      </c>
      <c r="C167" s="110">
        <v>10</v>
      </c>
      <c r="D167" s="110">
        <v>12</v>
      </c>
      <c r="E167" s="110">
        <v>22</v>
      </c>
      <c r="F167" s="110">
        <v>20</v>
      </c>
      <c r="G167" s="110">
        <v>28</v>
      </c>
      <c r="H167" s="110">
        <v>14</v>
      </c>
      <c r="I167" s="110">
        <v>0</v>
      </c>
      <c r="J167" s="110">
        <v>10</v>
      </c>
      <c r="K167" s="110">
        <v>11</v>
      </c>
      <c r="L167" s="110">
        <v>17</v>
      </c>
      <c r="M167" s="110">
        <v>20</v>
      </c>
      <c r="N167" s="110">
        <v>24</v>
      </c>
      <c r="O167" s="110">
        <v>10</v>
      </c>
      <c r="P167" s="110">
        <v>3</v>
      </c>
      <c r="Q167" s="110">
        <v>23</v>
      </c>
      <c r="R167" s="110">
        <v>18</v>
      </c>
      <c r="S167" s="110">
        <v>5</v>
      </c>
      <c r="T167" s="110">
        <v>12</v>
      </c>
      <c r="U167" s="110">
        <v>2</v>
      </c>
    </row>
    <row r="168" spans="1:21" ht="13.2" x14ac:dyDescent="0.25">
      <c r="A168" s="110" t="s">
        <v>485</v>
      </c>
      <c r="B168" s="110">
        <v>44</v>
      </c>
      <c r="C168" s="110">
        <v>41</v>
      </c>
      <c r="D168" s="110">
        <v>80</v>
      </c>
      <c r="E168" s="110">
        <v>295</v>
      </c>
      <c r="F168" s="110">
        <v>98</v>
      </c>
      <c r="G168" s="110">
        <v>47</v>
      </c>
      <c r="H168" s="110">
        <v>90</v>
      </c>
      <c r="I168" s="110">
        <v>7</v>
      </c>
      <c r="J168" s="110">
        <v>4</v>
      </c>
      <c r="K168" s="110">
        <v>21</v>
      </c>
      <c r="L168" s="110">
        <v>129</v>
      </c>
      <c r="M168" s="110">
        <v>5</v>
      </c>
      <c r="N168" s="110">
        <v>220</v>
      </c>
      <c r="O168" s="110">
        <v>56</v>
      </c>
      <c r="P168" s="110">
        <v>9</v>
      </c>
      <c r="Q168" s="110">
        <v>314</v>
      </c>
      <c r="R168" s="110">
        <v>189</v>
      </c>
      <c r="S168" s="110">
        <v>16</v>
      </c>
      <c r="T168" s="110">
        <v>19</v>
      </c>
      <c r="U168" s="110">
        <v>5</v>
      </c>
    </row>
    <row r="169" spans="1:21" ht="13.2" x14ac:dyDescent="0.25">
      <c r="A169" s="110" t="s">
        <v>486</v>
      </c>
      <c r="B169" s="110">
        <v>17</v>
      </c>
      <c r="C169" s="110">
        <v>9</v>
      </c>
      <c r="D169" s="110">
        <v>11</v>
      </c>
      <c r="E169" s="110">
        <v>13</v>
      </c>
      <c r="F169" s="110">
        <v>6</v>
      </c>
      <c r="G169" s="110">
        <v>22</v>
      </c>
      <c r="H169" s="110">
        <v>3</v>
      </c>
      <c r="I169" s="110">
        <v>1</v>
      </c>
      <c r="J169" s="110">
        <v>3</v>
      </c>
      <c r="K169" s="110">
        <v>3</v>
      </c>
      <c r="L169" s="110">
        <v>9</v>
      </c>
      <c r="M169" s="110">
        <v>21</v>
      </c>
      <c r="N169" s="110">
        <v>11</v>
      </c>
      <c r="O169" s="110">
        <v>9</v>
      </c>
      <c r="P169" s="110">
        <v>9</v>
      </c>
      <c r="Q169" s="110">
        <v>42</v>
      </c>
      <c r="R169" s="110">
        <v>12</v>
      </c>
      <c r="S169" s="110">
        <v>6</v>
      </c>
      <c r="T169" s="110">
        <v>15</v>
      </c>
      <c r="U169" s="110">
        <v>3</v>
      </c>
    </row>
    <row r="170" spans="1:21" ht="13.2" x14ac:dyDescent="0.25">
      <c r="A170" s="110" t="s">
        <v>487</v>
      </c>
      <c r="B170" s="110">
        <v>75</v>
      </c>
      <c r="C170" s="110">
        <v>39</v>
      </c>
      <c r="D170" s="110">
        <v>65</v>
      </c>
      <c r="E170" s="110">
        <v>316</v>
      </c>
      <c r="F170" s="110">
        <v>73</v>
      </c>
      <c r="G170" s="110">
        <v>79</v>
      </c>
      <c r="H170" s="110">
        <v>75</v>
      </c>
      <c r="I170" s="110">
        <v>9</v>
      </c>
      <c r="J170" s="110">
        <v>1</v>
      </c>
      <c r="K170" s="110">
        <v>20</v>
      </c>
      <c r="L170" s="110">
        <v>148</v>
      </c>
      <c r="M170" s="110">
        <v>46</v>
      </c>
      <c r="N170" s="110">
        <v>170</v>
      </c>
      <c r="O170" s="110">
        <v>38</v>
      </c>
      <c r="P170" s="110">
        <v>18</v>
      </c>
      <c r="Q170" s="110">
        <v>299</v>
      </c>
      <c r="R170" s="110">
        <v>223</v>
      </c>
      <c r="S170" s="110">
        <v>16</v>
      </c>
      <c r="T170" s="110">
        <v>26</v>
      </c>
      <c r="U170" s="110">
        <v>11</v>
      </c>
    </row>
    <row r="171" spans="1:21" ht="13.2" x14ac:dyDescent="0.25">
      <c r="A171" s="110" t="s">
        <v>488</v>
      </c>
      <c r="B171" s="110">
        <v>95</v>
      </c>
      <c r="C171" s="110">
        <v>41</v>
      </c>
      <c r="D171" s="110">
        <v>113</v>
      </c>
      <c r="E171" s="110">
        <v>335</v>
      </c>
      <c r="F171" s="110">
        <v>120</v>
      </c>
      <c r="G171" s="110">
        <v>38</v>
      </c>
      <c r="H171" s="110">
        <v>84</v>
      </c>
      <c r="I171" s="110">
        <v>7</v>
      </c>
      <c r="J171" s="110">
        <v>4</v>
      </c>
      <c r="K171" s="110">
        <v>32</v>
      </c>
      <c r="L171" s="110">
        <v>195</v>
      </c>
      <c r="M171" s="110">
        <v>9</v>
      </c>
      <c r="N171" s="110">
        <v>210</v>
      </c>
      <c r="O171" s="110">
        <v>35</v>
      </c>
      <c r="P171" s="110">
        <v>14</v>
      </c>
      <c r="Q171" s="110">
        <v>320</v>
      </c>
      <c r="R171" s="110">
        <v>267</v>
      </c>
      <c r="S171" s="110">
        <v>7</v>
      </c>
      <c r="T171" s="110">
        <v>18</v>
      </c>
      <c r="U171" s="110">
        <v>5</v>
      </c>
    </row>
    <row r="172" spans="1:21" ht="13.2" x14ac:dyDescent="0.25">
      <c r="A172" s="110" t="s">
        <v>489</v>
      </c>
      <c r="B172" s="110">
        <v>97</v>
      </c>
      <c r="C172" s="110">
        <v>74</v>
      </c>
      <c r="D172" s="110">
        <v>57</v>
      </c>
      <c r="E172" s="110">
        <v>186</v>
      </c>
      <c r="F172" s="110">
        <v>87</v>
      </c>
      <c r="G172" s="110">
        <v>64</v>
      </c>
      <c r="H172" s="110">
        <v>63</v>
      </c>
      <c r="I172" s="110">
        <v>1</v>
      </c>
      <c r="J172" s="110">
        <v>2</v>
      </c>
      <c r="K172" s="110">
        <v>30</v>
      </c>
      <c r="L172" s="110">
        <v>119</v>
      </c>
      <c r="M172" s="110">
        <v>18</v>
      </c>
      <c r="N172" s="110">
        <v>104</v>
      </c>
      <c r="O172" s="110">
        <v>48</v>
      </c>
      <c r="P172" s="110">
        <v>18</v>
      </c>
      <c r="Q172" s="110">
        <v>175</v>
      </c>
      <c r="R172" s="110">
        <v>165</v>
      </c>
      <c r="S172" s="110">
        <v>20</v>
      </c>
      <c r="T172" s="110">
        <v>46</v>
      </c>
      <c r="U172" s="110">
        <v>10</v>
      </c>
    </row>
    <row r="173" spans="1:21" ht="13.2" x14ac:dyDescent="0.25">
      <c r="A173" s="110" t="s">
        <v>490</v>
      </c>
      <c r="B173" s="110">
        <v>37</v>
      </c>
      <c r="C173" s="110">
        <v>16</v>
      </c>
      <c r="D173" s="110">
        <v>17</v>
      </c>
      <c r="E173" s="110">
        <v>44</v>
      </c>
      <c r="F173" s="110">
        <v>36</v>
      </c>
      <c r="G173" s="110">
        <v>35</v>
      </c>
      <c r="H173" s="110">
        <v>17</v>
      </c>
      <c r="I173" s="110">
        <v>5</v>
      </c>
      <c r="J173" s="110">
        <v>2</v>
      </c>
      <c r="K173" s="110">
        <v>14</v>
      </c>
      <c r="L173" s="110">
        <v>72</v>
      </c>
      <c r="M173" s="110">
        <v>7</v>
      </c>
      <c r="N173" s="110">
        <v>30</v>
      </c>
      <c r="O173" s="110">
        <v>15</v>
      </c>
      <c r="P173" s="110">
        <v>8</v>
      </c>
      <c r="Q173" s="110">
        <v>53</v>
      </c>
      <c r="R173" s="110">
        <v>22</v>
      </c>
      <c r="S173" s="110">
        <v>4</v>
      </c>
      <c r="T173" s="110">
        <v>17</v>
      </c>
      <c r="U173" s="110">
        <v>2</v>
      </c>
    </row>
    <row r="174" spans="1:21" ht="13.2" x14ac:dyDescent="0.25">
      <c r="A174" s="110" t="s">
        <v>491</v>
      </c>
      <c r="B174" s="110">
        <v>24</v>
      </c>
      <c r="C174" s="110">
        <v>22</v>
      </c>
      <c r="D174" s="110">
        <v>34</v>
      </c>
      <c r="E174" s="110">
        <v>63</v>
      </c>
      <c r="F174" s="110">
        <v>10</v>
      </c>
      <c r="G174" s="110">
        <v>25</v>
      </c>
      <c r="H174" s="110">
        <v>9</v>
      </c>
      <c r="I174" s="110">
        <v>0</v>
      </c>
      <c r="J174" s="110">
        <v>0</v>
      </c>
      <c r="K174" s="110">
        <v>7</v>
      </c>
      <c r="L174" s="110">
        <v>50</v>
      </c>
      <c r="M174" s="110">
        <v>14</v>
      </c>
      <c r="N174" s="110">
        <v>48</v>
      </c>
      <c r="O174" s="110">
        <v>12</v>
      </c>
      <c r="P174" s="110">
        <v>13</v>
      </c>
      <c r="Q174" s="110">
        <v>49</v>
      </c>
      <c r="R174" s="110">
        <v>37</v>
      </c>
      <c r="S174" s="110">
        <v>2</v>
      </c>
      <c r="T174" s="110">
        <v>5</v>
      </c>
      <c r="U174" s="110">
        <v>3</v>
      </c>
    </row>
    <row r="175" spans="1:21" ht="13.2" x14ac:dyDescent="0.25">
      <c r="A175" s="110" t="s">
        <v>492</v>
      </c>
      <c r="B175" s="110">
        <v>37</v>
      </c>
      <c r="C175" s="110">
        <v>42</v>
      </c>
      <c r="D175" s="110">
        <v>39</v>
      </c>
      <c r="E175" s="110">
        <v>100</v>
      </c>
      <c r="F175" s="110">
        <v>35</v>
      </c>
      <c r="G175" s="110">
        <v>54</v>
      </c>
      <c r="H175" s="110">
        <v>24</v>
      </c>
      <c r="I175" s="110">
        <v>4</v>
      </c>
      <c r="J175" s="110">
        <v>8</v>
      </c>
      <c r="K175" s="110">
        <v>17</v>
      </c>
      <c r="L175" s="110">
        <v>64</v>
      </c>
      <c r="M175" s="110">
        <v>38</v>
      </c>
      <c r="N175" s="110">
        <v>55</v>
      </c>
      <c r="O175" s="110">
        <v>21</v>
      </c>
      <c r="P175" s="110">
        <v>24</v>
      </c>
      <c r="Q175" s="110">
        <v>90</v>
      </c>
      <c r="R175" s="110">
        <v>67</v>
      </c>
      <c r="S175" s="110">
        <v>2</v>
      </c>
      <c r="T175" s="110">
        <v>57</v>
      </c>
      <c r="U175" s="110">
        <v>26</v>
      </c>
    </row>
    <row r="176" spans="1:21" ht="13.2" x14ac:dyDescent="0.25">
      <c r="A176" s="110" t="s">
        <v>493</v>
      </c>
      <c r="B176" s="110">
        <v>79</v>
      </c>
      <c r="C176" s="110">
        <v>47</v>
      </c>
      <c r="D176" s="110">
        <v>73</v>
      </c>
      <c r="E176" s="110">
        <v>188</v>
      </c>
      <c r="F176" s="110">
        <v>83</v>
      </c>
      <c r="G176" s="110">
        <v>47</v>
      </c>
      <c r="H176" s="110">
        <v>35</v>
      </c>
      <c r="I176" s="110">
        <v>6</v>
      </c>
      <c r="J176" s="110">
        <v>3</v>
      </c>
      <c r="K176" s="110">
        <v>28</v>
      </c>
      <c r="L176" s="110">
        <v>147</v>
      </c>
      <c r="M176" s="110">
        <v>39</v>
      </c>
      <c r="N176" s="110">
        <v>97</v>
      </c>
      <c r="O176" s="110">
        <v>60</v>
      </c>
      <c r="P176" s="110">
        <v>12</v>
      </c>
      <c r="Q176" s="110">
        <v>162</v>
      </c>
      <c r="R176" s="110">
        <v>118</v>
      </c>
      <c r="S176" s="110">
        <v>13</v>
      </c>
      <c r="T176" s="110">
        <v>38</v>
      </c>
      <c r="U176" s="110">
        <v>8</v>
      </c>
    </row>
    <row r="177" spans="1:21" ht="13.2" x14ac:dyDescent="0.25">
      <c r="A177" s="110" t="s">
        <v>494</v>
      </c>
      <c r="B177" s="110">
        <v>16</v>
      </c>
      <c r="C177" s="110">
        <v>16</v>
      </c>
      <c r="D177" s="110">
        <v>20</v>
      </c>
      <c r="E177" s="110">
        <v>20</v>
      </c>
      <c r="F177" s="110">
        <v>17</v>
      </c>
      <c r="G177" s="110">
        <v>13</v>
      </c>
      <c r="H177" s="110">
        <v>14</v>
      </c>
      <c r="I177" s="110">
        <v>0</v>
      </c>
      <c r="J177" s="110">
        <v>0</v>
      </c>
      <c r="K177" s="110">
        <v>5</v>
      </c>
      <c r="L177" s="110">
        <v>33</v>
      </c>
      <c r="M177" s="110">
        <v>2</v>
      </c>
      <c r="N177" s="110">
        <v>22</v>
      </c>
      <c r="O177" s="110">
        <v>18</v>
      </c>
      <c r="P177" s="110">
        <v>1</v>
      </c>
      <c r="Q177" s="110">
        <v>40</v>
      </c>
      <c r="R177" s="110">
        <v>22</v>
      </c>
      <c r="S177" s="110">
        <v>4</v>
      </c>
      <c r="T177" s="110">
        <v>6</v>
      </c>
      <c r="U177" s="110">
        <v>0</v>
      </c>
    </row>
    <row r="178" spans="1:21" ht="13.2" x14ac:dyDescent="0.25">
      <c r="A178" s="110" t="s">
        <v>495</v>
      </c>
      <c r="B178" s="110">
        <v>26</v>
      </c>
      <c r="C178" s="110">
        <v>9</v>
      </c>
      <c r="D178" s="110">
        <v>29</v>
      </c>
      <c r="E178" s="110">
        <v>35</v>
      </c>
      <c r="F178" s="110">
        <v>29</v>
      </c>
      <c r="G178" s="110">
        <v>35</v>
      </c>
      <c r="H178" s="110">
        <v>25</v>
      </c>
      <c r="I178" s="110">
        <v>1</v>
      </c>
      <c r="J178" s="110">
        <v>0</v>
      </c>
      <c r="K178" s="110">
        <v>14</v>
      </c>
      <c r="L178" s="110">
        <v>41</v>
      </c>
      <c r="M178" s="110">
        <v>13</v>
      </c>
      <c r="N178" s="110">
        <v>23</v>
      </c>
      <c r="O178" s="110">
        <v>10</v>
      </c>
      <c r="P178" s="110">
        <v>13</v>
      </c>
      <c r="Q178" s="110">
        <v>34</v>
      </c>
      <c r="R178" s="110">
        <v>23</v>
      </c>
      <c r="S178" s="110">
        <v>3</v>
      </c>
      <c r="T178" s="110">
        <v>10</v>
      </c>
      <c r="U178" s="110">
        <v>0</v>
      </c>
    </row>
    <row r="179" spans="1:21" ht="13.2" x14ac:dyDescent="0.25">
      <c r="A179" s="110" t="s">
        <v>496</v>
      </c>
      <c r="B179" s="110">
        <v>54</v>
      </c>
      <c r="C179" s="110">
        <v>69</v>
      </c>
      <c r="D179" s="110">
        <v>100</v>
      </c>
      <c r="E179" s="110">
        <v>395</v>
      </c>
      <c r="F179" s="110">
        <v>155</v>
      </c>
      <c r="G179" s="110">
        <v>50</v>
      </c>
      <c r="H179" s="110">
        <v>122</v>
      </c>
      <c r="I179" s="110">
        <v>26</v>
      </c>
      <c r="J179" s="110">
        <v>10</v>
      </c>
      <c r="K179" s="110">
        <v>32</v>
      </c>
      <c r="L179" s="110">
        <v>215</v>
      </c>
      <c r="M179" s="110">
        <v>10</v>
      </c>
      <c r="N179" s="110">
        <v>408</v>
      </c>
      <c r="O179" s="110">
        <v>33</v>
      </c>
      <c r="P179" s="110">
        <v>24</v>
      </c>
      <c r="Q179" s="110">
        <v>458</v>
      </c>
      <c r="R179" s="110">
        <v>277</v>
      </c>
      <c r="S179" s="110">
        <v>10</v>
      </c>
      <c r="T179" s="110">
        <v>35</v>
      </c>
      <c r="U179" s="110">
        <v>50</v>
      </c>
    </row>
    <row r="180" spans="1:21" ht="13.2" x14ac:dyDescent="0.25">
      <c r="A180" s="110" t="s">
        <v>497</v>
      </c>
      <c r="B180" s="110">
        <v>25</v>
      </c>
      <c r="C180" s="110">
        <v>14</v>
      </c>
      <c r="D180" s="110">
        <v>32</v>
      </c>
      <c r="E180" s="110">
        <v>74</v>
      </c>
      <c r="F180" s="110">
        <v>25</v>
      </c>
      <c r="G180" s="110">
        <v>45</v>
      </c>
      <c r="H180" s="110">
        <v>32</v>
      </c>
      <c r="I180" s="110">
        <v>0</v>
      </c>
      <c r="J180" s="110">
        <v>2</v>
      </c>
      <c r="K180" s="110">
        <v>20</v>
      </c>
      <c r="L180" s="110">
        <v>33</v>
      </c>
      <c r="M180" s="110">
        <v>15</v>
      </c>
      <c r="N180" s="110">
        <v>32</v>
      </c>
      <c r="O180" s="110">
        <v>11</v>
      </c>
      <c r="P180" s="110">
        <v>5</v>
      </c>
      <c r="Q180" s="110">
        <v>38</v>
      </c>
      <c r="R180" s="110">
        <v>52</v>
      </c>
      <c r="S180" s="110">
        <v>2</v>
      </c>
      <c r="T180" s="110">
        <v>11</v>
      </c>
      <c r="U180" s="110">
        <v>1</v>
      </c>
    </row>
    <row r="181" spans="1:21" ht="13.2" x14ac:dyDescent="0.25">
      <c r="A181" s="110" t="s">
        <v>498</v>
      </c>
      <c r="B181" s="110">
        <v>31</v>
      </c>
      <c r="C181" s="110">
        <v>19</v>
      </c>
      <c r="D181" s="110">
        <v>50</v>
      </c>
      <c r="E181" s="110">
        <v>258</v>
      </c>
      <c r="F181" s="110">
        <v>97</v>
      </c>
      <c r="G181" s="110">
        <v>27</v>
      </c>
      <c r="H181" s="110">
        <v>61</v>
      </c>
      <c r="I181" s="110">
        <v>3</v>
      </c>
      <c r="J181" s="110">
        <v>10</v>
      </c>
      <c r="K181" s="110">
        <v>18</v>
      </c>
      <c r="L181" s="110">
        <v>127</v>
      </c>
      <c r="M181" s="110">
        <v>4</v>
      </c>
      <c r="N181" s="110">
        <v>262</v>
      </c>
      <c r="O181" s="110">
        <v>28</v>
      </c>
      <c r="P181" s="110">
        <v>15</v>
      </c>
      <c r="Q181" s="110">
        <v>305</v>
      </c>
      <c r="R181" s="110">
        <v>146</v>
      </c>
      <c r="S181" s="110">
        <v>3</v>
      </c>
      <c r="T181" s="110">
        <v>23</v>
      </c>
      <c r="U181" s="110">
        <v>11</v>
      </c>
    </row>
    <row r="182" spans="1:21" ht="13.2" x14ac:dyDescent="0.25">
      <c r="A182" s="110" t="s">
        <v>499</v>
      </c>
      <c r="B182" s="110">
        <v>41</v>
      </c>
      <c r="C182" s="110">
        <v>30</v>
      </c>
      <c r="D182" s="110">
        <v>36</v>
      </c>
      <c r="E182" s="110">
        <v>103</v>
      </c>
      <c r="F182" s="110">
        <v>42</v>
      </c>
      <c r="G182" s="110">
        <v>48</v>
      </c>
      <c r="H182" s="110">
        <v>18</v>
      </c>
      <c r="I182" s="110">
        <v>1</v>
      </c>
      <c r="J182" s="110">
        <v>4</v>
      </c>
      <c r="K182" s="110">
        <v>10</v>
      </c>
      <c r="L182" s="110">
        <v>75</v>
      </c>
      <c r="M182" s="110">
        <v>22</v>
      </c>
      <c r="N182" s="110">
        <v>54</v>
      </c>
      <c r="O182" s="110">
        <v>25</v>
      </c>
      <c r="P182" s="110">
        <v>9</v>
      </c>
      <c r="Q182" s="110">
        <v>96</v>
      </c>
      <c r="R182" s="110">
        <v>37</v>
      </c>
      <c r="S182" s="110">
        <v>6</v>
      </c>
      <c r="T182" s="110">
        <v>28</v>
      </c>
      <c r="U182" s="110">
        <v>17</v>
      </c>
    </row>
    <row r="183" spans="1:21" ht="13.2" x14ac:dyDescent="0.25">
      <c r="A183" s="110" t="s">
        <v>500</v>
      </c>
      <c r="B183" s="110">
        <v>70</v>
      </c>
      <c r="C183" s="110">
        <v>74</v>
      </c>
      <c r="D183" s="110">
        <v>69</v>
      </c>
      <c r="E183" s="110">
        <v>223</v>
      </c>
      <c r="F183" s="110">
        <v>86</v>
      </c>
      <c r="G183" s="110">
        <v>77</v>
      </c>
      <c r="H183" s="110">
        <v>62</v>
      </c>
      <c r="I183" s="110">
        <v>4</v>
      </c>
      <c r="J183" s="110">
        <v>28</v>
      </c>
      <c r="K183" s="110">
        <v>30</v>
      </c>
      <c r="L183" s="110">
        <v>171</v>
      </c>
      <c r="M183" s="110">
        <v>120</v>
      </c>
      <c r="N183" s="110">
        <v>176</v>
      </c>
      <c r="O183" s="110">
        <v>32</v>
      </c>
      <c r="P183" s="110">
        <v>17</v>
      </c>
      <c r="Q183" s="110">
        <v>222</v>
      </c>
      <c r="R183" s="110">
        <v>180</v>
      </c>
      <c r="S183" s="110">
        <v>14</v>
      </c>
      <c r="T183" s="110">
        <v>118</v>
      </c>
      <c r="U183" s="110">
        <v>38</v>
      </c>
    </row>
    <row r="184" spans="1:21" ht="13.2" x14ac:dyDescent="0.25">
      <c r="A184" s="110" t="s">
        <v>501</v>
      </c>
      <c r="B184" s="110">
        <v>10</v>
      </c>
      <c r="C184" s="110">
        <v>3</v>
      </c>
      <c r="D184" s="110">
        <v>10</v>
      </c>
      <c r="E184" s="110">
        <v>35</v>
      </c>
      <c r="F184" s="110">
        <v>15</v>
      </c>
      <c r="G184" s="110">
        <v>14</v>
      </c>
      <c r="H184" s="110">
        <v>5</v>
      </c>
      <c r="I184" s="110">
        <v>1</v>
      </c>
      <c r="J184" s="110">
        <v>0</v>
      </c>
      <c r="K184" s="110">
        <v>7</v>
      </c>
      <c r="L184" s="110">
        <v>18</v>
      </c>
      <c r="M184" s="110">
        <v>16</v>
      </c>
      <c r="N184" s="110">
        <v>23</v>
      </c>
      <c r="O184" s="110">
        <v>7</v>
      </c>
      <c r="P184" s="110">
        <v>2</v>
      </c>
      <c r="Q184" s="110">
        <v>15</v>
      </c>
      <c r="R184" s="110">
        <v>12</v>
      </c>
      <c r="S184" s="110">
        <v>4</v>
      </c>
      <c r="T184" s="110">
        <v>4</v>
      </c>
      <c r="U184" s="110">
        <v>3</v>
      </c>
    </row>
    <row r="185" spans="1:21" ht="13.2" x14ac:dyDescent="0.25">
      <c r="A185" s="110" t="s">
        <v>502</v>
      </c>
      <c r="B185" s="110">
        <v>61</v>
      </c>
      <c r="C185" s="110">
        <v>35</v>
      </c>
      <c r="D185" s="110">
        <v>41</v>
      </c>
      <c r="E185" s="110">
        <v>170</v>
      </c>
      <c r="F185" s="110">
        <v>59</v>
      </c>
      <c r="G185" s="110">
        <v>46</v>
      </c>
      <c r="H185" s="110">
        <v>38</v>
      </c>
      <c r="I185" s="110">
        <v>7</v>
      </c>
      <c r="J185" s="110">
        <v>4</v>
      </c>
      <c r="K185" s="110">
        <v>17</v>
      </c>
      <c r="L185" s="110">
        <v>89</v>
      </c>
      <c r="M185" s="110">
        <v>45</v>
      </c>
      <c r="N185" s="110">
        <v>108</v>
      </c>
      <c r="O185" s="110">
        <v>26</v>
      </c>
      <c r="P185" s="110">
        <v>12</v>
      </c>
      <c r="Q185" s="110">
        <v>152</v>
      </c>
      <c r="R185" s="110">
        <v>202</v>
      </c>
      <c r="S185" s="110">
        <v>10</v>
      </c>
      <c r="T185" s="110">
        <v>26</v>
      </c>
      <c r="U185" s="110">
        <v>4</v>
      </c>
    </row>
    <row r="186" spans="1:21" ht="13.2" x14ac:dyDescent="0.25">
      <c r="A186" s="110" t="s">
        <v>503</v>
      </c>
      <c r="B186" s="110">
        <v>15</v>
      </c>
      <c r="C186" s="110">
        <v>10</v>
      </c>
      <c r="D186" s="110">
        <v>35</v>
      </c>
      <c r="E186" s="110">
        <v>55</v>
      </c>
      <c r="F186" s="110">
        <v>18</v>
      </c>
      <c r="G186" s="110">
        <v>23</v>
      </c>
      <c r="H186" s="110">
        <v>28</v>
      </c>
      <c r="I186" s="110">
        <v>0</v>
      </c>
      <c r="J186" s="110">
        <v>0</v>
      </c>
      <c r="K186" s="110">
        <v>4</v>
      </c>
      <c r="L186" s="110">
        <v>42</v>
      </c>
      <c r="M186" s="110">
        <v>0</v>
      </c>
      <c r="N186" s="110">
        <v>23</v>
      </c>
      <c r="O186" s="110">
        <v>12</v>
      </c>
      <c r="P186" s="110">
        <v>1</v>
      </c>
      <c r="Q186" s="110">
        <v>77</v>
      </c>
      <c r="R186" s="110">
        <v>30</v>
      </c>
      <c r="S186" s="110">
        <v>0</v>
      </c>
      <c r="T186" s="110">
        <v>10</v>
      </c>
      <c r="U186" s="110">
        <v>4</v>
      </c>
    </row>
    <row r="187" spans="1:21" ht="13.2" x14ac:dyDescent="0.25">
      <c r="A187" s="110" t="s">
        <v>504</v>
      </c>
      <c r="B187" s="110">
        <v>27</v>
      </c>
      <c r="C187" s="110">
        <v>9</v>
      </c>
      <c r="D187" s="110">
        <v>20</v>
      </c>
      <c r="E187" s="110">
        <v>37</v>
      </c>
      <c r="F187" s="110">
        <v>19</v>
      </c>
      <c r="G187" s="110">
        <v>18</v>
      </c>
      <c r="H187" s="110">
        <v>5</v>
      </c>
      <c r="I187" s="110">
        <v>1</v>
      </c>
      <c r="J187" s="110">
        <v>1</v>
      </c>
      <c r="K187" s="110">
        <v>11</v>
      </c>
      <c r="L187" s="110">
        <v>39</v>
      </c>
      <c r="M187" s="110">
        <v>2</v>
      </c>
      <c r="N187" s="110">
        <v>19</v>
      </c>
      <c r="O187" s="110">
        <v>21</v>
      </c>
      <c r="P187" s="110">
        <v>8</v>
      </c>
      <c r="Q187" s="110">
        <v>58</v>
      </c>
      <c r="R187" s="110">
        <v>16</v>
      </c>
      <c r="S187" s="110">
        <v>8</v>
      </c>
      <c r="T187" s="110">
        <v>10</v>
      </c>
      <c r="U187" s="110">
        <v>0</v>
      </c>
    </row>
    <row r="188" spans="1:21" ht="13.2" x14ac:dyDescent="0.25">
      <c r="A188" s="110" t="s">
        <v>505</v>
      </c>
      <c r="B188" s="110">
        <v>32</v>
      </c>
      <c r="C188" s="110">
        <v>20</v>
      </c>
      <c r="D188" s="110">
        <v>24</v>
      </c>
      <c r="E188" s="110">
        <v>40</v>
      </c>
      <c r="F188" s="110">
        <v>21</v>
      </c>
      <c r="G188" s="110">
        <v>22</v>
      </c>
      <c r="H188" s="110">
        <v>24</v>
      </c>
      <c r="I188" s="110">
        <v>1</v>
      </c>
      <c r="J188" s="110">
        <v>2</v>
      </c>
      <c r="K188" s="110">
        <v>22</v>
      </c>
      <c r="L188" s="110">
        <v>37</v>
      </c>
      <c r="M188" s="110">
        <v>3</v>
      </c>
      <c r="N188" s="110">
        <v>16</v>
      </c>
      <c r="O188" s="110">
        <v>23</v>
      </c>
      <c r="P188" s="110">
        <v>6</v>
      </c>
      <c r="Q188" s="110">
        <v>45</v>
      </c>
      <c r="R188" s="110">
        <v>42</v>
      </c>
      <c r="S188" s="110">
        <v>6</v>
      </c>
      <c r="T188" s="110">
        <v>15</v>
      </c>
      <c r="U188" s="110">
        <v>0</v>
      </c>
    </row>
    <row r="189" spans="1:21" ht="13.2" x14ac:dyDescent="0.25">
      <c r="A189" s="110" t="s">
        <v>506</v>
      </c>
      <c r="B189" s="110">
        <v>23</v>
      </c>
      <c r="C189" s="110">
        <v>13</v>
      </c>
      <c r="D189" s="110">
        <v>15</v>
      </c>
      <c r="E189" s="110">
        <v>34</v>
      </c>
      <c r="F189" s="110">
        <v>20</v>
      </c>
      <c r="G189" s="110">
        <v>20</v>
      </c>
      <c r="H189" s="110">
        <v>15</v>
      </c>
      <c r="I189" s="110">
        <v>1</v>
      </c>
      <c r="J189" s="110">
        <v>5</v>
      </c>
      <c r="K189" s="110">
        <v>14</v>
      </c>
      <c r="L189" s="110">
        <v>44</v>
      </c>
      <c r="M189" s="110">
        <v>44</v>
      </c>
      <c r="N189" s="110">
        <v>29</v>
      </c>
      <c r="O189" s="110">
        <v>20</v>
      </c>
      <c r="P189" s="110">
        <v>4</v>
      </c>
      <c r="Q189" s="110">
        <v>38</v>
      </c>
      <c r="R189" s="110">
        <v>15</v>
      </c>
      <c r="S189" s="110">
        <v>8</v>
      </c>
      <c r="T189" s="110">
        <v>30</v>
      </c>
      <c r="U189" s="110">
        <v>5</v>
      </c>
    </row>
    <row r="190" spans="1:21" ht="13.2" x14ac:dyDescent="0.25">
      <c r="A190" s="110" t="s">
        <v>507</v>
      </c>
      <c r="B190" s="110">
        <v>22</v>
      </c>
      <c r="C190" s="110">
        <v>28</v>
      </c>
      <c r="D190" s="110">
        <v>31</v>
      </c>
      <c r="E190" s="110">
        <v>28</v>
      </c>
      <c r="F190" s="110">
        <v>25</v>
      </c>
      <c r="G190" s="110">
        <v>30</v>
      </c>
      <c r="H190" s="110">
        <v>11</v>
      </c>
      <c r="I190" s="110">
        <v>1</v>
      </c>
      <c r="J190" s="110">
        <v>8</v>
      </c>
      <c r="K190" s="110">
        <v>18</v>
      </c>
      <c r="L190" s="110">
        <v>39</v>
      </c>
      <c r="M190" s="110">
        <v>25</v>
      </c>
      <c r="N190" s="110">
        <v>20</v>
      </c>
      <c r="O190" s="110">
        <v>11</v>
      </c>
      <c r="P190" s="110">
        <v>2</v>
      </c>
      <c r="Q190" s="110">
        <v>56</v>
      </c>
      <c r="R190" s="110">
        <v>22</v>
      </c>
      <c r="S190" s="110">
        <v>1</v>
      </c>
      <c r="T190" s="110">
        <v>12</v>
      </c>
      <c r="U190" s="110">
        <v>2</v>
      </c>
    </row>
    <row r="191" spans="1:21" ht="13.2" x14ac:dyDescent="0.25">
      <c r="A191" s="110" t="s">
        <v>508</v>
      </c>
      <c r="B191" s="110">
        <v>22</v>
      </c>
      <c r="C191" s="110">
        <v>8</v>
      </c>
      <c r="D191" s="110">
        <v>26</v>
      </c>
      <c r="E191" s="110">
        <v>86</v>
      </c>
      <c r="F191" s="110">
        <v>23</v>
      </c>
      <c r="G191" s="110">
        <v>24</v>
      </c>
      <c r="H191" s="110">
        <v>24</v>
      </c>
      <c r="I191" s="110">
        <v>2</v>
      </c>
      <c r="J191" s="110">
        <v>0</v>
      </c>
      <c r="K191" s="110">
        <v>5</v>
      </c>
      <c r="L191" s="110">
        <v>61</v>
      </c>
      <c r="M191" s="110">
        <v>39</v>
      </c>
      <c r="N191" s="110">
        <v>29</v>
      </c>
      <c r="O191" s="110">
        <v>12</v>
      </c>
      <c r="P191" s="110">
        <v>5</v>
      </c>
      <c r="Q191" s="110">
        <v>75</v>
      </c>
      <c r="R191" s="110">
        <v>67</v>
      </c>
      <c r="S191" s="110">
        <v>3</v>
      </c>
      <c r="T191" s="110">
        <v>10</v>
      </c>
      <c r="U191" s="110">
        <v>5</v>
      </c>
    </row>
    <row r="192" spans="1:21" ht="13.2" x14ac:dyDescent="0.25">
      <c r="A192" s="110" t="s">
        <v>509</v>
      </c>
      <c r="B192" s="110">
        <v>24</v>
      </c>
      <c r="C192" s="110">
        <v>3</v>
      </c>
      <c r="D192" s="110">
        <v>26</v>
      </c>
      <c r="E192" s="110">
        <v>61</v>
      </c>
      <c r="F192" s="110">
        <v>17</v>
      </c>
      <c r="G192" s="110">
        <v>16</v>
      </c>
      <c r="H192" s="110">
        <v>2</v>
      </c>
      <c r="I192" s="110">
        <v>2</v>
      </c>
      <c r="J192" s="110">
        <v>2</v>
      </c>
      <c r="K192" s="110">
        <v>4</v>
      </c>
      <c r="L192" s="110">
        <v>50</v>
      </c>
      <c r="M192" s="110">
        <v>15</v>
      </c>
      <c r="N192" s="110">
        <v>31</v>
      </c>
      <c r="O192" s="110">
        <v>26</v>
      </c>
      <c r="P192" s="110">
        <v>6</v>
      </c>
      <c r="Q192" s="110">
        <v>64</v>
      </c>
      <c r="R192" s="110">
        <v>48</v>
      </c>
      <c r="S192" s="110">
        <v>1</v>
      </c>
      <c r="T192" s="110">
        <v>12</v>
      </c>
      <c r="U192" s="110">
        <v>2</v>
      </c>
    </row>
    <row r="193" spans="1:21" ht="13.2" x14ac:dyDescent="0.25">
      <c r="A193" s="110" t="s">
        <v>510</v>
      </c>
      <c r="B193" s="110">
        <v>74</v>
      </c>
      <c r="C193" s="110">
        <v>53</v>
      </c>
      <c r="D193" s="110">
        <v>47</v>
      </c>
      <c r="E193" s="110">
        <v>332</v>
      </c>
      <c r="F193" s="110">
        <v>158</v>
      </c>
      <c r="G193" s="110">
        <v>75</v>
      </c>
      <c r="H193" s="110">
        <v>60</v>
      </c>
      <c r="I193" s="110">
        <v>24</v>
      </c>
      <c r="J193" s="110">
        <v>1</v>
      </c>
      <c r="K193" s="110">
        <v>35</v>
      </c>
      <c r="L193" s="110">
        <v>222</v>
      </c>
      <c r="M193" s="110">
        <v>86</v>
      </c>
      <c r="N193" s="110">
        <v>231</v>
      </c>
      <c r="O193" s="110">
        <v>45</v>
      </c>
      <c r="P193" s="110">
        <v>22</v>
      </c>
      <c r="Q193" s="110">
        <v>335</v>
      </c>
      <c r="R193" s="110">
        <v>280</v>
      </c>
      <c r="S193" s="110">
        <v>38</v>
      </c>
      <c r="T193" s="110">
        <v>71</v>
      </c>
      <c r="U193" s="110">
        <v>6</v>
      </c>
    </row>
    <row r="194" spans="1:21" ht="13.2" x14ac:dyDescent="0.25">
      <c r="A194" s="110" t="s">
        <v>511</v>
      </c>
      <c r="B194" s="110">
        <v>29</v>
      </c>
      <c r="C194" s="110">
        <v>21</v>
      </c>
      <c r="D194" s="110">
        <v>24</v>
      </c>
      <c r="E194" s="110">
        <v>16</v>
      </c>
      <c r="F194" s="110">
        <v>22</v>
      </c>
      <c r="G194" s="110">
        <v>20</v>
      </c>
      <c r="H194" s="110">
        <v>5</v>
      </c>
      <c r="I194" s="110">
        <v>3</v>
      </c>
      <c r="J194" s="110">
        <v>4</v>
      </c>
      <c r="K194" s="110">
        <v>3</v>
      </c>
      <c r="L194" s="110">
        <v>51</v>
      </c>
      <c r="M194" s="110">
        <v>13</v>
      </c>
      <c r="N194" s="110">
        <v>14</v>
      </c>
      <c r="O194" s="110">
        <v>16</v>
      </c>
      <c r="P194" s="110">
        <v>5</v>
      </c>
      <c r="Q194" s="110">
        <v>21</v>
      </c>
      <c r="R194" s="110">
        <v>16</v>
      </c>
      <c r="S194" s="110">
        <v>5</v>
      </c>
      <c r="T194" s="110">
        <v>18</v>
      </c>
      <c r="U194" s="110">
        <v>3</v>
      </c>
    </row>
    <row r="195" spans="1:21" ht="13.2" x14ac:dyDescent="0.25">
      <c r="A195" s="110" t="s">
        <v>512</v>
      </c>
      <c r="B195" s="110">
        <v>117</v>
      </c>
      <c r="C195" s="110">
        <v>80</v>
      </c>
      <c r="D195" s="110">
        <v>69</v>
      </c>
      <c r="E195" s="110">
        <v>318</v>
      </c>
      <c r="F195" s="110">
        <v>96</v>
      </c>
      <c r="G195" s="110">
        <v>94</v>
      </c>
      <c r="H195" s="110">
        <v>129</v>
      </c>
      <c r="I195" s="110">
        <v>5</v>
      </c>
      <c r="J195" s="110">
        <v>0</v>
      </c>
      <c r="K195" s="110">
        <v>55</v>
      </c>
      <c r="L195" s="110">
        <v>164</v>
      </c>
      <c r="M195" s="110">
        <v>29</v>
      </c>
      <c r="N195" s="110">
        <v>186</v>
      </c>
      <c r="O195" s="110">
        <v>37</v>
      </c>
      <c r="P195" s="110">
        <v>27</v>
      </c>
      <c r="Q195" s="110">
        <v>248</v>
      </c>
      <c r="R195" s="110">
        <v>229</v>
      </c>
      <c r="S195" s="110">
        <v>40</v>
      </c>
      <c r="T195" s="110">
        <v>108</v>
      </c>
      <c r="U195" s="110">
        <v>10</v>
      </c>
    </row>
    <row r="196" spans="1:21" ht="13.2" x14ac:dyDescent="0.25">
      <c r="A196" s="110" t="s">
        <v>513</v>
      </c>
      <c r="B196" s="110">
        <v>63</v>
      </c>
      <c r="C196" s="110">
        <v>16</v>
      </c>
      <c r="D196" s="110">
        <v>46</v>
      </c>
      <c r="E196" s="110">
        <v>131</v>
      </c>
      <c r="F196" s="110">
        <v>26</v>
      </c>
      <c r="G196" s="110">
        <v>56</v>
      </c>
      <c r="H196" s="110">
        <v>16</v>
      </c>
      <c r="I196" s="110">
        <v>2</v>
      </c>
      <c r="J196" s="110">
        <v>2</v>
      </c>
      <c r="K196" s="110">
        <v>31</v>
      </c>
      <c r="L196" s="110">
        <v>76</v>
      </c>
      <c r="M196" s="110">
        <v>18</v>
      </c>
      <c r="N196" s="110">
        <v>49</v>
      </c>
      <c r="O196" s="110">
        <v>46</v>
      </c>
      <c r="P196" s="110">
        <v>7</v>
      </c>
      <c r="Q196" s="110">
        <v>127</v>
      </c>
      <c r="R196" s="110">
        <v>92</v>
      </c>
      <c r="S196" s="110">
        <v>2</v>
      </c>
      <c r="T196" s="110">
        <v>17</v>
      </c>
      <c r="U196" s="110">
        <v>4</v>
      </c>
    </row>
    <row r="197" spans="1:21" ht="13.2" x14ac:dyDescent="0.25">
      <c r="A197" s="110" t="s">
        <v>514</v>
      </c>
      <c r="B197" s="110">
        <v>35</v>
      </c>
      <c r="C197" s="110">
        <v>36</v>
      </c>
      <c r="D197" s="110">
        <v>36</v>
      </c>
      <c r="E197" s="110">
        <v>71</v>
      </c>
      <c r="F197" s="110">
        <v>40</v>
      </c>
      <c r="G197" s="110">
        <v>34</v>
      </c>
      <c r="H197" s="110">
        <v>7</v>
      </c>
      <c r="I197" s="110">
        <v>0</v>
      </c>
      <c r="J197" s="110">
        <v>1</v>
      </c>
      <c r="K197" s="110">
        <v>13</v>
      </c>
      <c r="L197" s="110">
        <v>62</v>
      </c>
      <c r="M197" s="110">
        <v>18</v>
      </c>
      <c r="N197" s="110">
        <v>30</v>
      </c>
      <c r="O197" s="110">
        <v>42</v>
      </c>
      <c r="P197" s="110">
        <v>11</v>
      </c>
      <c r="Q197" s="110">
        <v>61</v>
      </c>
      <c r="R197" s="110">
        <v>44</v>
      </c>
      <c r="S197" s="110">
        <v>2</v>
      </c>
      <c r="T197" s="110">
        <v>10</v>
      </c>
      <c r="U197" s="110">
        <v>0</v>
      </c>
    </row>
    <row r="198" spans="1:21" ht="13.2" x14ac:dyDescent="0.25">
      <c r="A198" s="110" t="s">
        <v>515</v>
      </c>
      <c r="B198" s="110">
        <v>20</v>
      </c>
      <c r="C198" s="110">
        <v>20</v>
      </c>
      <c r="D198" s="110">
        <v>14</v>
      </c>
      <c r="E198" s="110">
        <v>37</v>
      </c>
      <c r="F198" s="110">
        <v>33</v>
      </c>
      <c r="G198" s="110">
        <v>28</v>
      </c>
      <c r="H198" s="110">
        <v>10</v>
      </c>
      <c r="I198" s="110">
        <v>0</v>
      </c>
      <c r="J198" s="110">
        <v>1</v>
      </c>
      <c r="K198" s="110">
        <v>10</v>
      </c>
      <c r="L198" s="110">
        <v>45</v>
      </c>
      <c r="M198" s="110">
        <v>18</v>
      </c>
      <c r="N198" s="110">
        <v>33</v>
      </c>
      <c r="O198" s="110">
        <v>26</v>
      </c>
      <c r="P198" s="110">
        <v>14</v>
      </c>
      <c r="Q198" s="110">
        <v>58</v>
      </c>
      <c r="R198" s="110">
        <v>55</v>
      </c>
      <c r="S198" s="110">
        <v>4</v>
      </c>
      <c r="T198" s="110">
        <v>22</v>
      </c>
      <c r="U198" s="110">
        <v>1</v>
      </c>
    </row>
    <row r="199" spans="1:21" ht="13.2" x14ac:dyDescent="0.25">
      <c r="A199" s="110" t="s">
        <v>516</v>
      </c>
      <c r="B199" s="110">
        <v>72</v>
      </c>
      <c r="C199" s="110">
        <v>96</v>
      </c>
      <c r="D199" s="110">
        <v>74</v>
      </c>
      <c r="E199" s="110">
        <v>177</v>
      </c>
      <c r="F199" s="110">
        <v>99</v>
      </c>
      <c r="G199" s="110">
        <v>67</v>
      </c>
      <c r="H199" s="110">
        <v>22</v>
      </c>
      <c r="I199" s="110">
        <v>10</v>
      </c>
      <c r="J199" s="110">
        <v>1</v>
      </c>
      <c r="K199" s="110">
        <v>28</v>
      </c>
      <c r="L199" s="110">
        <v>138</v>
      </c>
      <c r="M199" s="110">
        <v>25</v>
      </c>
      <c r="N199" s="110">
        <v>118</v>
      </c>
      <c r="O199" s="110">
        <v>36</v>
      </c>
      <c r="P199" s="110">
        <v>21</v>
      </c>
      <c r="Q199" s="110">
        <v>245</v>
      </c>
      <c r="R199" s="110">
        <v>114</v>
      </c>
      <c r="S199" s="110">
        <v>12</v>
      </c>
      <c r="T199" s="110">
        <v>74</v>
      </c>
      <c r="U199" s="110">
        <v>7</v>
      </c>
    </row>
    <row r="200" spans="1:21" ht="13.2" x14ac:dyDescent="0.25">
      <c r="A200" s="110" t="s">
        <v>517</v>
      </c>
      <c r="B200" s="110">
        <v>16</v>
      </c>
      <c r="C200" s="110">
        <v>17</v>
      </c>
      <c r="D200" s="110">
        <v>32</v>
      </c>
      <c r="E200" s="110">
        <v>91</v>
      </c>
      <c r="F200" s="110">
        <v>8</v>
      </c>
      <c r="G200" s="110">
        <v>20</v>
      </c>
      <c r="H200" s="110">
        <v>5</v>
      </c>
      <c r="I200" s="110">
        <v>0</v>
      </c>
      <c r="J200" s="110">
        <v>0</v>
      </c>
      <c r="K200" s="110">
        <v>5</v>
      </c>
      <c r="L200" s="110">
        <v>63</v>
      </c>
      <c r="M200" s="110">
        <v>18</v>
      </c>
      <c r="N200" s="110">
        <v>50</v>
      </c>
      <c r="O200" s="110">
        <v>16</v>
      </c>
      <c r="P200" s="110">
        <v>1</v>
      </c>
      <c r="Q200" s="110">
        <v>68</v>
      </c>
      <c r="R200" s="110">
        <v>29</v>
      </c>
      <c r="S200" s="110">
        <v>0</v>
      </c>
      <c r="T200" s="110">
        <v>5</v>
      </c>
      <c r="U200" s="110">
        <v>2</v>
      </c>
    </row>
    <row r="201" spans="1:21" ht="13.2" x14ac:dyDescent="0.25">
      <c r="A201" s="110" t="s">
        <v>518</v>
      </c>
      <c r="B201" s="110">
        <v>18</v>
      </c>
      <c r="C201" s="110">
        <v>6</v>
      </c>
      <c r="D201" s="110">
        <v>23</v>
      </c>
      <c r="E201" s="110">
        <v>80</v>
      </c>
      <c r="F201" s="110">
        <v>23</v>
      </c>
      <c r="G201" s="110">
        <v>14</v>
      </c>
      <c r="H201" s="110">
        <v>6</v>
      </c>
      <c r="I201" s="110">
        <v>11</v>
      </c>
      <c r="J201" s="110">
        <v>1</v>
      </c>
      <c r="K201" s="110">
        <v>21</v>
      </c>
      <c r="L201" s="110">
        <v>30</v>
      </c>
      <c r="M201" s="110">
        <v>30</v>
      </c>
      <c r="N201" s="110">
        <v>41</v>
      </c>
      <c r="O201" s="110">
        <v>20</v>
      </c>
      <c r="P201" s="110">
        <v>7</v>
      </c>
      <c r="Q201" s="110">
        <v>77</v>
      </c>
      <c r="R201" s="110">
        <v>42</v>
      </c>
      <c r="S201" s="110">
        <v>8</v>
      </c>
      <c r="T201" s="110">
        <v>20</v>
      </c>
      <c r="U201" s="110">
        <v>28</v>
      </c>
    </row>
    <row r="202" spans="1:21" ht="14.25" customHeight="1" x14ac:dyDescent="0.25">
      <c r="A202" s="18" t="s">
        <v>519</v>
      </c>
      <c r="B202" s="18"/>
      <c r="C202" s="18"/>
      <c r="D202" s="110"/>
      <c r="E202" s="110"/>
      <c r="F202" s="18"/>
      <c r="G202" s="110"/>
      <c r="H202" s="110"/>
      <c r="I202" s="18"/>
      <c r="J202" s="110"/>
      <c r="K202" s="110"/>
      <c r="L202" s="110"/>
      <c r="M202" s="110"/>
      <c r="N202" s="110"/>
      <c r="O202" s="18"/>
      <c r="P202" s="110"/>
      <c r="Q202" s="110"/>
      <c r="R202" s="110"/>
      <c r="S202" s="18"/>
      <c r="T202" s="110"/>
      <c r="U202" s="110"/>
    </row>
    <row r="203" spans="1:21" ht="13.2" x14ac:dyDescent="0.25">
      <c r="A203" s="110" t="s">
        <v>520</v>
      </c>
      <c r="B203" s="110">
        <v>27</v>
      </c>
      <c r="C203" s="110">
        <v>37</v>
      </c>
      <c r="D203" s="110">
        <v>54</v>
      </c>
      <c r="E203" s="110">
        <v>94</v>
      </c>
      <c r="F203" s="110">
        <v>47</v>
      </c>
      <c r="G203" s="110">
        <v>80</v>
      </c>
      <c r="H203" s="110">
        <v>32</v>
      </c>
      <c r="I203" s="110">
        <v>4</v>
      </c>
      <c r="J203" s="110">
        <v>6</v>
      </c>
      <c r="K203" s="110">
        <v>5</v>
      </c>
      <c r="L203" s="110">
        <v>62</v>
      </c>
      <c r="M203" s="110">
        <v>36</v>
      </c>
      <c r="N203" s="110">
        <v>53</v>
      </c>
      <c r="O203" s="110">
        <v>34</v>
      </c>
      <c r="P203" s="110">
        <v>14</v>
      </c>
      <c r="Q203" s="110">
        <v>98</v>
      </c>
      <c r="R203" s="110">
        <v>74</v>
      </c>
      <c r="S203" s="110">
        <v>31</v>
      </c>
      <c r="T203" s="110">
        <v>29</v>
      </c>
      <c r="U203" s="110">
        <v>0</v>
      </c>
    </row>
    <row r="204" spans="1:21" ht="13.2" x14ac:dyDescent="0.25">
      <c r="A204" s="110" t="s">
        <v>521</v>
      </c>
      <c r="B204" s="110">
        <v>23</v>
      </c>
      <c r="C204" s="110">
        <v>9</v>
      </c>
      <c r="D204" s="110">
        <v>11</v>
      </c>
      <c r="E204" s="110">
        <v>30</v>
      </c>
      <c r="F204" s="110">
        <v>5</v>
      </c>
      <c r="G204" s="110">
        <v>21</v>
      </c>
      <c r="H204" s="110">
        <v>6</v>
      </c>
      <c r="I204" s="110">
        <v>0</v>
      </c>
      <c r="J204" s="110">
        <v>1</v>
      </c>
      <c r="K204" s="110">
        <v>3</v>
      </c>
      <c r="L204" s="110">
        <v>27</v>
      </c>
      <c r="M204" s="110">
        <v>7</v>
      </c>
      <c r="N204" s="110">
        <v>9</v>
      </c>
      <c r="O204" s="110">
        <v>14</v>
      </c>
      <c r="P204" s="110">
        <v>1</v>
      </c>
      <c r="Q204" s="110">
        <v>15</v>
      </c>
      <c r="R204" s="110">
        <v>18</v>
      </c>
      <c r="S204" s="110">
        <v>5</v>
      </c>
      <c r="T204" s="110">
        <v>18</v>
      </c>
      <c r="U204" s="110">
        <v>2</v>
      </c>
    </row>
    <row r="205" spans="1:21" ht="13.2" x14ac:dyDescent="0.25">
      <c r="A205" s="110" t="s">
        <v>522</v>
      </c>
      <c r="B205" s="110">
        <v>34</v>
      </c>
      <c r="C205" s="110">
        <v>20</v>
      </c>
      <c r="D205" s="110">
        <v>28</v>
      </c>
      <c r="E205" s="110">
        <v>10</v>
      </c>
      <c r="F205" s="110">
        <v>2</v>
      </c>
      <c r="G205" s="110">
        <v>20</v>
      </c>
      <c r="H205" s="110">
        <v>7</v>
      </c>
      <c r="I205" s="110">
        <v>3</v>
      </c>
      <c r="J205" s="110">
        <v>2</v>
      </c>
      <c r="K205" s="110">
        <v>17</v>
      </c>
      <c r="L205" s="110">
        <v>43</v>
      </c>
      <c r="M205" s="110">
        <v>13</v>
      </c>
      <c r="N205" s="110">
        <v>17</v>
      </c>
      <c r="O205" s="110">
        <v>17</v>
      </c>
      <c r="P205" s="110">
        <v>4</v>
      </c>
      <c r="Q205" s="110">
        <v>53</v>
      </c>
      <c r="R205" s="110">
        <v>10</v>
      </c>
      <c r="S205" s="110">
        <v>1</v>
      </c>
      <c r="T205" s="110">
        <v>9</v>
      </c>
      <c r="U205" s="110">
        <v>1</v>
      </c>
    </row>
    <row r="206" spans="1:21" ht="13.2" x14ac:dyDescent="0.25">
      <c r="A206" s="110" t="s">
        <v>523</v>
      </c>
      <c r="B206" s="110">
        <v>22</v>
      </c>
      <c r="C206" s="110">
        <v>17</v>
      </c>
      <c r="D206" s="110">
        <v>33</v>
      </c>
      <c r="E206" s="110">
        <v>38</v>
      </c>
      <c r="F206" s="110">
        <v>29</v>
      </c>
      <c r="G206" s="110">
        <v>23</v>
      </c>
      <c r="H206" s="110">
        <v>8</v>
      </c>
      <c r="I206" s="110">
        <v>2</v>
      </c>
      <c r="J206" s="110">
        <v>4</v>
      </c>
      <c r="K206" s="110">
        <v>13</v>
      </c>
      <c r="L206" s="110">
        <v>44</v>
      </c>
      <c r="M206" s="110">
        <v>2</v>
      </c>
      <c r="N206" s="110">
        <v>32</v>
      </c>
      <c r="O206" s="110">
        <v>34</v>
      </c>
      <c r="P206" s="110">
        <v>8</v>
      </c>
      <c r="Q206" s="110">
        <v>44</v>
      </c>
      <c r="R206" s="110">
        <v>32</v>
      </c>
      <c r="S206" s="110">
        <v>12</v>
      </c>
      <c r="T206" s="110">
        <v>12</v>
      </c>
      <c r="U206" s="110">
        <v>0</v>
      </c>
    </row>
    <row r="207" spans="1:21" ht="13.2" x14ac:dyDescent="0.25">
      <c r="A207" s="110" t="s">
        <v>524</v>
      </c>
      <c r="B207" s="110">
        <v>8</v>
      </c>
      <c r="C207" s="110">
        <v>18</v>
      </c>
      <c r="D207" s="110">
        <v>25</v>
      </c>
      <c r="E207" s="110">
        <v>32</v>
      </c>
      <c r="F207" s="110">
        <v>12</v>
      </c>
      <c r="G207" s="110">
        <v>27</v>
      </c>
      <c r="H207" s="110">
        <v>11</v>
      </c>
      <c r="I207" s="110">
        <v>1</v>
      </c>
      <c r="J207" s="110">
        <v>9</v>
      </c>
      <c r="K207" s="110">
        <v>3</v>
      </c>
      <c r="L207" s="110">
        <v>28</v>
      </c>
      <c r="M207" s="110">
        <v>4</v>
      </c>
      <c r="N207" s="110">
        <v>15</v>
      </c>
      <c r="O207" s="110">
        <v>16</v>
      </c>
      <c r="P207" s="110">
        <v>2</v>
      </c>
      <c r="Q207" s="110">
        <v>27</v>
      </c>
      <c r="R207" s="110">
        <v>26</v>
      </c>
      <c r="S207" s="110">
        <v>1</v>
      </c>
      <c r="T207" s="110">
        <v>8</v>
      </c>
      <c r="U207" s="110">
        <v>1</v>
      </c>
    </row>
    <row r="208" spans="1:21" ht="13.2" x14ac:dyDescent="0.25">
      <c r="A208" s="110" t="s">
        <v>525</v>
      </c>
      <c r="B208" s="110">
        <v>25</v>
      </c>
      <c r="C208" s="110">
        <v>24</v>
      </c>
      <c r="D208" s="110">
        <v>18</v>
      </c>
      <c r="E208" s="110">
        <v>50</v>
      </c>
      <c r="F208" s="110">
        <v>6</v>
      </c>
      <c r="G208" s="110">
        <v>15</v>
      </c>
      <c r="H208" s="110">
        <v>0</v>
      </c>
      <c r="I208" s="110">
        <v>0</v>
      </c>
      <c r="J208" s="110">
        <v>2</v>
      </c>
      <c r="K208" s="110">
        <v>6</v>
      </c>
      <c r="L208" s="110">
        <v>31</v>
      </c>
      <c r="M208" s="110">
        <v>18</v>
      </c>
      <c r="N208" s="110">
        <v>21</v>
      </c>
      <c r="O208" s="110">
        <v>16</v>
      </c>
      <c r="P208" s="110">
        <v>2</v>
      </c>
      <c r="Q208" s="110">
        <v>34</v>
      </c>
      <c r="R208" s="110">
        <v>37</v>
      </c>
      <c r="S208" s="110">
        <v>1</v>
      </c>
      <c r="T208" s="110">
        <v>12</v>
      </c>
      <c r="U208" s="110">
        <v>0</v>
      </c>
    </row>
    <row r="209" spans="1:21" ht="13.2" x14ac:dyDescent="0.25">
      <c r="A209" s="110" t="s">
        <v>526</v>
      </c>
      <c r="B209" s="110">
        <v>27</v>
      </c>
      <c r="C209" s="110">
        <v>12</v>
      </c>
      <c r="D209" s="110">
        <v>25</v>
      </c>
      <c r="E209" s="110">
        <v>139</v>
      </c>
      <c r="F209" s="110">
        <v>32</v>
      </c>
      <c r="G209" s="110">
        <v>18</v>
      </c>
      <c r="H209" s="110">
        <v>10</v>
      </c>
      <c r="I209" s="110">
        <v>1</v>
      </c>
      <c r="J209" s="110">
        <v>10</v>
      </c>
      <c r="K209" s="110">
        <v>5</v>
      </c>
      <c r="L209" s="110">
        <v>29</v>
      </c>
      <c r="M209" s="110">
        <v>4</v>
      </c>
      <c r="N209" s="110">
        <v>75</v>
      </c>
      <c r="O209" s="110">
        <v>18</v>
      </c>
      <c r="P209" s="110">
        <v>3</v>
      </c>
      <c r="Q209" s="110">
        <v>115</v>
      </c>
      <c r="R209" s="110">
        <v>104</v>
      </c>
      <c r="S209" s="110">
        <v>9</v>
      </c>
      <c r="T209" s="110">
        <v>10</v>
      </c>
      <c r="U209" s="110">
        <v>0</v>
      </c>
    </row>
    <row r="210" spans="1:21" ht="13.2" x14ac:dyDescent="0.25">
      <c r="A210" s="110" t="s">
        <v>527</v>
      </c>
      <c r="B210" s="110">
        <v>97</v>
      </c>
      <c r="C210" s="110">
        <v>115</v>
      </c>
      <c r="D210" s="110">
        <v>135</v>
      </c>
      <c r="E210" s="110">
        <v>427</v>
      </c>
      <c r="F210" s="110">
        <v>204</v>
      </c>
      <c r="G210" s="110">
        <v>102</v>
      </c>
      <c r="H210" s="110">
        <v>79</v>
      </c>
      <c r="I210" s="110">
        <v>13</v>
      </c>
      <c r="J210" s="110">
        <v>40</v>
      </c>
      <c r="K210" s="110">
        <v>31</v>
      </c>
      <c r="L210" s="110">
        <v>282</v>
      </c>
      <c r="M210" s="110">
        <v>12</v>
      </c>
      <c r="N210" s="110">
        <v>354</v>
      </c>
      <c r="O210" s="110">
        <v>108</v>
      </c>
      <c r="P210" s="110">
        <v>21</v>
      </c>
      <c r="Q210" s="110">
        <v>526</v>
      </c>
      <c r="R210" s="110">
        <v>376</v>
      </c>
      <c r="S210" s="110">
        <v>19</v>
      </c>
      <c r="T210" s="110">
        <v>67</v>
      </c>
      <c r="U210" s="110">
        <v>1</v>
      </c>
    </row>
    <row r="211" spans="1:21" ht="13.2" x14ac:dyDescent="0.25">
      <c r="A211" s="110" t="s">
        <v>528</v>
      </c>
      <c r="B211" s="110">
        <v>28</v>
      </c>
      <c r="C211" s="110">
        <v>10</v>
      </c>
      <c r="D211" s="110">
        <v>32</v>
      </c>
      <c r="E211" s="110">
        <v>25</v>
      </c>
      <c r="F211" s="110">
        <v>28</v>
      </c>
      <c r="G211" s="110">
        <v>40</v>
      </c>
      <c r="H211" s="110">
        <v>18</v>
      </c>
      <c r="I211" s="110">
        <v>3</v>
      </c>
      <c r="J211" s="110">
        <v>4</v>
      </c>
      <c r="K211" s="110">
        <v>7</v>
      </c>
      <c r="L211" s="110">
        <v>72</v>
      </c>
      <c r="M211" s="110">
        <v>8</v>
      </c>
      <c r="N211" s="110">
        <v>27</v>
      </c>
      <c r="O211" s="110">
        <v>34</v>
      </c>
      <c r="P211" s="110">
        <v>5</v>
      </c>
      <c r="Q211" s="110">
        <v>60</v>
      </c>
      <c r="R211" s="110">
        <v>35</v>
      </c>
      <c r="S211" s="110">
        <v>11</v>
      </c>
      <c r="T211" s="110">
        <v>6</v>
      </c>
      <c r="U211" s="110">
        <v>0</v>
      </c>
    </row>
    <row r="212" spans="1:21" ht="13.2" x14ac:dyDescent="0.25">
      <c r="A212" s="110" t="s">
        <v>529</v>
      </c>
      <c r="B212" s="110">
        <v>11</v>
      </c>
      <c r="C212" s="110">
        <v>12</v>
      </c>
      <c r="D212" s="110">
        <v>61</v>
      </c>
      <c r="E212" s="110">
        <v>109</v>
      </c>
      <c r="F212" s="110">
        <v>27</v>
      </c>
      <c r="G212" s="110">
        <v>56</v>
      </c>
      <c r="H212" s="110">
        <v>37</v>
      </c>
      <c r="I212" s="110">
        <v>5</v>
      </c>
      <c r="J212" s="110">
        <v>5</v>
      </c>
      <c r="K212" s="110">
        <v>10</v>
      </c>
      <c r="L212" s="110">
        <v>122</v>
      </c>
      <c r="M212" s="110">
        <v>26</v>
      </c>
      <c r="N212" s="110">
        <v>66</v>
      </c>
      <c r="O212" s="110">
        <v>22</v>
      </c>
      <c r="P212" s="110">
        <v>11</v>
      </c>
      <c r="Q212" s="110">
        <v>89</v>
      </c>
      <c r="R212" s="110">
        <v>57</v>
      </c>
      <c r="S212" s="110">
        <v>1</v>
      </c>
      <c r="T212" s="110">
        <v>29</v>
      </c>
      <c r="U212" s="110">
        <v>3</v>
      </c>
    </row>
    <row r="213" spans="1:21" ht="13.2" x14ac:dyDescent="0.25">
      <c r="A213" s="110" t="s">
        <v>530</v>
      </c>
      <c r="B213" s="110">
        <v>14</v>
      </c>
      <c r="C213" s="110">
        <v>7</v>
      </c>
      <c r="D213" s="110">
        <v>1</v>
      </c>
      <c r="E213" s="110">
        <v>8</v>
      </c>
      <c r="F213" s="110">
        <v>5</v>
      </c>
      <c r="G213" s="110">
        <v>16</v>
      </c>
      <c r="H213" s="110">
        <v>8</v>
      </c>
      <c r="I213" s="110">
        <v>0</v>
      </c>
      <c r="J213" s="110">
        <v>0</v>
      </c>
      <c r="K213" s="110">
        <v>1</v>
      </c>
      <c r="L213" s="110">
        <v>9</v>
      </c>
      <c r="M213" s="110">
        <v>2</v>
      </c>
      <c r="N213" s="110">
        <v>4</v>
      </c>
      <c r="O213" s="110">
        <v>7</v>
      </c>
      <c r="P213" s="110">
        <v>0</v>
      </c>
      <c r="Q213" s="110">
        <v>13</v>
      </c>
      <c r="R213" s="110">
        <v>5</v>
      </c>
      <c r="S213" s="110">
        <v>0</v>
      </c>
      <c r="T213" s="110">
        <v>2</v>
      </c>
      <c r="U213" s="110">
        <v>0</v>
      </c>
    </row>
    <row r="214" spans="1:21" ht="13.2" x14ac:dyDescent="0.25">
      <c r="A214" s="110" t="s">
        <v>531</v>
      </c>
      <c r="B214" s="110">
        <v>3</v>
      </c>
      <c r="C214" s="110">
        <v>5</v>
      </c>
      <c r="D214" s="110">
        <v>25</v>
      </c>
      <c r="E214" s="110">
        <v>13</v>
      </c>
      <c r="F214" s="110">
        <v>2</v>
      </c>
      <c r="G214" s="110">
        <v>13</v>
      </c>
      <c r="H214" s="110">
        <v>2</v>
      </c>
      <c r="I214" s="110">
        <v>0</v>
      </c>
      <c r="J214" s="110">
        <v>0</v>
      </c>
      <c r="K214" s="110">
        <v>3</v>
      </c>
      <c r="L214" s="110">
        <v>18</v>
      </c>
      <c r="M214" s="110">
        <v>3</v>
      </c>
      <c r="N214" s="110">
        <v>8</v>
      </c>
      <c r="O214" s="110">
        <v>10</v>
      </c>
      <c r="P214" s="110">
        <v>3</v>
      </c>
      <c r="Q214" s="110">
        <v>13</v>
      </c>
      <c r="R214" s="110">
        <v>8</v>
      </c>
      <c r="S214" s="110">
        <v>2</v>
      </c>
      <c r="T214" s="110">
        <v>6</v>
      </c>
      <c r="U214" s="110">
        <v>0</v>
      </c>
    </row>
    <row r="215" spans="1:21" ht="13.2" x14ac:dyDescent="0.25">
      <c r="A215" s="110" t="s">
        <v>532</v>
      </c>
      <c r="B215" s="110">
        <v>27</v>
      </c>
      <c r="C215" s="110">
        <v>7</v>
      </c>
      <c r="D215" s="110">
        <v>8</v>
      </c>
      <c r="E215" s="110">
        <v>26</v>
      </c>
      <c r="F215" s="110">
        <v>21</v>
      </c>
      <c r="G215" s="110">
        <v>33</v>
      </c>
      <c r="H215" s="110">
        <v>5</v>
      </c>
      <c r="I215" s="110">
        <v>0</v>
      </c>
      <c r="J215" s="110">
        <v>1</v>
      </c>
      <c r="K215" s="110">
        <v>4</v>
      </c>
      <c r="L215" s="110">
        <v>61</v>
      </c>
      <c r="M215" s="110">
        <v>53</v>
      </c>
      <c r="N215" s="110">
        <v>36</v>
      </c>
      <c r="O215" s="110">
        <v>24</v>
      </c>
      <c r="P215" s="110">
        <v>8</v>
      </c>
      <c r="Q215" s="110">
        <v>68</v>
      </c>
      <c r="R215" s="110">
        <v>23</v>
      </c>
      <c r="S215" s="110">
        <v>1</v>
      </c>
      <c r="T215" s="110">
        <v>9</v>
      </c>
      <c r="U215" s="110">
        <v>0</v>
      </c>
    </row>
    <row r="216" spans="1:21" ht="13.2" x14ac:dyDescent="0.25">
      <c r="A216" s="110" t="s">
        <v>533</v>
      </c>
      <c r="B216" s="110">
        <v>26</v>
      </c>
      <c r="C216" s="110">
        <v>22</v>
      </c>
      <c r="D216" s="110">
        <v>47</v>
      </c>
      <c r="E216" s="110">
        <v>56</v>
      </c>
      <c r="F216" s="110">
        <v>25</v>
      </c>
      <c r="G216" s="110">
        <v>62</v>
      </c>
      <c r="H216" s="110">
        <v>6</v>
      </c>
      <c r="I216" s="110">
        <v>3</v>
      </c>
      <c r="J216" s="110">
        <v>1</v>
      </c>
      <c r="K216" s="110">
        <v>4</v>
      </c>
      <c r="L216" s="110">
        <v>45</v>
      </c>
      <c r="M216" s="110">
        <v>3</v>
      </c>
      <c r="N216" s="110">
        <v>52</v>
      </c>
      <c r="O216" s="110">
        <v>37</v>
      </c>
      <c r="P216" s="110">
        <v>3</v>
      </c>
      <c r="Q216" s="110">
        <v>65</v>
      </c>
      <c r="R216" s="110">
        <v>37</v>
      </c>
      <c r="S216" s="110">
        <v>0</v>
      </c>
      <c r="T216" s="110">
        <v>14</v>
      </c>
      <c r="U216" s="110">
        <v>3</v>
      </c>
    </row>
    <row r="217" spans="1:21" ht="13.2" x14ac:dyDescent="0.25">
      <c r="A217" s="110" t="s">
        <v>534</v>
      </c>
      <c r="B217" s="110">
        <v>44</v>
      </c>
      <c r="C217" s="110">
        <v>3</v>
      </c>
      <c r="D217" s="110">
        <v>10</v>
      </c>
      <c r="E217" s="110">
        <v>34</v>
      </c>
      <c r="F217" s="110">
        <v>8</v>
      </c>
      <c r="G217" s="110">
        <v>23</v>
      </c>
      <c r="H217" s="110">
        <v>0</v>
      </c>
      <c r="I217" s="110">
        <v>0</v>
      </c>
      <c r="J217" s="110">
        <v>1</v>
      </c>
      <c r="K217" s="110">
        <v>2</v>
      </c>
      <c r="L217" s="110">
        <v>32</v>
      </c>
      <c r="M217" s="110">
        <v>8</v>
      </c>
      <c r="N217" s="110">
        <v>28</v>
      </c>
      <c r="O217" s="110">
        <v>12</v>
      </c>
      <c r="P217" s="110">
        <v>4</v>
      </c>
      <c r="Q217" s="110">
        <v>47</v>
      </c>
      <c r="R217" s="110">
        <v>10</v>
      </c>
      <c r="S217" s="110">
        <v>0</v>
      </c>
      <c r="T217" s="110">
        <v>16</v>
      </c>
      <c r="U217" s="110">
        <v>0</v>
      </c>
    </row>
    <row r="218" spans="1:21" ht="13.2" x14ac:dyDescent="0.25">
      <c r="A218" s="110" t="s">
        <v>535</v>
      </c>
      <c r="B218" s="110">
        <v>49</v>
      </c>
      <c r="C218" s="110">
        <v>26</v>
      </c>
      <c r="D218" s="110">
        <v>17</v>
      </c>
      <c r="E218" s="110">
        <v>22</v>
      </c>
      <c r="F218" s="110">
        <v>13</v>
      </c>
      <c r="G218" s="110">
        <v>21</v>
      </c>
      <c r="H218" s="110">
        <v>16</v>
      </c>
      <c r="I218" s="110">
        <v>2</v>
      </c>
      <c r="J218" s="110">
        <v>1</v>
      </c>
      <c r="K218" s="110">
        <v>2</v>
      </c>
      <c r="L218" s="110">
        <v>29</v>
      </c>
      <c r="M218" s="110">
        <v>5</v>
      </c>
      <c r="N218" s="110">
        <v>17</v>
      </c>
      <c r="O218" s="110">
        <v>24</v>
      </c>
      <c r="P218" s="110">
        <v>4</v>
      </c>
      <c r="Q218" s="110">
        <v>33</v>
      </c>
      <c r="R218" s="110">
        <v>13</v>
      </c>
      <c r="S218" s="110">
        <v>8</v>
      </c>
      <c r="T218" s="110">
        <v>6</v>
      </c>
      <c r="U218" s="110">
        <v>0</v>
      </c>
    </row>
    <row r="219" spans="1:21" ht="14.25" customHeight="1" x14ac:dyDescent="0.25">
      <c r="A219" s="18" t="s">
        <v>536</v>
      </c>
      <c r="B219" s="18"/>
      <c r="C219" s="18"/>
      <c r="D219" s="110"/>
      <c r="E219" s="110"/>
      <c r="F219" s="18"/>
      <c r="G219" s="110"/>
      <c r="H219" s="110"/>
      <c r="I219" s="18"/>
      <c r="J219" s="110"/>
      <c r="K219" s="110"/>
      <c r="L219" s="110"/>
      <c r="M219" s="110"/>
      <c r="N219" s="110"/>
      <c r="O219" s="18"/>
      <c r="P219" s="110"/>
      <c r="Q219" s="110"/>
      <c r="R219" s="110"/>
      <c r="S219" s="18"/>
      <c r="T219" s="110"/>
      <c r="U219" s="110"/>
    </row>
    <row r="220" spans="1:21" ht="13.2" x14ac:dyDescent="0.25">
      <c r="A220" s="110" t="s">
        <v>537</v>
      </c>
      <c r="B220" s="110">
        <v>52</v>
      </c>
      <c r="C220" s="110">
        <v>23</v>
      </c>
      <c r="D220" s="110">
        <v>22</v>
      </c>
      <c r="E220" s="110">
        <v>30</v>
      </c>
      <c r="F220" s="110">
        <v>17</v>
      </c>
      <c r="G220" s="110">
        <v>36</v>
      </c>
      <c r="H220" s="110">
        <v>11</v>
      </c>
      <c r="I220" s="110">
        <v>1</v>
      </c>
      <c r="J220" s="110">
        <v>0</v>
      </c>
      <c r="K220" s="110">
        <v>3</v>
      </c>
      <c r="L220" s="110">
        <v>53</v>
      </c>
      <c r="M220" s="110">
        <v>13</v>
      </c>
      <c r="N220" s="110">
        <v>20</v>
      </c>
      <c r="O220" s="110">
        <v>17</v>
      </c>
      <c r="P220" s="110">
        <v>12</v>
      </c>
      <c r="Q220" s="110">
        <v>34</v>
      </c>
      <c r="R220" s="110">
        <v>11</v>
      </c>
      <c r="S220" s="110">
        <v>2</v>
      </c>
      <c r="T220" s="110">
        <v>14</v>
      </c>
      <c r="U220" s="110">
        <v>1</v>
      </c>
    </row>
    <row r="221" spans="1:21" ht="13.2" x14ac:dyDescent="0.25">
      <c r="A221" s="110" t="s">
        <v>538</v>
      </c>
      <c r="B221" s="110">
        <v>18</v>
      </c>
      <c r="C221" s="110">
        <v>16</v>
      </c>
      <c r="D221" s="110">
        <v>6</v>
      </c>
      <c r="E221" s="110">
        <v>40</v>
      </c>
      <c r="F221" s="110">
        <v>3</v>
      </c>
      <c r="G221" s="110">
        <v>16</v>
      </c>
      <c r="H221" s="110">
        <v>16</v>
      </c>
      <c r="I221" s="110">
        <v>1</v>
      </c>
      <c r="J221" s="110">
        <v>0</v>
      </c>
      <c r="K221" s="110">
        <v>7</v>
      </c>
      <c r="L221" s="110">
        <v>63</v>
      </c>
      <c r="M221" s="110">
        <v>11</v>
      </c>
      <c r="N221" s="110">
        <v>16</v>
      </c>
      <c r="O221" s="110">
        <v>4</v>
      </c>
      <c r="P221" s="110">
        <v>6</v>
      </c>
      <c r="Q221" s="110">
        <v>52</v>
      </c>
      <c r="R221" s="110">
        <v>20</v>
      </c>
      <c r="S221" s="110">
        <v>0</v>
      </c>
      <c r="T221" s="110">
        <v>14</v>
      </c>
      <c r="U221" s="110">
        <v>1</v>
      </c>
    </row>
    <row r="222" spans="1:21" ht="13.2" x14ac:dyDescent="0.25">
      <c r="A222" s="110" t="s">
        <v>539</v>
      </c>
      <c r="B222" s="110">
        <v>50</v>
      </c>
      <c r="C222" s="110">
        <v>13</v>
      </c>
      <c r="D222" s="110">
        <v>35</v>
      </c>
      <c r="E222" s="110">
        <v>32</v>
      </c>
      <c r="F222" s="110">
        <v>32</v>
      </c>
      <c r="G222" s="110">
        <v>53</v>
      </c>
      <c r="H222" s="110">
        <v>38</v>
      </c>
      <c r="I222" s="110">
        <v>1</v>
      </c>
      <c r="J222" s="110">
        <v>0</v>
      </c>
      <c r="K222" s="110">
        <v>19</v>
      </c>
      <c r="L222" s="110">
        <v>102</v>
      </c>
      <c r="M222" s="110">
        <v>5</v>
      </c>
      <c r="N222" s="110">
        <v>29</v>
      </c>
      <c r="O222" s="110">
        <v>19</v>
      </c>
      <c r="P222" s="110">
        <v>8</v>
      </c>
      <c r="Q222" s="110">
        <v>66</v>
      </c>
      <c r="R222" s="110">
        <v>57</v>
      </c>
      <c r="S222" s="110">
        <v>1</v>
      </c>
      <c r="T222" s="110">
        <v>19</v>
      </c>
      <c r="U222" s="110">
        <v>1</v>
      </c>
    </row>
    <row r="223" spans="1:21" ht="13.2" x14ac:dyDescent="0.25">
      <c r="A223" s="110" t="s">
        <v>540</v>
      </c>
      <c r="B223" s="110">
        <v>14</v>
      </c>
      <c r="C223" s="110">
        <v>2</v>
      </c>
      <c r="D223" s="110">
        <v>17</v>
      </c>
      <c r="E223" s="110">
        <v>6</v>
      </c>
      <c r="F223" s="110">
        <v>9</v>
      </c>
      <c r="G223" s="110">
        <v>15</v>
      </c>
      <c r="H223" s="110">
        <v>3</v>
      </c>
      <c r="I223" s="110">
        <v>0</v>
      </c>
      <c r="J223" s="110">
        <v>0</v>
      </c>
      <c r="K223" s="110">
        <v>5</v>
      </c>
      <c r="L223" s="110">
        <v>16</v>
      </c>
      <c r="M223" s="110">
        <v>23</v>
      </c>
      <c r="N223" s="110">
        <v>13</v>
      </c>
      <c r="O223" s="110">
        <v>4</v>
      </c>
      <c r="P223" s="110">
        <v>10</v>
      </c>
      <c r="Q223" s="110">
        <v>51</v>
      </c>
      <c r="R223" s="110">
        <v>8</v>
      </c>
      <c r="S223" s="110">
        <v>0</v>
      </c>
      <c r="T223" s="110">
        <v>3</v>
      </c>
      <c r="U223" s="110">
        <v>3</v>
      </c>
    </row>
    <row r="224" spans="1:21" ht="13.2" x14ac:dyDescent="0.25">
      <c r="A224" s="110" t="s">
        <v>541</v>
      </c>
      <c r="B224" s="110">
        <v>51</v>
      </c>
      <c r="C224" s="110">
        <v>30</v>
      </c>
      <c r="D224" s="110">
        <v>53</v>
      </c>
      <c r="E224" s="110">
        <v>147</v>
      </c>
      <c r="F224" s="110">
        <v>25</v>
      </c>
      <c r="G224" s="110">
        <v>42</v>
      </c>
      <c r="H224" s="110">
        <v>28</v>
      </c>
      <c r="I224" s="110">
        <v>3</v>
      </c>
      <c r="J224" s="110">
        <v>0</v>
      </c>
      <c r="K224" s="110">
        <v>29</v>
      </c>
      <c r="L224" s="110">
        <v>147</v>
      </c>
      <c r="M224" s="110">
        <v>44</v>
      </c>
      <c r="N224" s="110">
        <v>93</v>
      </c>
      <c r="O224" s="110">
        <v>21</v>
      </c>
      <c r="P224" s="110">
        <v>13</v>
      </c>
      <c r="Q224" s="110">
        <v>191</v>
      </c>
      <c r="R224" s="110">
        <v>91</v>
      </c>
      <c r="S224" s="110">
        <v>41</v>
      </c>
      <c r="T224" s="110">
        <v>48</v>
      </c>
      <c r="U224" s="110">
        <v>1</v>
      </c>
    </row>
    <row r="225" spans="1:21" ht="13.2" x14ac:dyDescent="0.25">
      <c r="A225" s="110" t="s">
        <v>542</v>
      </c>
      <c r="B225" s="110">
        <v>66</v>
      </c>
      <c r="C225" s="110">
        <v>23</v>
      </c>
      <c r="D225" s="110">
        <v>45</v>
      </c>
      <c r="E225" s="110">
        <v>88</v>
      </c>
      <c r="F225" s="110">
        <v>50</v>
      </c>
      <c r="G225" s="110">
        <v>50</v>
      </c>
      <c r="H225" s="110">
        <v>28</v>
      </c>
      <c r="I225" s="110">
        <v>9</v>
      </c>
      <c r="J225" s="110">
        <v>2</v>
      </c>
      <c r="K225" s="110">
        <v>17</v>
      </c>
      <c r="L225" s="110">
        <v>99</v>
      </c>
      <c r="M225" s="110">
        <v>6</v>
      </c>
      <c r="N225" s="110">
        <v>70</v>
      </c>
      <c r="O225" s="110">
        <v>22</v>
      </c>
      <c r="P225" s="110">
        <v>13</v>
      </c>
      <c r="Q225" s="110">
        <v>130</v>
      </c>
      <c r="R225" s="110">
        <v>73</v>
      </c>
      <c r="S225" s="110">
        <v>10</v>
      </c>
      <c r="T225" s="110">
        <v>14</v>
      </c>
      <c r="U225" s="110">
        <v>2</v>
      </c>
    </row>
    <row r="226" spans="1:21" ht="13.2" x14ac:dyDescent="0.25">
      <c r="A226" s="110" t="s">
        <v>543</v>
      </c>
      <c r="B226" s="110">
        <v>13</v>
      </c>
      <c r="C226" s="110">
        <v>7</v>
      </c>
      <c r="D226" s="110">
        <v>10</v>
      </c>
      <c r="E226" s="110">
        <v>21</v>
      </c>
      <c r="F226" s="110">
        <v>3</v>
      </c>
      <c r="G226" s="110">
        <v>20</v>
      </c>
      <c r="H226" s="110">
        <v>9</v>
      </c>
      <c r="I226" s="110">
        <v>4</v>
      </c>
      <c r="J226" s="110">
        <v>3</v>
      </c>
      <c r="K226" s="110">
        <v>3</v>
      </c>
      <c r="L226" s="110">
        <v>22</v>
      </c>
      <c r="M226" s="110">
        <v>3</v>
      </c>
      <c r="N226" s="110">
        <v>5</v>
      </c>
      <c r="O226" s="110">
        <v>13</v>
      </c>
      <c r="P226" s="110">
        <v>2</v>
      </c>
      <c r="Q226" s="110">
        <v>21</v>
      </c>
      <c r="R226" s="110">
        <v>7</v>
      </c>
      <c r="S226" s="110">
        <v>0</v>
      </c>
      <c r="T226" s="110">
        <v>5</v>
      </c>
      <c r="U226" s="110">
        <v>0</v>
      </c>
    </row>
    <row r="227" spans="1:21" ht="13.2" x14ac:dyDescent="0.25">
      <c r="A227" s="110" t="s">
        <v>544</v>
      </c>
      <c r="B227" s="110">
        <v>18</v>
      </c>
      <c r="C227" s="110">
        <v>9</v>
      </c>
      <c r="D227" s="110">
        <v>16</v>
      </c>
      <c r="E227" s="110">
        <v>23</v>
      </c>
      <c r="F227" s="110">
        <v>16</v>
      </c>
      <c r="G227" s="110">
        <v>30</v>
      </c>
      <c r="H227" s="110">
        <v>3</v>
      </c>
      <c r="I227" s="110">
        <v>3</v>
      </c>
      <c r="J227" s="110">
        <v>0</v>
      </c>
      <c r="K227" s="110">
        <v>8</v>
      </c>
      <c r="L227" s="110">
        <v>29</v>
      </c>
      <c r="M227" s="110">
        <v>3</v>
      </c>
      <c r="N227" s="110">
        <v>17</v>
      </c>
      <c r="O227" s="110">
        <v>10</v>
      </c>
      <c r="P227" s="110">
        <v>2</v>
      </c>
      <c r="Q227" s="110">
        <v>39</v>
      </c>
      <c r="R227" s="110">
        <v>31</v>
      </c>
      <c r="S227" s="110">
        <v>5</v>
      </c>
      <c r="T227" s="110">
        <v>11</v>
      </c>
      <c r="U227" s="110">
        <v>2</v>
      </c>
    </row>
    <row r="228" spans="1:21" ht="13.2" x14ac:dyDescent="0.25">
      <c r="A228" s="110" t="s">
        <v>545</v>
      </c>
      <c r="B228" s="110">
        <v>54</v>
      </c>
      <c r="C228" s="110">
        <v>33</v>
      </c>
      <c r="D228" s="110">
        <v>62</v>
      </c>
      <c r="E228" s="110">
        <v>111</v>
      </c>
      <c r="F228" s="110">
        <v>48</v>
      </c>
      <c r="G228" s="110">
        <v>63</v>
      </c>
      <c r="H228" s="110">
        <v>6</v>
      </c>
      <c r="I228" s="110">
        <v>1</v>
      </c>
      <c r="J228" s="110">
        <v>0</v>
      </c>
      <c r="K228" s="110">
        <v>13</v>
      </c>
      <c r="L228" s="110">
        <v>81</v>
      </c>
      <c r="M228" s="110">
        <v>2</v>
      </c>
      <c r="N228" s="110">
        <v>66</v>
      </c>
      <c r="O228" s="110">
        <v>22</v>
      </c>
      <c r="P228" s="110">
        <v>4</v>
      </c>
      <c r="Q228" s="110">
        <v>102</v>
      </c>
      <c r="R228" s="110">
        <v>52</v>
      </c>
      <c r="S228" s="110">
        <v>12</v>
      </c>
      <c r="T228" s="110">
        <v>30</v>
      </c>
      <c r="U228" s="110">
        <v>1</v>
      </c>
    </row>
    <row r="229" spans="1:21" ht="13.2" x14ac:dyDescent="0.25">
      <c r="A229" s="110" t="s">
        <v>546</v>
      </c>
      <c r="B229" s="110">
        <v>8</v>
      </c>
      <c r="C229" s="110">
        <v>12</v>
      </c>
      <c r="D229" s="110">
        <v>8</v>
      </c>
      <c r="E229" s="110">
        <v>4</v>
      </c>
      <c r="F229" s="110">
        <v>14</v>
      </c>
      <c r="G229" s="110">
        <v>13</v>
      </c>
      <c r="H229" s="110">
        <v>1</v>
      </c>
      <c r="I229" s="110">
        <v>0</v>
      </c>
      <c r="J229" s="110">
        <v>0</v>
      </c>
      <c r="K229" s="110">
        <v>3</v>
      </c>
      <c r="L229" s="110">
        <v>21</v>
      </c>
      <c r="M229" s="110">
        <v>1</v>
      </c>
      <c r="N229" s="110">
        <v>9</v>
      </c>
      <c r="O229" s="110">
        <v>3</v>
      </c>
      <c r="P229" s="110">
        <v>6</v>
      </c>
      <c r="Q229" s="110">
        <v>14</v>
      </c>
      <c r="R229" s="110">
        <v>8</v>
      </c>
      <c r="S229" s="110">
        <v>1</v>
      </c>
      <c r="T229" s="110">
        <v>4</v>
      </c>
      <c r="U229" s="110">
        <v>0</v>
      </c>
    </row>
    <row r="230" spans="1:21" ht="13.2" x14ac:dyDescent="0.25">
      <c r="A230" s="110" t="s">
        <v>547</v>
      </c>
      <c r="B230" s="110">
        <v>23</v>
      </c>
      <c r="C230" s="110">
        <v>22</v>
      </c>
      <c r="D230" s="110">
        <v>23</v>
      </c>
      <c r="E230" s="110">
        <v>36</v>
      </c>
      <c r="F230" s="110">
        <v>22</v>
      </c>
      <c r="G230" s="110">
        <v>23</v>
      </c>
      <c r="H230" s="110">
        <v>10</v>
      </c>
      <c r="I230" s="110">
        <v>2</v>
      </c>
      <c r="J230" s="110">
        <v>0</v>
      </c>
      <c r="K230" s="110">
        <v>9</v>
      </c>
      <c r="L230" s="110">
        <v>35</v>
      </c>
      <c r="M230" s="110">
        <v>7</v>
      </c>
      <c r="N230" s="110">
        <v>24</v>
      </c>
      <c r="O230" s="110">
        <v>8</v>
      </c>
      <c r="P230" s="110">
        <v>3</v>
      </c>
      <c r="Q230" s="110">
        <v>84</v>
      </c>
      <c r="R230" s="110">
        <v>16</v>
      </c>
      <c r="S230" s="110">
        <v>3</v>
      </c>
      <c r="T230" s="110">
        <v>15</v>
      </c>
      <c r="U230" s="110">
        <v>4</v>
      </c>
    </row>
    <row r="231" spans="1:21" ht="13.2" x14ac:dyDescent="0.25">
      <c r="A231" s="110" t="s">
        <v>536</v>
      </c>
      <c r="B231" s="110">
        <v>167</v>
      </c>
      <c r="C231" s="110">
        <v>128</v>
      </c>
      <c r="D231" s="110">
        <v>205</v>
      </c>
      <c r="E231" s="110">
        <v>713</v>
      </c>
      <c r="F231" s="110">
        <v>315</v>
      </c>
      <c r="G231" s="110">
        <v>183</v>
      </c>
      <c r="H231" s="110">
        <v>191</v>
      </c>
      <c r="I231" s="110">
        <v>31</v>
      </c>
      <c r="J231" s="110">
        <v>5</v>
      </c>
      <c r="K231" s="110">
        <v>58</v>
      </c>
      <c r="L231" s="110">
        <v>615</v>
      </c>
      <c r="M231" s="110">
        <v>13</v>
      </c>
      <c r="N231" s="110">
        <v>587</v>
      </c>
      <c r="O231" s="110">
        <v>88</v>
      </c>
      <c r="P231" s="110">
        <v>43</v>
      </c>
      <c r="Q231" s="110">
        <v>1308</v>
      </c>
      <c r="R231" s="110">
        <v>399</v>
      </c>
      <c r="S231" s="110">
        <v>72</v>
      </c>
      <c r="T231" s="110">
        <v>108</v>
      </c>
      <c r="U231" s="110">
        <v>49</v>
      </c>
    </row>
    <row r="232" spans="1:21" ht="14.25" customHeight="1" x14ac:dyDescent="0.25">
      <c r="A232" s="18" t="s">
        <v>548</v>
      </c>
      <c r="B232" s="18"/>
      <c r="C232" s="18"/>
      <c r="D232" s="110"/>
      <c r="E232" s="110"/>
      <c r="F232" s="18"/>
      <c r="G232" s="110"/>
      <c r="H232" s="110"/>
      <c r="I232" s="18"/>
      <c r="J232" s="110"/>
      <c r="K232" s="110"/>
      <c r="L232" s="110"/>
      <c r="M232" s="110"/>
      <c r="N232" s="110"/>
      <c r="O232" s="18"/>
      <c r="P232" s="110"/>
      <c r="Q232" s="110"/>
      <c r="R232" s="110"/>
      <c r="S232" s="18"/>
      <c r="T232" s="110"/>
      <c r="U232" s="110"/>
    </row>
    <row r="233" spans="1:21" ht="13.2" x14ac:dyDescent="0.25">
      <c r="A233" s="110" t="s">
        <v>549</v>
      </c>
      <c r="B233" s="110">
        <v>27</v>
      </c>
      <c r="C233" s="110">
        <v>14</v>
      </c>
      <c r="D233" s="110">
        <v>43</v>
      </c>
      <c r="E233" s="110">
        <v>67</v>
      </c>
      <c r="F233" s="110">
        <v>18</v>
      </c>
      <c r="G233" s="110">
        <v>16</v>
      </c>
      <c r="H233" s="110">
        <v>28</v>
      </c>
      <c r="I233" s="110">
        <v>7</v>
      </c>
      <c r="J233" s="110">
        <v>1</v>
      </c>
      <c r="K233" s="110">
        <v>3</v>
      </c>
      <c r="L233" s="110">
        <v>61</v>
      </c>
      <c r="M233" s="110">
        <v>3</v>
      </c>
      <c r="N233" s="110">
        <v>31</v>
      </c>
      <c r="O233" s="110">
        <v>23</v>
      </c>
      <c r="P233" s="110">
        <v>9</v>
      </c>
      <c r="Q233" s="110">
        <v>61</v>
      </c>
      <c r="R233" s="110">
        <v>34</v>
      </c>
      <c r="S233" s="110">
        <v>7</v>
      </c>
      <c r="T233" s="110">
        <v>6</v>
      </c>
      <c r="U233" s="110">
        <v>4</v>
      </c>
    </row>
    <row r="234" spans="1:21" ht="13.2" x14ac:dyDescent="0.25">
      <c r="A234" s="110" t="s">
        <v>550</v>
      </c>
      <c r="B234" s="110">
        <v>13</v>
      </c>
      <c r="C234" s="110">
        <v>28</v>
      </c>
      <c r="D234" s="110">
        <v>26</v>
      </c>
      <c r="E234" s="110">
        <v>55</v>
      </c>
      <c r="F234" s="110">
        <v>8</v>
      </c>
      <c r="G234" s="110">
        <v>25</v>
      </c>
      <c r="H234" s="110">
        <v>4</v>
      </c>
      <c r="I234" s="110">
        <v>0</v>
      </c>
      <c r="J234" s="110">
        <v>1</v>
      </c>
      <c r="K234" s="110">
        <v>8</v>
      </c>
      <c r="L234" s="110">
        <v>106</v>
      </c>
      <c r="M234" s="110">
        <v>40</v>
      </c>
      <c r="N234" s="110">
        <v>36</v>
      </c>
      <c r="O234" s="110">
        <v>12</v>
      </c>
      <c r="P234" s="110">
        <v>2</v>
      </c>
      <c r="Q234" s="110">
        <v>64</v>
      </c>
      <c r="R234" s="110">
        <v>47</v>
      </c>
      <c r="S234" s="110">
        <v>0</v>
      </c>
      <c r="T234" s="110">
        <v>17</v>
      </c>
      <c r="U234" s="110">
        <v>1</v>
      </c>
    </row>
    <row r="235" spans="1:21" ht="13.2" x14ac:dyDescent="0.25">
      <c r="A235" s="110" t="s">
        <v>551</v>
      </c>
      <c r="B235" s="110">
        <v>41</v>
      </c>
      <c r="C235" s="110">
        <v>23</v>
      </c>
      <c r="D235" s="110">
        <v>40</v>
      </c>
      <c r="E235" s="110">
        <v>47</v>
      </c>
      <c r="F235" s="110">
        <v>35</v>
      </c>
      <c r="G235" s="110">
        <v>32</v>
      </c>
      <c r="H235" s="110">
        <v>16</v>
      </c>
      <c r="I235" s="110">
        <v>2</v>
      </c>
      <c r="J235" s="110">
        <v>2</v>
      </c>
      <c r="K235" s="110">
        <v>12</v>
      </c>
      <c r="L235" s="110">
        <v>63</v>
      </c>
      <c r="M235" s="110">
        <v>4</v>
      </c>
      <c r="N235" s="110">
        <v>47</v>
      </c>
      <c r="O235" s="110">
        <v>29</v>
      </c>
      <c r="P235" s="110">
        <v>10</v>
      </c>
      <c r="Q235" s="110">
        <v>79</v>
      </c>
      <c r="R235" s="110">
        <v>56</v>
      </c>
      <c r="S235" s="110">
        <v>5</v>
      </c>
      <c r="T235" s="110">
        <v>11</v>
      </c>
      <c r="U235" s="110">
        <v>8</v>
      </c>
    </row>
    <row r="236" spans="1:21" ht="13.2" x14ac:dyDescent="0.25">
      <c r="A236" s="110" t="s">
        <v>552</v>
      </c>
      <c r="B236" s="110">
        <v>16</v>
      </c>
      <c r="C236" s="110">
        <v>10</v>
      </c>
      <c r="D236" s="110">
        <v>23</v>
      </c>
      <c r="E236" s="110">
        <v>27</v>
      </c>
      <c r="F236" s="110">
        <v>12</v>
      </c>
      <c r="G236" s="110">
        <v>28</v>
      </c>
      <c r="H236" s="110">
        <v>21</v>
      </c>
      <c r="I236" s="110">
        <v>3</v>
      </c>
      <c r="J236" s="110">
        <v>0</v>
      </c>
      <c r="K236" s="110">
        <v>2</v>
      </c>
      <c r="L236" s="110">
        <v>40</v>
      </c>
      <c r="M236" s="110">
        <v>6</v>
      </c>
      <c r="N236" s="110">
        <v>17</v>
      </c>
      <c r="O236" s="110">
        <v>22</v>
      </c>
      <c r="P236" s="110">
        <v>2</v>
      </c>
      <c r="Q236" s="110">
        <v>36</v>
      </c>
      <c r="R236" s="110">
        <v>19</v>
      </c>
      <c r="S236" s="110">
        <v>11</v>
      </c>
      <c r="T236" s="110">
        <v>6</v>
      </c>
      <c r="U236" s="110">
        <v>4</v>
      </c>
    </row>
    <row r="237" spans="1:21" ht="13.2" x14ac:dyDescent="0.25">
      <c r="A237" s="110" t="s">
        <v>553</v>
      </c>
      <c r="B237" s="110">
        <v>70</v>
      </c>
      <c r="C237" s="110">
        <v>48</v>
      </c>
      <c r="D237" s="110">
        <v>65</v>
      </c>
      <c r="E237" s="110">
        <v>150</v>
      </c>
      <c r="F237" s="110">
        <v>32</v>
      </c>
      <c r="G237" s="110">
        <v>38</v>
      </c>
      <c r="H237" s="110">
        <v>33</v>
      </c>
      <c r="I237" s="110">
        <v>10</v>
      </c>
      <c r="J237" s="110">
        <v>2</v>
      </c>
      <c r="K237" s="110">
        <v>13</v>
      </c>
      <c r="L237" s="110">
        <v>95</v>
      </c>
      <c r="M237" s="110">
        <v>39</v>
      </c>
      <c r="N237" s="110">
        <v>55</v>
      </c>
      <c r="O237" s="110">
        <v>23</v>
      </c>
      <c r="P237" s="110">
        <v>15</v>
      </c>
      <c r="Q237" s="110">
        <v>136</v>
      </c>
      <c r="R237" s="110">
        <v>61</v>
      </c>
      <c r="S237" s="110">
        <v>20</v>
      </c>
      <c r="T237" s="110">
        <v>32</v>
      </c>
      <c r="U237" s="110">
        <v>0</v>
      </c>
    </row>
    <row r="238" spans="1:21" ht="13.2" x14ac:dyDescent="0.25">
      <c r="A238" s="110" t="s">
        <v>554</v>
      </c>
      <c r="B238" s="110">
        <v>11</v>
      </c>
      <c r="C238" s="110">
        <v>7</v>
      </c>
      <c r="D238" s="110">
        <v>11</v>
      </c>
      <c r="E238" s="110">
        <v>30</v>
      </c>
      <c r="F238" s="110">
        <v>2</v>
      </c>
      <c r="G238" s="110">
        <v>14</v>
      </c>
      <c r="H238" s="110">
        <v>10</v>
      </c>
      <c r="I238" s="110">
        <v>0</v>
      </c>
      <c r="J238" s="110">
        <v>1</v>
      </c>
      <c r="K238" s="110">
        <v>8</v>
      </c>
      <c r="L238" s="110">
        <v>35</v>
      </c>
      <c r="M238" s="110">
        <v>12</v>
      </c>
      <c r="N238" s="110">
        <v>7</v>
      </c>
      <c r="O238" s="110">
        <v>10</v>
      </c>
      <c r="P238" s="110">
        <v>4</v>
      </c>
      <c r="Q238" s="110">
        <v>19</v>
      </c>
      <c r="R238" s="110">
        <v>10</v>
      </c>
      <c r="S238" s="110">
        <v>0</v>
      </c>
      <c r="T238" s="110">
        <v>9</v>
      </c>
      <c r="U238" s="110">
        <v>1</v>
      </c>
    </row>
    <row r="239" spans="1:21" ht="13.2" x14ac:dyDescent="0.25">
      <c r="A239" s="110" t="s">
        <v>555</v>
      </c>
      <c r="B239" s="110">
        <v>68</v>
      </c>
      <c r="C239" s="110">
        <v>35</v>
      </c>
      <c r="D239" s="110">
        <v>42</v>
      </c>
      <c r="E239" s="110">
        <v>102</v>
      </c>
      <c r="F239" s="110">
        <v>19</v>
      </c>
      <c r="G239" s="110">
        <v>40</v>
      </c>
      <c r="H239" s="110">
        <v>5</v>
      </c>
      <c r="I239" s="110">
        <v>4</v>
      </c>
      <c r="J239" s="110">
        <v>1</v>
      </c>
      <c r="K239" s="110">
        <v>22</v>
      </c>
      <c r="L239" s="110">
        <v>91</v>
      </c>
      <c r="M239" s="110">
        <v>3</v>
      </c>
      <c r="N239" s="110">
        <v>59</v>
      </c>
      <c r="O239" s="110">
        <v>46</v>
      </c>
      <c r="P239" s="110">
        <v>9</v>
      </c>
      <c r="Q239" s="110">
        <v>89</v>
      </c>
      <c r="R239" s="110">
        <v>52</v>
      </c>
      <c r="S239" s="110">
        <v>4</v>
      </c>
      <c r="T239" s="110">
        <v>21</v>
      </c>
      <c r="U239" s="110">
        <v>4</v>
      </c>
    </row>
    <row r="240" spans="1:21" ht="13.2" x14ac:dyDescent="0.25">
      <c r="A240" s="110" t="s">
        <v>556</v>
      </c>
      <c r="B240" s="110">
        <v>5</v>
      </c>
      <c r="C240" s="110">
        <v>9</v>
      </c>
      <c r="D240" s="110">
        <v>2</v>
      </c>
      <c r="E240" s="110">
        <v>12</v>
      </c>
      <c r="F240" s="110">
        <v>3</v>
      </c>
      <c r="G240" s="110">
        <v>9</v>
      </c>
      <c r="H240" s="110">
        <v>7</v>
      </c>
      <c r="I240" s="110">
        <v>1</v>
      </c>
      <c r="J240" s="110">
        <v>1</v>
      </c>
      <c r="K240" s="110">
        <v>1</v>
      </c>
      <c r="L240" s="110">
        <v>21</v>
      </c>
      <c r="M240" s="110">
        <v>1</v>
      </c>
      <c r="N240" s="110">
        <v>9</v>
      </c>
      <c r="O240" s="110">
        <v>13</v>
      </c>
      <c r="P240" s="110">
        <v>5</v>
      </c>
      <c r="Q240" s="110">
        <v>9</v>
      </c>
      <c r="R240" s="110">
        <v>14</v>
      </c>
      <c r="S240" s="110">
        <v>2</v>
      </c>
      <c r="T240" s="110">
        <v>4</v>
      </c>
      <c r="U240" s="110">
        <v>0</v>
      </c>
    </row>
    <row r="241" spans="1:21" ht="13.2" x14ac:dyDescent="0.25">
      <c r="A241" s="110" t="s">
        <v>557</v>
      </c>
      <c r="B241" s="110">
        <v>19</v>
      </c>
      <c r="C241" s="110">
        <v>19</v>
      </c>
      <c r="D241" s="110">
        <v>22</v>
      </c>
      <c r="E241" s="110">
        <v>29</v>
      </c>
      <c r="F241" s="110">
        <v>15</v>
      </c>
      <c r="G241" s="110">
        <v>34</v>
      </c>
      <c r="H241" s="110">
        <v>11</v>
      </c>
      <c r="I241" s="110">
        <v>2</v>
      </c>
      <c r="J241" s="110">
        <v>2</v>
      </c>
      <c r="K241" s="110">
        <v>7</v>
      </c>
      <c r="L241" s="110">
        <v>31</v>
      </c>
      <c r="M241" s="110">
        <v>10</v>
      </c>
      <c r="N241" s="110">
        <v>32</v>
      </c>
      <c r="O241" s="110">
        <v>15</v>
      </c>
      <c r="P241" s="110">
        <v>4</v>
      </c>
      <c r="Q241" s="110">
        <v>42</v>
      </c>
      <c r="R241" s="110">
        <v>30</v>
      </c>
      <c r="S241" s="110">
        <v>1</v>
      </c>
      <c r="T241" s="110">
        <v>9</v>
      </c>
      <c r="U241" s="110">
        <v>7</v>
      </c>
    </row>
    <row r="242" spans="1:21" ht="13.2" x14ac:dyDescent="0.25">
      <c r="A242" s="110" t="s">
        <v>558</v>
      </c>
      <c r="B242" s="110">
        <v>162</v>
      </c>
      <c r="C242" s="110">
        <v>184</v>
      </c>
      <c r="D242" s="110">
        <v>245</v>
      </c>
      <c r="E242" s="110">
        <v>744</v>
      </c>
      <c r="F242" s="110">
        <v>242</v>
      </c>
      <c r="G242" s="110">
        <v>168</v>
      </c>
      <c r="H242" s="110">
        <v>105</v>
      </c>
      <c r="I242" s="110">
        <v>28</v>
      </c>
      <c r="J242" s="110">
        <v>24</v>
      </c>
      <c r="K242" s="110">
        <v>69</v>
      </c>
      <c r="L242" s="110">
        <v>571</v>
      </c>
      <c r="M242" s="110">
        <v>26</v>
      </c>
      <c r="N242" s="110">
        <v>683</v>
      </c>
      <c r="O242" s="110">
        <v>128</v>
      </c>
      <c r="P242" s="110">
        <v>78</v>
      </c>
      <c r="Q242" s="110">
        <v>1213</v>
      </c>
      <c r="R242" s="110">
        <v>663</v>
      </c>
      <c r="S242" s="110">
        <v>60</v>
      </c>
      <c r="T242" s="110">
        <v>99</v>
      </c>
      <c r="U242" s="110">
        <v>89</v>
      </c>
    </row>
    <row r="243" spans="1:21" ht="14.25" customHeight="1" x14ac:dyDescent="0.25">
      <c r="A243" s="18" t="s">
        <v>559</v>
      </c>
      <c r="B243" s="18"/>
      <c r="C243" s="18"/>
      <c r="D243" s="110"/>
      <c r="E243" s="110"/>
      <c r="F243" s="18"/>
      <c r="G243" s="110"/>
      <c r="H243" s="110"/>
      <c r="I243" s="18"/>
      <c r="J243" s="110"/>
      <c r="K243" s="110"/>
      <c r="L243" s="110"/>
      <c r="M243" s="110"/>
      <c r="N243" s="110"/>
      <c r="O243" s="18"/>
      <c r="P243" s="110"/>
      <c r="Q243" s="110"/>
      <c r="R243" s="110"/>
      <c r="S243" s="18"/>
      <c r="T243" s="110"/>
      <c r="U243" s="110"/>
    </row>
    <row r="244" spans="1:21" ht="13.2" x14ac:dyDescent="0.25">
      <c r="A244" s="110" t="s">
        <v>560</v>
      </c>
      <c r="B244" s="110">
        <v>32</v>
      </c>
      <c r="C244" s="110">
        <v>50</v>
      </c>
      <c r="D244" s="110">
        <v>55</v>
      </c>
      <c r="E244" s="110">
        <v>115</v>
      </c>
      <c r="F244" s="110">
        <v>28</v>
      </c>
      <c r="G244" s="110">
        <v>64</v>
      </c>
      <c r="H244" s="110">
        <v>32</v>
      </c>
      <c r="I244" s="110">
        <v>1</v>
      </c>
      <c r="J244" s="110">
        <v>1</v>
      </c>
      <c r="K244" s="110">
        <v>8</v>
      </c>
      <c r="L244" s="110">
        <v>114</v>
      </c>
      <c r="M244" s="110">
        <v>36</v>
      </c>
      <c r="N244" s="110">
        <v>57</v>
      </c>
      <c r="O244" s="110">
        <v>15</v>
      </c>
      <c r="P244" s="110">
        <v>17</v>
      </c>
      <c r="Q244" s="110">
        <v>95</v>
      </c>
      <c r="R244" s="110">
        <v>41</v>
      </c>
      <c r="S244" s="110">
        <v>1</v>
      </c>
      <c r="T244" s="110">
        <v>20</v>
      </c>
      <c r="U244" s="110">
        <v>1</v>
      </c>
    </row>
    <row r="245" spans="1:21" ht="13.2" x14ac:dyDescent="0.25">
      <c r="A245" s="110" t="s">
        <v>561</v>
      </c>
      <c r="B245" s="110">
        <v>135</v>
      </c>
      <c r="C245" s="110">
        <v>42</v>
      </c>
      <c r="D245" s="110">
        <v>113</v>
      </c>
      <c r="E245" s="110">
        <v>190</v>
      </c>
      <c r="F245" s="110">
        <v>103</v>
      </c>
      <c r="G245" s="110">
        <v>78</v>
      </c>
      <c r="H245" s="110">
        <v>71</v>
      </c>
      <c r="I245" s="110">
        <v>8</v>
      </c>
      <c r="J245" s="110">
        <v>71</v>
      </c>
      <c r="K245" s="110">
        <v>25</v>
      </c>
      <c r="L245" s="110">
        <v>223</v>
      </c>
      <c r="M245" s="110">
        <v>19</v>
      </c>
      <c r="N245" s="110">
        <v>192</v>
      </c>
      <c r="O245" s="110">
        <v>46</v>
      </c>
      <c r="P245" s="110">
        <v>24</v>
      </c>
      <c r="Q245" s="110">
        <v>275</v>
      </c>
      <c r="R245" s="110">
        <v>265</v>
      </c>
      <c r="S245" s="110">
        <v>34</v>
      </c>
      <c r="T245" s="110">
        <v>49</v>
      </c>
      <c r="U245" s="110">
        <v>3</v>
      </c>
    </row>
    <row r="246" spans="1:21" ht="13.2" x14ac:dyDescent="0.25">
      <c r="A246" s="110" t="s">
        <v>562</v>
      </c>
      <c r="B246" s="110">
        <v>149</v>
      </c>
      <c r="C246" s="110">
        <v>92</v>
      </c>
      <c r="D246" s="110">
        <v>82</v>
      </c>
      <c r="E246" s="110">
        <v>336</v>
      </c>
      <c r="F246" s="110">
        <v>122</v>
      </c>
      <c r="G246" s="110">
        <v>111</v>
      </c>
      <c r="H246" s="110">
        <v>18</v>
      </c>
      <c r="I246" s="110">
        <v>11</v>
      </c>
      <c r="J246" s="110">
        <v>9</v>
      </c>
      <c r="K246" s="110">
        <v>27</v>
      </c>
      <c r="L246" s="110">
        <v>152</v>
      </c>
      <c r="M246" s="110">
        <v>25</v>
      </c>
      <c r="N246" s="110">
        <v>295</v>
      </c>
      <c r="O246" s="110">
        <v>96</v>
      </c>
      <c r="P246" s="110">
        <v>20</v>
      </c>
      <c r="Q246" s="110">
        <v>295</v>
      </c>
      <c r="R246" s="110">
        <v>197</v>
      </c>
      <c r="S246" s="110">
        <v>12</v>
      </c>
      <c r="T246" s="110">
        <v>67</v>
      </c>
      <c r="U246" s="110">
        <v>4</v>
      </c>
    </row>
    <row r="247" spans="1:21" ht="13.2" x14ac:dyDescent="0.25">
      <c r="A247" s="110" t="s">
        <v>563</v>
      </c>
      <c r="B247" s="110">
        <v>27</v>
      </c>
      <c r="C247" s="110">
        <v>11</v>
      </c>
      <c r="D247" s="110">
        <v>13</v>
      </c>
      <c r="E247" s="110">
        <v>22</v>
      </c>
      <c r="F247" s="110">
        <v>23</v>
      </c>
      <c r="G247" s="110">
        <v>23</v>
      </c>
      <c r="H247" s="110">
        <v>24</v>
      </c>
      <c r="I247" s="110">
        <v>0</v>
      </c>
      <c r="J247" s="110">
        <v>2</v>
      </c>
      <c r="K247" s="110">
        <v>11</v>
      </c>
      <c r="L247" s="110">
        <v>22</v>
      </c>
      <c r="M247" s="110">
        <v>3</v>
      </c>
      <c r="N247" s="110">
        <v>18</v>
      </c>
      <c r="O247" s="110">
        <v>31</v>
      </c>
      <c r="P247" s="110">
        <v>8</v>
      </c>
      <c r="Q247" s="110">
        <v>44</v>
      </c>
      <c r="R247" s="110">
        <v>34</v>
      </c>
      <c r="S247" s="110">
        <v>4</v>
      </c>
      <c r="T247" s="110">
        <v>6</v>
      </c>
      <c r="U247" s="110">
        <v>2</v>
      </c>
    </row>
    <row r="248" spans="1:21" ht="13.2" x14ac:dyDescent="0.25">
      <c r="A248" s="110" t="s">
        <v>564</v>
      </c>
      <c r="B248" s="110">
        <v>59</v>
      </c>
      <c r="C248" s="110">
        <v>28</v>
      </c>
      <c r="D248" s="110">
        <v>12</v>
      </c>
      <c r="E248" s="110">
        <v>53</v>
      </c>
      <c r="F248" s="110">
        <v>34</v>
      </c>
      <c r="G248" s="110">
        <v>35</v>
      </c>
      <c r="H248" s="110">
        <v>14</v>
      </c>
      <c r="I248" s="110">
        <v>4</v>
      </c>
      <c r="J248" s="110">
        <v>4</v>
      </c>
      <c r="K248" s="110">
        <v>10</v>
      </c>
      <c r="L248" s="110">
        <v>61</v>
      </c>
      <c r="M248" s="110">
        <v>4</v>
      </c>
      <c r="N248" s="110">
        <v>46</v>
      </c>
      <c r="O248" s="110">
        <v>26</v>
      </c>
      <c r="P248" s="110">
        <v>4</v>
      </c>
      <c r="Q248" s="110">
        <v>53</v>
      </c>
      <c r="R248" s="110">
        <v>45</v>
      </c>
      <c r="S248" s="110">
        <v>2</v>
      </c>
      <c r="T248" s="110">
        <v>16</v>
      </c>
      <c r="U248" s="110">
        <v>0</v>
      </c>
    </row>
    <row r="249" spans="1:21" ht="13.2" x14ac:dyDescent="0.25">
      <c r="A249" s="110" t="s">
        <v>565</v>
      </c>
      <c r="B249" s="110">
        <v>17</v>
      </c>
      <c r="C249" s="110">
        <v>23</v>
      </c>
      <c r="D249" s="110">
        <v>28</v>
      </c>
      <c r="E249" s="110">
        <v>87</v>
      </c>
      <c r="F249" s="110">
        <v>22</v>
      </c>
      <c r="G249" s="110">
        <v>29</v>
      </c>
      <c r="H249" s="110">
        <v>46</v>
      </c>
      <c r="I249" s="110">
        <v>6</v>
      </c>
      <c r="J249" s="110">
        <v>3</v>
      </c>
      <c r="K249" s="110">
        <v>21</v>
      </c>
      <c r="L249" s="110">
        <v>40</v>
      </c>
      <c r="M249" s="110">
        <v>4</v>
      </c>
      <c r="N249" s="110">
        <v>46</v>
      </c>
      <c r="O249" s="110">
        <v>24</v>
      </c>
      <c r="P249" s="110">
        <v>8</v>
      </c>
      <c r="Q249" s="110">
        <v>44</v>
      </c>
      <c r="R249" s="110">
        <v>47</v>
      </c>
      <c r="S249" s="110">
        <v>1</v>
      </c>
      <c r="T249" s="110">
        <v>6</v>
      </c>
      <c r="U249" s="110">
        <v>6</v>
      </c>
    </row>
    <row r="250" spans="1:21" ht="13.2" x14ac:dyDescent="0.25">
      <c r="A250" s="110" t="s">
        <v>566</v>
      </c>
      <c r="B250" s="110">
        <v>56</v>
      </c>
      <c r="C250" s="110">
        <v>5</v>
      </c>
      <c r="D250" s="110">
        <v>75</v>
      </c>
      <c r="E250" s="110">
        <v>84</v>
      </c>
      <c r="F250" s="110">
        <v>28</v>
      </c>
      <c r="G250" s="110">
        <v>35</v>
      </c>
      <c r="H250" s="110">
        <v>47</v>
      </c>
      <c r="I250" s="110">
        <v>0</v>
      </c>
      <c r="J250" s="110">
        <v>2</v>
      </c>
      <c r="K250" s="110">
        <v>9</v>
      </c>
      <c r="L250" s="110">
        <v>93</v>
      </c>
      <c r="M250" s="110">
        <v>49</v>
      </c>
      <c r="N250" s="110">
        <v>44</v>
      </c>
      <c r="O250" s="110">
        <v>29</v>
      </c>
      <c r="P250" s="110">
        <v>8</v>
      </c>
      <c r="Q250" s="110">
        <v>123</v>
      </c>
      <c r="R250" s="110">
        <v>129</v>
      </c>
      <c r="S250" s="110">
        <v>5</v>
      </c>
      <c r="T250" s="110">
        <v>32</v>
      </c>
      <c r="U250" s="110">
        <v>0</v>
      </c>
    </row>
    <row r="251" spans="1:21" ht="13.2" x14ac:dyDescent="0.25">
      <c r="A251" s="110" t="s">
        <v>567</v>
      </c>
      <c r="B251" s="110">
        <v>31</v>
      </c>
      <c r="C251" s="110">
        <v>6</v>
      </c>
      <c r="D251" s="110">
        <v>24</v>
      </c>
      <c r="E251" s="110">
        <v>53</v>
      </c>
      <c r="F251" s="110">
        <v>8</v>
      </c>
      <c r="G251" s="110">
        <v>21</v>
      </c>
      <c r="H251" s="110">
        <v>22</v>
      </c>
      <c r="I251" s="110">
        <v>1</v>
      </c>
      <c r="J251" s="110">
        <v>0</v>
      </c>
      <c r="K251" s="110">
        <v>2</v>
      </c>
      <c r="L251" s="110">
        <v>21</v>
      </c>
      <c r="M251" s="110">
        <v>0</v>
      </c>
      <c r="N251" s="110">
        <v>32</v>
      </c>
      <c r="O251" s="110">
        <v>14</v>
      </c>
      <c r="P251" s="110">
        <v>3</v>
      </c>
      <c r="Q251" s="110">
        <v>36</v>
      </c>
      <c r="R251" s="110">
        <v>25</v>
      </c>
      <c r="S251" s="110">
        <v>2</v>
      </c>
      <c r="T251" s="110">
        <v>4</v>
      </c>
      <c r="U251" s="110">
        <v>3</v>
      </c>
    </row>
    <row r="252" spans="1:21" ht="13.2" x14ac:dyDescent="0.25">
      <c r="A252" s="110" t="s">
        <v>568</v>
      </c>
      <c r="B252" s="110">
        <v>61</v>
      </c>
      <c r="C252" s="110">
        <v>49</v>
      </c>
      <c r="D252" s="110">
        <v>39</v>
      </c>
      <c r="E252" s="110">
        <v>122</v>
      </c>
      <c r="F252" s="110">
        <v>26</v>
      </c>
      <c r="G252" s="110">
        <v>35</v>
      </c>
      <c r="H252" s="110">
        <v>3</v>
      </c>
      <c r="I252" s="110">
        <v>1</v>
      </c>
      <c r="J252" s="110">
        <v>0</v>
      </c>
      <c r="K252" s="110">
        <v>8</v>
      </c>
      <c r="L252" s="110">
        <v>98</v>
      </c>
      <c r="M252" s="110">
        <v>18</v>
      </c>
      <c r="N252" s="110">
        <v>42</v>
      </c>
      <c r="O252" s="110">
        <v>35</v>
      </c>
      <c r="P252" s="110">
        <v>14</v>
      </c>
      <c r="Q252" s="110">
        <v>60</v>
      </c>
      <c r="R252" s="110">
        <v>72</v>
      </c>
      <c r="S252" s="110">
        <v>4</v>
      </c>
      <c r="T252" s="110">
        <v>21</v>
      </c>
      <c r="U252" s="110">
        <v>10</v>
      </c>
    </row>
    <row r="253" spans="1:21" ht="13.2" x14ac:dyDescent="0.25">
      <c r="A253" s="110" t="s">
        <v>569</v>
      </c>
      <c r="B253" s="110">
        <v>38</v>
      </c>
      <c r="C253" s="110">
        <v>20</v>
      </c>
      <c r="D253" s="110">
        <v>5</v>
      </c>
      <c r="E253" s="110">
        <v>14</v>
      </c>
      <c r="F253" s="110">
        <v>11</v>
      </c>
      <c r="G253" s="110">
        <v>20</v>
      </c>
      <c r="H253" s="110">
        <v>2</v>
      </c>
      <c r="I253" s="110">
        <v>2</v>
      </c>
      <c r="J253" s="110">
        <v>1</v>
      </c>
      <c r="K253" s="110">
        <v>7</v>
      </c>
      <c r="L253" s="110">
        <v>24</v>
      </c>
      <c r="M253" s="110">
        <v>5</v>
      </c>
      <c r="N253" s="110">
        <v>11</v>
      </c>
      <c r="O253" s="110">
        <v>15</v>
      </c>
      <c r="P253" s="110">
        <v>3</v>
      </c>
      <c r="Q253" s="110">
        <v>14</v>
      </c>
      <c r="R253" s="110">
        <v>10</v>
      </c>
      <c r="S253" s="110">
        <v>0</v>
      </c>
      <c r="T253" s="110">
        <v>7</v>
      </c>
      <c r="U253" s="110">
        <v>3</v>
      </c>
    </row>
    <row r="254" spans="1:21" ht="13.2" x14ac:dyDescent="0.25">
      <c r="A254" s="110" t="s">
        <v>570</v>
      </c>
      <c r="B254" s="110">
        <v>45</v>
      </c>
      <c r="C254" s="110">
        <v>8</v>
      </c>
      <c r="D254" s="110">
        <v>20</v>
      </c>
      <c r="E254" s="110">
        <v>45</v>
      </c>
      <c r="F254" s="110">
        <v>24</v>
      </c>
      <c r="G254" s="110">
        <v>30</v>
      </c>
      <c r="H254" s="110">
        <v>6</v>
      </c>
      <c r="I254" s="110">
        <v>0</v>
      </c>
      <c r="J254" s="110">
        <v>2</v>
      </c>
      <c r="K254" s="110">
        <v>5</v>
      </c>
      <c r="L254" s="110">
        <v>21</v>
      </c>
      <c r="M254" s="110">
        <v>0</v>
      </c>
      <c r="N254" s="110">
        <v>33</v>
      </c>
      <c r="O254" s="110">
        <v>37</v>
      </c>
      <c r="P254" s="110">
        <v>4</v>
      </c>
      <c r="Q254" s="110">
        <v>42</v>
      </c>
      <c r="R254" s="110">
        <v>11</v>
      </c>
      <c r="S254" s="110">
        <v>1</v>
      </c>
      <c r="T254" s="110">
        <v>6</v>
      </c>
      <c r="U254" s="110">
        <v>1</v>
      </c>
    </row>
    <row r="255" spans="1:21" ht="13.2" x14ac:dyDescent="0.25">
      <c r="A255" s="110" t="s">
        <v>571</v>
      </c>
      <c r="B255" s="110">
        <v>12</v>
      </c>
      <c r="C255" s="110">
        <v>7</v>
      </c>
      <c r="D255" s="110">
        <v>34</v>
      </c>
      <c r="E255" s="110">
        <v>33</v>
      </c>
      <c r="F255" s="110">
        <v>17</v>
      </c>
      <c r="G255" s="110">
        <v>25</v>
      </c>
      <c r="H255" s="110">
        <v>24</v>
      </c>
      <c r="I255" s="110">
        <v>0</v>
      </c>
      <c r="J255" s="110">
        <v>0</v>
      </c>
      <c r="K255" s="110">
        <v>5</v>
      </c>
      <c r="L255" s="110">
        <v>22</v>
      </c>
      <c r="M255" s="110">
        <v>26</v>
      </c>
      <c r="N255" s="110">
        <v>20</v>
      </c>
      <c r="O255" s="110">
        <v>13</v>
      </c>
      <c r="P255" s="110">
        <v>11</v>
      </c>
      <c r="Q255" s="110">
        <v>37</v>
      </c>
      <c r="R255" s="110">
        <v>44</v>
      </c>
      <c r="S255" s="110">
        <v>1</v>
      </c>
      <c r="T255" s="110">
        <v>8</v>
      </c>
      <c r="U255" s="110">
        <v>1</v>
      </c>
    </row>
    <row r="256" spans="1:21" ht="13.2" x14ac:dyDescent="0.25">
      <c r="A256" s="110" t="s">
        <v>572</v>
      </c>
      <c r="B256" s="110">
        <v>54</v>
      </c>
      <c r="C256" s="110">
        <v>18</v>
      </c>
      <c r="D256" s="110">
        <v>20</v>
      </c>
      <c r="E256" s="110">
        <v>44</v>
      </c>
      <c r="F256" s="110">
        <v>15</v>
      </c>
      <c r="G256" s="110">
        <v>27</v>
      </c>
      <c r="H256" s="110">
        <v>8</v>
      </c>
      <c r="I256" s="110">
        <v>0</v>
      </c>
      <c r="J256" s="110">
        <v>6</v>
      </c>
      <c r="K256" s="110">
        <v>7</v>
      </c>
      <c r="L256" s="110">
        <v>41</v>
      </c>
      <c r="M256" s="110">
        <v>9</v>
      </c>
      <c r="N256" s="110">
        <v>23</v>
      </c>
      <c r="O256" s="110">
        <v>19</v>
      </c>
      <c r="P256" s="110">
        <v>2</v>
      </c>
      <c r="Q256" s="110">
        <v>37</v>
      </c>
      <c r="R256" s="110">
        <v>35</v>
      </c>
      <c r="S256" s="110">
        <v>8</v>
      </c>
      <c r="T256" s="110">
        <v>4</v>
      </c>
      <c r="U256" s="110">
        <v>0</v>
      </c>
    </row>
    <row r="257" spans="1:21" ht="13.2" x14ac:dyDescent="0.25">
      <c r="A257" s="110" t="s">
        <v>573</v>
      </c>
      <c r="B257" s="110">
        <v>8</v>
      </c>
      <c r="C257" s="110">
        <v>14</v>
      </c>
      <c r="D257" s="110">
        <v>7</v>
      </c>
      <c r="E257" s="110">
        <v>16</v>
      </c>
      <c r="F257" s="110">
        <v>11</v>
      </c>
      <c r="G257" s="110">
        <v>15</v>
      </c>
      <c r="H257" s="110">
        <v>4</v>
      </c>
      <c r="I257" s="110">
        <v>3</v>
      </c>
      <c r="J257" s="110">
        <v>0</v>
      </c>
      <c r="K257" s="110">
        <v>1</v>
      </c>
      <c r="L257" s="110">
        <v>31</v>
      </c>
      <c r="M257" s="110">
        <v>15</v>
      </c>
      <c r="N257" s="110">
        <v>14</v>
      </c>
      <c r="O257" s="110">
        <v>12</v>
      </c>
      <c r="P257" s="110">
        <v>3</v>
      </c>
      <c r="Q257" s="110">
        <v>31</v>
      </c>
      <c r="R257" s="110">
        <v>15</v>
      </c>
      <c r="S257" s="110">
        <v>0</v>
      </c>
      <c r="T257" s="110">
        <v>11</v>
      </c>
      <c r="U257" s="110">
        <v>2</v>
      </c>
    </row>
    <row r="258" spans="1:21" ht="13.2" x14ac:dyDescent="0.25">
      <c r="A258" s="110" t="s">
        <v>574</v>
      </c>
      <c r="B258" s="110">
        <v>36</v>
      </c>
      <c r="C258" s="110">
        <v>16</v>
      </c>
      <c r="D258" s="110">
        <v>11</v>
      </c>
      <c r="E258" s="110">
        <v>19</v>
      </c>
      <c r="F258" s="110">
        <v>11</v>
      </c>
      <c r="G258" s="110">
        <v>32</v>
      </c>
      <c r="H258" s="110">
        <v>1</v>
      </c>
      <c r="I258" s="110">
        <v>2</v>
      </c>
      <c r="J258" s="110">
        <v>1</v>
      </c>
      <c r="K258" s="110">
        <v>3</v>
      </c>
      <c r="L258" s="110">
        <v>36</v>
      </c>
      <c r="M258" s="110">
        <v>1</v>
      </c>
      <c r="N258" s="110">
        <v>6</v>
      </c>
      <c r="O258" s="110">
        <v>22</v>
      </c>
      <c r="P258" s="110">
        <v>6</v>
      </c>
      <c r="Q258" s="110">
        <v>16</v>
      </c>
      <c r="R258" s="110">
        <v>8</v>
      </c>
      <c r="S258" s="110">
        <v>0</v>
      </c>
      <c r="T258" s="110">
        <v>9</v>
      </c>
      <c r="U258" s="110">
        <v>5</v>
      </c>
    </row>
    <row r="259" spans="1:21" ht="14.25" customHeight="1" x14ac:dyDescent="0.25">
      <c r="A259" s="18" t="s">
        <v>575</v>
      </c>
      <c r="B259" s="18"/>
      <c r="C259" s="18"/>
      <c r="D259" s="110"/>
      <c r="E259" s="110"/>
      <c r="F259" s="18"/>
      <c r="G259" s="110"/>
      <c r="H259" s="110"/>
      <c r="I259" s="18"/>
      <c r="J259" s="110"/>
      <c r="K259" s="110"/>
      <c r="L259" s="110"/>
      <c r="M259" s="110"/>
      <c r="N259" s="110"/>
      <c r="O259" s="18"/>
      <c r="P259" s="110"/>
      <c r="Q259" s="110"/>
      <c r="R259" s="110"/>
      <c r="S259" s="18"/>
      <c r="T259" s="110"/>
      <c r="U259" s="110"/>
    </row>
    <row r="260" spans="1:21" ht="13.2" x14ac:dyDescent="0.25">
      <c r="A260" s="110" t="s">
        <v>576</v>
      </c>
      <c r="B260" s="110">
        <v>71</v>
      </c>
      <c r="C260" s="110">
        <v>44</v>
      </c>
      <c r="D260" s="110">
        <v>19</v>
      </c>
      <c r="E260" s="110">
        <v>125</v>
      </c>
      <c r="F260" s="110">
        <v>49</v>
      </c>
      <c r="G260" s="110">
        <v>71</v>
      </c>
      <c r="H260" s="110">
        <v>4</v>
      </c>
      <c r="I260" s="110">
        <v>13</v>
      </c>
      <c r="J260" s="110">
        <v>6</v>
      </c>
      <c r="K260" s="110">
        <v>30</v>
      </c>
      <c r="L260" s="110">
        <v>66</v>
      </c>
      <c r="M260" s="110">
        <v>34</v>
      </c>
      <c r="N260" s="110">
        <v>59</v>
      </c>
      <c r="O260" s="110">
        <v>56</v>
      </c>
      <c r="P260" s="110">
        <v>14</v>
      </c>
      <c r="Q260" s="110">
        <v>89</v>
      </c>
      <c r="R260" s="110">
        <v>70</v>
      </c>
      <c r="S260" s="110">
        <v>6</v>
      </c>
      <c r="T260" s="110">
        <v>32</v>
      </c>
      <c r="U260" s="110">
        <v>13</v>
      </c>
    </row>
    <row r="261" spans="1:21" ht="13.2" x14ac:dyDescent="0.25">
      <c r="A261" s="110" t="s">
        <v>577</v>
      </c>
      <c r="B261" s="110">
        <v>235</v>
      </c>
      <c r="C261" s="110">
        <v>119</v>
      </c>
      <c r="D261" s="110">
        <v>153</v>
      </c>
      <c r="E261" s="110">
        <v>464</v>
      </c>
      <c r="F261" s="110">
        <v>125</v>
      </c>
      <c r="G261" s="110">
        <v>111</v>
      </c>
      <c r="H261" s="110">
        <v>97</v>
      </c>
      <c r="I261" s="110">
        <v>27</v>
      </c>
      <c r="J261" s="110">
        <v>23</v>
      </c>
      <c r="K261" s="110">
        <v>98</v>
      </c>
      <c r="L261" s="110">
        <v>335</v>
      </c>
      <c r="M261" s="110">
        <v>59</v>
      </c>
      <c r="N261" s="110">
        <v>367</v>
      </c>
      <c r="O261" s="110">
        <v>93</v>
      </c>
      <c r="P261" s="110">
        <v>45</v>
      </c>
      <c r="Q261" s="110">
        <v>670</v>
      </c>
      <c r="R261" s="110">
        <v>403</v>
      </c>
      <c r="S261" s="110">
        <v>98</v>
      </c>
      <c r="T261" s="110">
        <v>94</v>
      </c>
      <c r="U261" s="110">
        <v>15</v>
      </c>
    </row>
    <row r="262" spans="1:21" ht="13.2" x14ac:dyDescent="0.25">
      <c r="A262" s="110" t="s">
        <v>578</v>
      </c>
      <c r="B262" s="110">
        <v>35</v>
      </c>
      <c r="C262" s="110">
        <v>11</v>
      </c>
      <c r="D262" s="110">
        <v>17</v>
      </c>
      <c r="E262" s="110">
        <v>18</v>
      </c>
      <c r="F262" s="110">
        <v>15</v>
      </c>
      <c r="G262" s="110">
        <v>27</v>
      </c>
      <c r="H262" s="110">
        <v>9</v>
      </c>
      <c r="I262" s="110">
        <v>3</v>
      </c>
      <c r="J262" s="110">
        <v>3</v>
      </c>
      <c r="K262" s="110">
        <v>7</v>
      </c>
      <c r="L262" s="110">
        <v>39</v>
      </c>
      <c r="M262" s="110">
        <v>19</v>
      </c>
      <c r="N262" s="110">
        <v>19</v>
      </c>
      <c r="O262" s="110">
        <v>16</v>
      </c>
      <c r="P262" s="110">
        <v>3</v>
      </c>
      <c r="Q262" s="110">
        <v>51</v>
      </c>
      <c r="R262" s="110">
        <v>7</v>
      </c>
      <c r="S262" s="110">
        <v>4</v>
      </c>
      <c r="T262" s="110">
        <v>15</v>
      </c>
      <c r="U262" s="110">
        <v>0</v>
      </c>
    </row>
    <row r="263" spans="1:21" ht="13.2" x14ac:dyDescent="0.25">
      <c r="A263" s="110" t="s">
        <v>579</v>
      </c>
      <c r="B263" s="110">
        <v>109</v>
      </c>
      <c r="C263" s="110">
        <v>19</v>
      </c>
      <c r="D263" s="110">
        <v>44</v>
      </c>
      <c r="E263" s="110">
        <v>220</v>
      </c>
      <c r="F263" s="110">
        <v>89</v>
      </c>
      <c r="G263" s="110">
        <v>68</v>
      </c>
      <c r="H263" s="110">
        <v>39</v>
      </c>
      <c r="I263" s="110">
        <v>41</v>
      </c>
      <c r="J263" s="110">
        <v>2</v>
      </c>
      <c r="K263" s="110">
        <v>10</v>
      </c>
      <c r="L263" s="110">
        <v>132</v>
      </c>
      <c r="M263" s="110">
        <v>55</v>
      </c>
      <c r="N263" s="110">
        <v>104</v>
      </c>
      <c r="O263" s="110">
        <v>51</v>
      </c>
      <c r="P263" s="110">
        <v>21</v>
      </c>
      <c r="Q263" s="110">
        <v>148</v>
      </c>
      <c r="R263" s="110">
        <v>138</v>
      </c>
      <c r="S263" s="110">
        <v>20</v>
      </c>
      <c r="T263" s="110">
        <v>54</v>
      </c>
      <c r="U263" s="110">
        <v>2</v>
      </c>
    </row>
    <row r="264" spans="1:21" ht="13.2" x14ac:dyDescent="0.25">
      <c r="A264" s="110" t="s">
        <v>580</v>
      </c>
      <c r="B264" s="110">
        <v>71</v>
      </c>
      <c r="C264" s="110">
        <v>37</v>
      </c>
      <c r="D264" s="110">
        <v>6</v>
      </c>
      <c r="E264" s="110">
        <v>77</v>
      </c>
      <c r="F264" s="110">
        <v>29</v>
      </c>
      <c r="G264" s="110">
        <v>24</v>
      </c>
      <c r="H264" s="110">
        <v>13</v>
      </c>
      <c r="I264" s="110">
        <v>31</v>
      </c>
      <c r="J264" s="110">
        <v>2</v>
      </c>
      <c r="K264" s="110">
        <v>11</v>
      </c>
      <c r="L264" s="110">
        <v>78</v>
      </c>
      <c r="M264" s="110">
        <v>41</v>
      </c>
      <c r="N264" s="110">
        <v>47</v>
      </c>
      <c r="O264" s="110">
        <v>52</v>
      </c>
      <c r="P264" s="110">
        <v>11</v>
      </c>
      <c r="Q264" s="110">
        <v>52</v>
      </c>
      <c r="R264" s="110">
        <v>42</v>
      </c>
      <c r="S264" s="110">
        <v>2</v>
      </c>
      <c r="T264" s="110">
        <v>16</v>
      </c>
      <c r="U264" s="110">
        <v>3</v>
      </c>
    </row>
    <row r="265" spans="1:21" ht="13.2" x14ac:dyDescent="0.25">
      <c r="A265" s="110" t="s">
        <v>581</v>
      </c>
      <c r="B265" s="110">
        <v>24</v>
      </c>
      <c r="C265" s="110">
        <v>5</v>
      </c>
      <c r="D265" s="110">
        <v>17</v>
      </c>
      <c r="E265" s="110">
        <v>37</v>
      </c>
      <c r="F265" s="110">
        <v>24</v>
      </c>
      <c r="G265" s="110">
        <v>10</v>
      </c>
      <c r="H265" s="110">
        <v>13</v>
      </c>
      <c r="I265" s="110">
        <v>6</v>
      </c>
      <c r="J265" s="110">
        <v>1</v>
      </c>
      <c r="K265" s="110">
        <v>3</v>
      </c>
      <c r="L265" s="110">
        <v>33</v>
      </c>
      <c r="M265" s="110">
        <v>18</v>
      </c>
      <c r="N265" s="110">
        <v>14</v>
      </c>
      <c r="O265" s="110">
        <v>22</v>
      </c>
      <c r="P265" s="110">
        <v>3</v>
      </c>
      <c r="Q265" s="110">
        <v>36</v>
      </c>
      <c r="R265" s="110">
        <v>16</v>
      </c>
      <c r="S265" s="110">
        <v>11</v>
      </c>
      <c r="T265" s="110">
        <v>15</v>
      </c>
      <c r="U265" s="110">
        <v>2</v>
      </c>
    </row>
    <row r="266" spans="1:21" ht="13.2" x14ac:dyDescent="0.25">
      <c r="A266" s="110" t="s">
        <v>582</v>
      </c>
      <c r="B266" s="110">
        <v>12</v>
      </c>
      <c r="C266" s="110">
        <v>11</v>
      </c>
      <c r="D266" s="110">
        <v>17</v>
      </c>
      <c r="E266" s="110">
        <v>11</v>
      </c>
      <c r="F266" s="110">
        <v>6</v>
      </c>
      <c r="G266" s="110">
        <v>19</v>
      </c>
      <c r="H266" s="110">
        <v>4</v>
      </c>
      <c r="I266" s="110">
        <v>4</v>
      </c>
      <c r="J266" s="110">
        <v>3</v>
      </c>
      <c r="K266" s="110">
        <v>10</v>
      </c>
      <c r="L266" s="110">
        <v>28</v>
      </c>
      <c r="M266" s="110">
        <v>4</v>
      </c>
      <c r="N266" s="110">
        <v>3</v>
      </c>
      <c r="O266" s="110">
        <v>8</v>
      </c>
      <c r="P266" s="110">
        <v>3</v>
      </c>
      <c r="Q266" s="110">
        <v>25</v>
      </c>
      <c r="R266" s="110">
        <v>2</v>
      </c>
      <c r="S266" s="110">
        <v>5</v>
      </c>
      <c r="T266" s="110">
        <v>20</v>
      </c>
      <c r="U266" s="110">
        <v>1</v>
      </c>
    </row>
    <row r="267" spans="1:21" ht="13.2" x14ac:dyDescent="0.25">
      <c r="A267" s="110" t="s">
        <v>583</v>
      </c>
      <c r="B267" s="110">
        <v>7</v>
      </c>
      <c r="C267" s="110">
        <v>33</v>
      </c>
      <c r="D267" s="110">
        <v>2</v>
      </c>
      <c r="E267" s="110">
        <v>74</v>
      </c>
      <c r="F267" s="110">
        <v>13</v>
      </c>
      <c r="G267" s="110">
        <v>18</v>
      </c>
      <c r="H267" s="110">
        <v>0</v>
      </c>
      <c r="I267" s="110">
        <v>4</v>
      </c>
      <c r="J267" s="110">
        <v>0</v>
      </c>
      <c r="K267" s="110">
        <v>3</v>
      </c>
      <c r="L267" s="110">
        <v>50</v>
      </c>
      <c r="M267" s="110">
        <v>39</v>
      </c>
      <c r="N267" s="110">
        <v>27</v>
      </c>
      <c r="O267" s="110">
        <v>15</v>
      </c>
      <c r="P267" s="110">
        <v>5</v>
      </c>
      <c r="Q267" s="110">
        <v>32</v>
      </c>
      <c r="R267" s="110">
        <v>35</v>
      </c>
      <c r="S267" s="110">
        <v>0</v>
      </c>
      <c r="T267" s="110">
        <v>8</v>
      </c>
      <c r="U267" s="110">
        <v>1</v>
      </c>
    </row>
    <row r="268" spans="1:21" ht="13.2" x14ac:dyDescent="0.25">
      <c r="A268" s="110" t="s">
        <v>584</v>
      </c>
      <c r="B268" s="110">
        <v>74</v>
      </c>
      <c r="C268" s="110">
        <v>30</v>
      </c>
      <c r="D268" s="110">
        <v>48</v>
      </c>
      <c r="E268" s="110">
        <v>134</v>
      </c>
      <c r="F268" s="110">
        <v>59</v>
      </c>
      <c r="G268" s="110">
        <v>90</v>
      </c>
      <c r="H268" s="110">
        <v>65</v>
      </c>
      <c r="I268" s="110">
        <v>5</v>
      </c>
      <c r="J268" s="110">
        <v>5</v>
      </c>
      <c r="K268" s="110">
        <v>35</v>
      </c>
      <c r="L268" s="110">
        <v>219</v>
      </c>
      <c r="M268" s="110">
        <v>198</v>
      </c>
      <c r="N268" s="110">
        <v>112</v>
      </c>
      <c r="O268" s="110">
        <v>35</v>
      </c>
      <c r="P268" s="110">
        <v>8</v>
      </c>
      <c r="Q268" s="110">
        <v>165</v>
      </c>
      <c r="R268" s="110">
        <v>78</v>
      </c>
      <c r="S268" s="110">
        <v>17</v>
      </c>
      <c r="T268" s="110">
        <v>58</v>
      </c>
      <c r="U268" s="110">
        <v>2</v>
      </c>
    </row>
    <row r="269" spans="1:21" ht="13.2" x14ac:dyDescent="0.25">
      <c r="A269" s="110" t="s">
        <v>585</v>
      </c>
      <c r="B269" s="110">
        <v>62</v>
      </c>
      <c r="C269" s="110">
        <v>11</v>
      </c>
      <c r="D269" s="110">
        <v>63</v>
      </c>
      <c r="E269" s="110">
        <v>102</v>
      </c>
      <c r="F269" s="110">
        <v>20</v>
      </c>
      <c r="G269" s="110">
        <v>53</v>
      </c>
      <c r="H269" s="110">
        <v>27</v>
      </c>
      <c r="I269" s="110">
        <v>16</v>
      </c>
      <c r="J269" s="110">
        <v>1</v>
      </c>
      <c r="K269" s="110">
        <v>33</v>
      </c>
      <c r="L269" s="110">
        <v>99</v>
      </c>
      <c r="M269" s="110">
        <v>5</v>
      </c>
      <c r="N269" s="110">
        <v>50</v>
      </c>
      <c r="O269" s="110">
        <v>21</v>
      </c>
      <c r="P269" s="110">
        <v>5</v>
      </c>
      <c r="Q269" s="110">
        <v>109</v>
      </c>
      <c r="R269" s="110">
        <v>64</v>
      </c>
      <c r="S269" s="110">
        <v>5</v>
      </c>
      <c r="T269" s="110">
        <v>20</v>
      </c>
      <c r="U269" s="110">
        <v>16</v>
      </c>
    </row>
    <row r="270" spans="1:21" ht="14.25" customHeight="1" x14ac:dyDescent="0.25">
      <c r="A270" s="18" t="s">
        <v>586</v>
      </c>
      <c r="B270" s="18"/>
      <c r="C270" s="18"/>
      <c r="D270" s="110"/>
      <c r="E270" s="110"/>
      <c r="F270" s="18"/>
      <c r="G270" s="110"/>
      <c r="H270" s="110"/>
      <c r="I270" s="18"/>
      <c r="J270" s="110"/>
      <c r="K270" s="110"/>
      <c r="L270" s="110"/>
      <c r="M270" s="110"/>
      <c r="N270" s="110"/>
      <c r="O270" s="18"/>
      <c r="P270" s="110"/>
      <c r="Q270" s="110"/>
      <c r="R270" s="110"/>
      <c r="S270" s="18"/>
      <c r="T270" s="110"/>
      <c r="U270" s="110"/>
    </row>
    <row r="271" spans="1:21" ht="13.2" x14ac:dyDescent="0.25">
      <c r="A271" s="110" t="s">
        <v>587</v>
      </c>
      <c r="B271" s="110">
        <v>34</v>
      </c>
      <c r="C271" s="110">
        <v>62</v>
      </c>
      <c r="D271" s="110">
        <v>14</v>
      </c>
      <c r="E271" s="110">
        <v>91</v>
      </c>
      <c r="F271" s="110">
        <v>64</v>
      </c>
      <c r="G271" s="110">
        <v>57</v>
      </c>
      <c r="H271" s="110">
        <v>16</v>
      </c>
      <c r="I271" s="110">
        <v>4</v>
      </c>
      <c r="J271" s="110">
        <v>0</v>
      </c>
      <c r="K271" s="110">
        <v>6</v>
      </c>
      <c r="L271" s="110">
        <v>90</v>
      </c>
      <c r="M271" s="110">
        <v>5</v>
      </c>
      <c r="N271" s="110">
        <v>84</v>
      </c>
      <c r="O271" s="110">
        <v>22</v>
      </c>
      <c r="P271" s="110">
        <v>30</v>
      </c>
      <c r="Q271" s="110">
        <v>146</v>
      </c>
      <c r="R271" s="110">
        <v>107</v>
      </c>
      <c r="S271" s="110">
        <v>33</v>
      </c>
      <c r="T271" s="110">
        <v>32</v>
      </c>
      <c r="U271" s="110">
        <v>17</v>
      </c>
    </row>
    <row r="272" spans="1:21" ht="13.2" x14ac:dyDescent="0.25">
      <c r="A272" s="110" t="s">
        <v>588</v>
      </c>
      <c r="B272" s="110">
        <v>28</v>
      </c>
      <c r="C272" s="110">
        <v>41</v>
      </c>
      <c r="D272" s="110">
        <v>61</v>
      </c>
      <c r="E272" s="110">
        <v>29</v>
      </c>
      <c r="F272" s="110">
        <v>29</v>
      </c>
      <c r="G272" s="110">
        <v>59</v>
      </c>
      <c r="H272" s="110">
        <v>14</v>
      </c>
      <c r="I272" s="110">
        <v>1</v>
      </c>
      <c r="J272" s="110">
        <v>0</v>
      </c>
      <c r="K272" s="110">
        <v>19</v>
      </c>
      <c r="L272" s="110">
        <v>66</v>
      </c>
      <c r="M272" s="110">
        <v>14</v>
      </c>
      <c r="N272" s="110">
        <v>58</v>
      </c>
      <c r="O272" s="110">
        <v>28</v>
      </c>
      <c r="P272" s="110">
        <v>13</v>
      </c>
      <c r="Q272" s="110">
        <v>73</v>
      </c>
      <c r="R272" s="110">
        <v>47</v>
      </c>
      <c r="S272" s="110">
        <v>7</v>
      </c>
      <c r="T272" s="110">
        <v>16</v>
      </c>
      <c r="U272" s="110">
        <v>6</v>
      </c>
    </row>
    <row r="273" spans="1:21" ht="13.2" x14ac:dyDescent="0.25">
      <c r="A273" s="110" t="s">
        <v>589</v>
      </c>
      <c r="B273" s="110">
        <v>14</v>
      </c>
      <c r="C273" s="110">
        <v>40</v>
      </c>
      <c r="D273" s="110">
        <v>38</v>
      </c>
      <c r="E273" s="110">
        <v>54</v>
      </c>
      <c r="F273" s="110">
        <v>11</v>
      </c>
      <c r="G273" s="110">
        <v>64</v>
      </c>
      <c r="H273" s="110">
        <v>18</v>
      </c>
      <c r="I273" s="110">
        <v>3</v>
      </c>
      <c r="J273" s="110">
        <v>0</v>
      </c>
      <c r="K273" s="110">
        <v>8</v>
      </c>
      <c r="L273" s="110">
        <v>78</v>
      </c>
      <c r="M273" s="110">
        <v>3</v>
      </c>
      <c r="N273" s="110">
        <v>57</v>
      </c>
      <c r="O273" s="110">
        <v>38</v>
      </c>
      <c r="P273" s="110">
        <v>5</v>
      </c>
      <c r="Q273" s="110">
        <v>49</v>
      </c>
      <c r="R273" s="110">
        <v>56</v>
      </c>
      <c r="S273" s="110">
        <v>7</v>
      </c>
      <c r="T273" s="110">
        <v>33</v>
      </c>
      <c r="U273" s="110">
        <v>7</v>
      </c>
    </row>
    <row r="274" spans="1:21" ht="13.2" x14ac:dyDescent="0.25">
      <c r="A274" s="110" t="s">
        <v>590</v>
      </c>
      <c r="B274" s="110">
        <v>137</v>
      </c>
      <c r="C274" s="110">
        <v>70</v>
      </c>
      <c r="D274" s="110">
        <v>193</v>
      </c>
      <c r="E274" s="110">
        <v>604</v>
      </c>
      <c r="F274" s="110">
        <v>182</v>
      </c>
      <c r="G274" s="110">
        <v>157</v>
      </c>
      <c r="H274" s="110">
        <v>137</v>
      </c>
      <c r="I274" s="110">
        <v>5</v>
      </c>
      <c r="J274" s="110">
        <v>1</v>
      </c>
      <c r="K274" s="110">
        <v>38</v>
      </c>
      <c r="L274" s="110">
        <v>353</v>
      </c>
      <c r="M274" s="110">
        <v>46</v>
      </c>
      <c r="N274" s="110">
        <v>361</v>
      </c>
      <c r="O274" s="110">
        <v>108</v>
      </c>
      <c r="P274" s="110">
        <v>48</v>
      </c>
      <c r="Q274" s="110">
        <v>700</v>
      </c>
      <c r="R274" s="110">
        <v>369</v>
      </c>
      <c r="S274" s="110">
        <v>35</v>
      </c>
      <c r="T274" s="110">
        <v>83</v>
      </c>
      <c r="U274" s="110">
        <v>12</v>
      </c>
    </row>
    <row r="275" spans="1:21" ht="13.2" x14ac:dyDescent="0.25">
      <c r="A275" s="110" t="s">
        <v>591</v>
      </c>
      <c r="B275" s="110">
        <v>30</v>
      </c>
      <c r="C275" s="110">
        <v>11</v>
      </c>
      <c r="D275" s="110">
        <v>53</v>
      </c>
      <c r="E275" s="110">
        <v>91</v>
      </c>
      <c r="F275" s="110">
        <v>33</v>
      </c>
      <c r="G275" s="110">
        <v>68</v>
      </c>
      <c r="H275" s="110">
        <v>30</v>
      </c>
      <c r="I275" s="110">
        <v>2</v>
      </c>
      <c r="J275" s="110">
        <v>0</v>
      </c>
      <c r="K275" s="110">
        <v>10</v>
      </c>
      <c r="L275" s="110">
        <v>43</v>
      </c>
      <c r="M275" s="110">
        <v>3</v>
      </c>
      <c r="N275" s="110">
        <v>51</v>
      </c>
      <c r="O275" s="110">
        <v>31</v>
      </c>
      <c r="P275" s="110">
        <v>20</v>
      </c>
      <c r="Q275" s="110">
        <v>81</v>
      </c>
      <c r="R275" s="110">
        <v>58</v>
      </c>
      <c r="S275" s="110">
        <v>16</v>
      </c>
      <c r="T275" s="110">
        <v>13</v>
      </c>
      <c r="U275" s="110">
        <v>1</v>
      </c>
    </row>
    <row r="276" spans="1:21" ht="13.2" x14ac:dyDescent="0.25">
      <c r="A276" s="110" t="s">
        <v>592</v>
      </c>
      <c r="B276" s="110">
        <v>46</v>
      </c>
      <c r="C276" s="110">
        <v>11</v>
      </c>
      <c r="D276" s="110">
        <v>8</v>
      </c>
      <c r="E276" s="110">
        <v>35</v>
      </c>
      <c r="F276" s="110">
        <v>1</v>
      </c>
      <c r="G276" s="110">
        <v>24</v>
      </c>
      <c r="H276" s="110">
        <v>2</v>
      </c>
      <c r="I276" s="110">
        <v>0</v>
      </c>
      <c r="J276" s="110">
        <v>0</v>
      </c>
      <c r="K276" s="110">
        <v>5</v>
      </c>
      <c r="L276" s="110">
        <v>59</v>
      </c>
      <c r="M276" s="110">
        <v>13</v>
      </c>
      <c r="N276" s="110">
        <v>27</v>
      </c>
      <c r="O276" s="110">
        <v>14</v>
      </c>
      <c r="P276" s="110">
        <v>2</v>
      </c>
      <c r="Q276" s="110">
        <v>43</v>
      </c>
      <c r="R276" s="110">
        <v>15</v>
      </c>
      <c r="S276" s="110">
        <v>5</v>
      </c>
      <c r="T276" s="110">
        <v>11</v>
      </c>
      <c r="U276" s="110">
        <v>0</v>
      </c>
    </row>
    <row r="277" spans="1:21" ht="13.2" x14ac:dyDescent="0.25">
      <c r="A277" s="110" t="s">
        <v>593</v>
      </c>
      <c r="B277" s="110">
        <v>119</v>
      </c>
      <c r="C277" s="110">
        <v>61</v>
      </c>
      <c r="D277" s="110">
        <v>119</v>
      </c>
      <c r="E277" s="110">
        <v>314</v>
      </c>
      <c r="F277" s="110">
        <v>94</v>
      </c>
      <c r="G277" s="110">
        <v>119</v>
      </c>
      <c r="H277" s="110">
        <v>35</v>
      </c>
      <c r="I277" s="110">
        <v>5</v>
      </c>
      <c r="J277" s="110">
        <v>0</v>
      </c>
      <c r="K277" s="110">
        <v>39</v>
      </c>
      <c r="L277" s="110">
        <v>274</v>
      </c>
      <c r="M277" s="110">
        <v>44</v>
      </c>
      <c r="N277" s="110">
        <v>201</v>
      </c>
      <c r="O277" s="110">
        <v>46</v>
      </c>
      <c r="P277" s="110">
        <v>29</v>
      </c>
      <c r="Q277" s="110">
        <v>280</v>
      </c>
      <c r="R277" s="110">
        <v>148</v>
      </c>
      <c r="S277" s="110">
        <v>41</v>
      </c>
      <c r="T277" s="110">
        <v>58</v>
      </c>
      <c r="U277" s="110">
        <v>3</v>
      </c>
    </row>
    <row r="278" spans="1:21" ht="14.25" customHeight="1" x14ac:dyDescent="0.25">
      <c r="A278" s="18" t="s">
        <v>594</v>
      </c>
      <c r="B278" s="18"/>
      <c r="C278" s="18"/>
      <c r="D278" s="110"/>
      <c r="E278" s="110"/>
      <c r="F278" s="18"/>
      <c r="G278" s="110"/>
      <c r="H278" s="110"/>
      <c r="I278" s="18"/>
      <c r="J278" s="110"/>
      <c r="K278" s="110"/>
      <c r="L278" s="110"/>
      <c r="M278" s="110"/>
      <c r="N278" s="110"/>
      <c r="O278" s="18"/>
      <c r="P278" s="110"/>
      <c r="Q278" s="110"/>
      <c r="R278" s="110"/>
      <c r="S278" s="18"/>
      <c r="T278" s="110"/>
      <c r="U278" s="110"/>
    </row>
    <row r="279" spans="1:21" ht="13.2" x14ac:dyDescent="0.25">
      <c r="A279" s="110" t="s">
        <v>595</v>
      </c>
      <c r="B279" s="110">
        <v>22</v>
      </c>
      <c r="C279" s="110">
        <v>16</v>
      </c>
      <c r="D279" s="110">
        <v>16</v>
      </c>
      <c r="E279" s="110">
        <v>22</v>
      </c>
      <c r="F279" s="110">
        <v>13</v>
      </c>
      <c r="G279" s="110">
        <v>35</v>
      </c>
      <c r="H279" s="110">
        <v>2</v>
      </c>
      <c r="I279" s="110">
        <v>4</v>
      </c>
      <c r="J279" s="110">
        <v>2</v>
      </c>
      <c r="K279" s="110">
        <v>4</v>
      </c>
      <c r="L279" s="110">
        <v>17</v>
      </c>
      <c r="M279" s="110">
        <v>4</v>
      </c>
      <c r="N279" s="110">
        <v>13</v>
      </c>
      <c r="O279" s="110">
        <v>30</v>
      </c>
      <c r="P279" s="110">
        <v>8</v>
      </c>
      <c r="Q279" s="110">
        <v>26</v>
      </c>
      <c r="R279" s="110">
        <v>5</v>
      </c>
      <c r="S279" s="110">
        <v>1</v>
      </c>
      <c r="T279" s="110">
        <v>9</v>
      </c>
      <c r="U279" s="110">
        <v>1</v>
      </c>
    </row>
    <row r="280" spans="1:21" ht="13.2" x14ac:dyDescent="0.25">
      <c r="A280" s="110" t="s">
        <v>596</v>
      </c>
      <c r="B280" s="110">
        <v>16</v>
      </c>
      <c r="C280" s="110">
        <v>17</v>
      </c>
      <c r="D280" s="110">
        <v>4</v>
      </c>
      <c r="E280" s="110">
        <v>19</v>
      </c>
      <c r="F280" s="110">
        <v>14</v>
      </c>
      <c r="G280" s="110">
        <v>28</v>
      </c>
      <c r="H280" s="110">
        <v>5</v>
      </c>
      <c r="I280" s="110">
        <v>1</v>
      </c>
      <c r="J280" s="110">
        <v>2</v>
      </c>
      <c r="K280" s="110">
        <v>3</v>
      </c>
      <c r="L280" s="110">
        <v>19</v>
      </c>
      <c r="M280" s="110">
        <v>5</v>
      </c>
      <c r="N280" s="110">
        <v>9</v>
      </c>
      <c r="O280" s="110">
        <v>12</v>
      </c>
      <c r="P280" s="110">
        <v>6</v>
      </c>
      <c r="Q280" s="110">
        <v>21</v>
      </c>
      <c r="R280" s="110">
        <v>6</v>
      </c>
      <c r="S280" s="110">
        <v>4</v>
      </c>
      <c r="T280" s="110">
        <v>13</v>
      </c>
      <c r="U280" s="110">
        <v>1</v>
      </c>
    </row>
    <row r="281" spans="1:21" ht="13.2" x14ac:dyDescent="0.25">
      <c r="A281" s="110" t="s">
        <v>597</v>
      </c>
      <c r="B281" s="110">
        <v>20</v>
      </c>
      <c r="C281" s="110">
        <v>14</v>
      </c>
      <c r="D281" s="110">
        <v>10</v>
      </c>
      <c r="E281" s="110">
        <v>37</v>
      </c>
      <c r="F281" s="110">
        <v>10</v>
      </c>
      <c r="G281" s="110">
        <v>39</v>
      </c>
      <c r="H281" s="110">
        <v>1</v>
      </c>
      <c r="I281" s="110">
        <v>4</v>
      </c>
      <c r="J281" s="110">
        <v>5</v>
      </c>
      <c r="K281" s="110">
        <v>5</v>
      </c>
      <c r="L281" s="110">
        <v>19</v>
      </c>
      <c r="M281" s="110">
        <v>20</v>
      </c>
      <c r="N281" s="110">
        <v>16</v>
      </c>
      <c r="O281" s="110">
        <v>27</v>
      </c>
      <c r="P281" s="110">
        <v>4</v>
      </c>
      <c r="Q281" s="110">
        <v>34</v>
      </c>
      <c r="R281" s="110">
        <v>18</v>
      </c>
      <c r="S281" s="110">
        <v>4</v>
      </c>
      <c r="T281" s="110">
        <v>4</v>
      </c>
      <c r="U281" s="110">
        <v>1</v>
      </c>
    </row>
    <row r="282" spans="1:21" ht="13.2" x14ac:dyDescent="0.25">
      <c r="A282" s="110" t="s">
        <v>598</v>
      </c>
      <c r="B282" s="110">
        <v>35</v>
      </c>
      <c r="C282" s="110">
        <v>23</v>
      </c>
      <c r="D282" s="110">
        <v>28</v>
      </c>
      <c r="E282" s="110">
        <v>64</v>
      </c>
      <c r="F282" s="110">
        <v>28</v>
      </c>
      <c r="G282" s="110">
        <v>66</v>
      </c>
      <c r="H282" s="110">
        <v>10</v>
      </c>
      <c r="I282" s="110">
        <v>7</v>
      </c>
      <c r="J282" s="110">
        <v>8</v>
      </c>
      <c r="K282" s="110">
        <v>12</v>
      </c>
      <c r="L282" s="110">
        <v>36</v>
      </c>
      <c r="M282" s="110">
        <v>3</v>
      </c>
      <c r="N282" s="110">
        <v>52</v>
      </c>
      <c r="O282" s="110">
        <v>63</v>
      </c>
      <c r="P282" s="110">
        <v>12</v>
      </c>
      <c r="Q282" s="110">
        <v>130</v>
      </c>
      <c r="R282" s="110">
        <v>35</v>
      </c>
      <c r="S282" s="110">
        <v>13</v>
      </c>
      <c r="T282" s="110">
        <v>21</v>
      </c>
      <c r="U282" s="110">
        <v>2</v>
      </c>
    </row>
    <row r="283" spans="1:21" ht="13.2" x14ac:dyDescent="0.25">
      <c r="A283" s="110" t="s">
        <v>599</v>
      </c>
      <c r="B283" s="110">
        <v>15</v>
      </c>
      <c r="C283" s="110">
        <v>8</v>
      </c>
      <c r="D283" s="110">
        <v>3</v>
      </c>
      <c r="E283" s="110">
        <v>12</v>
      </c>
      <c r="F283" s="110">
        <v>8</v>
      </c>
      <c r="G283" s="110">
        <v>46</v>
      </c>
      <c r="H283" s="110">
        <v>2</v>
      </c>
      <c r="I283" s="110">
        <v>1</v>
      </c>
      <c r="J283" s="110">
        <v>2</v>
      </c>
      <c r="K283" s="110">
        <v>0</v>
      </c>
      <c r="L283" s="110">
        <v>14</v>
      </c>
      <c r="M283" s="110">
        <v>2</v>
      </c>
      <c r="N283" s="110">
        <v>1</v>
      </c>
      <c r="O283" s="110">
        <v>11</v>
      </c>
      <c r="P283" s="110">
        <v>5</v>
      </c>
      <c r="Q283" s="110">
        <v>19</v>
      </c>
      <c r="R283" s="110">
        <v>5</v>
      </c>
      <c r="S283" s="110">
        <v>0</v>
      </c>
      <c r="T283" s="110">
        <v>1</v>
      </c>
      <c r="U283" s="110">
        <v>0</v>
      </c>
    </row>
    <row r="284" spans="1:21" ht="13.2" x14ac:dyDescent="0.25">
      <c r="A284" s="110" t="s">
        <v>600</v>
      </c>
      <c r="B284" s="110">
        <v>35</v>
      </c>
      <c r="C284" s="110">
        <v>15</v>
      </c>
      <c r="D284" s="110">
        <v>19</v>
      </c>
      <c r="E284" s="110">
        <v>33</v>
      </c>
      <c r="F284" s="110">
        <v>11</v>
      </c>
      <c r="G284" s="110">
        <v>38</v>
      </c>
      <c r="H284" s="110">
        <v>25</v>
      </c>
      <c r="I284" s="110">
        <v>1</v>
      </c>
      <c r="J284" s="110">
        <v>1</v>
      </c>
      <c r="K284" s="110">
        <v>3</v>
      </c>
      <c r="L284" s="110">
        <v>30</v>
      </c>
      <c r="M284" s="110">
        <v>6</v>
      </c>
      <c r="N284" s="110">
        <v>24</v>
      </c>
      <c r="O284" s="110">
        <v>21</v>
      </c>
      <c r="P284" s="110">
        <v>2</v>
      </c>
      <c r="Q284" s="110">
        <v>39</v>
      </c>
      <c r="R284" s="110">
        <v>19</v>
      </c>
      <c r="S284" s="110">
        <v>4</v>
      </c>
      <c r="T284" s="110">
        <v>18</v>
      </c>
      <c r="U284" s="110">
        <v>1</v>
      </c>
    </row>
    <row r="285" spans="1:21" ht="13.2" x14ac:dyDescent="0.25">
      <c r="A285" s="110" t="s">
        <v>601</v>
      </c>
      <c r="B285" s="110">
        <v>11</v>
      </c>
      <c r="C285" s="110">
        <v>8</v>
      </c>
      <c r="D285" s="110">
        <v>9</v>
      </c>
      <c r="E285" s="110">
        <v>70</v>
      </c>
      <c r="F285" s="110">
        <v>23</v>
      </c>
      <c r="G285" s="110">
        <v>49</v>
      </c>
      <c r="H285" s="110">
        <v>3</v>
      </c>
      <c r="I285" s="110">
        <v>9</v>
      </c>
      <c r="J285" s="110">
        <v>1</v>
      </c>
      <c r="K285" s="110">
        <v>7</v>
      </c>
      <c r="L285" s="110">
        <v>37</v>
      </c>
      <c r="M285" s="110">
        <v>1</v>
      </c>
      <c r="N285" s="110">
        <v>39</v>
      </c>
      <c r="O285" s="110">
        <v>24</v>
      </c>
      <c r="P285" s="110">
        <v>16</v>
      </c>
      <c r="Q285" s="110">
        <v>64</v>
      </c>
      <c r="R285" s="110">
        <v>18</v>
      </c>
      <c r="S285" s="110">
        <v>2</v>
      </c>
      <c r="T285" s="110">
        <v>4</v>
      </c>
      <c r="U285" s="110">
        <v>1</v>
      </c>
    </row>
    <row r="286" spans="1:21" ht="13.2" x14ac:dyDescent="0.25">
      <c r="A286" s="110" t="s">
        <v>602</v>
      </c>
      <c r="B286" s="110">
        <v>103</v>
      </c>
      <c r="C286" s="110">
        <v>119</v>
      </c>
      <c r="D286" s="110">
        <v>92</v>
      </c>
      <c r="E286" s="110">
        <v>373</v>
      </c>
      <c r="F286" s="110">
        <v>106</v>
      </c>
      <c r="G286" s="110">
        <v>107</v>
      </c>
      <c r="H286" s="110">
        <v>45</v>
      </c>
      <c r="I286" s="110">
        <v>28</v>
      </c>
      <c r="J286" s="110">
        <v>34</v>
      </c>
      <c r="K286" s="110">
        <v>49</v>
      </c>
      <c r="L286" s="110">
        <v>169</v>
      </c>
      <c r="M286" s="110">
        <v>13</v>
      </c>
      <c r="N286" s="110">
        <v>209</v>
      </c>
      <c r="O286" s="110">
        <v>86</v>
      </c>
      <c r="P286" s="110">
        <v>35</v>
      </c>
      <c r="Q286" s="110">
        <v>372</v>
      </c>
      <c r="R286" s="110">
        <v>194</v>
      </c>
      <c r="S286" s="110">
        <v>24</v>
      </c>
      <c r="T286" s="110">
        <v>31</v>
      </c>
      <c r="U286" s="110">
        <v>4</v>
      </c>
    </row>
    <row r="287" spans="1:21" ht="14.25" customHeight="1" x14ac:dyDescent="0.25">
      <c r="A287" s="18" t="s">
        <v>603</v>
      </c>
      <c r="B287" s="18"/>
      <c r="C287" s="18"/>
      <c r="D287" s="110"/>
      <c r="E287" s="110"/>
      <c r="F287" s="18"/>
      <c r="G287" s="110"/>
      <c r="H287" s="110"/>
      <c r="I287" s="18"/>
      <c r="J287" s="110"/>
      <c r="K287" s="110"/>
      <c r="L287" s="110"/>
      <c r="M287" s="110"/>
      <c r="N287" s="110"/>
      <c r="O287" s="18"/>
      <c r="P287" s="110"/>
      <c r="Q287" s="110"/>
      <c r="R287" s="110"/>
      <c r="S287" s="18"/>
      <c r="T287" s="110"/>
      <c r="U287" s="110"/>
    </row>
    <row r="288" spans="1:21" ht="13.2" x14ac:dyDescent="0.25">
      <c r="A288" s="110" t="s">
        <v>604</v>
      </c>
      <c r="B288" s="110">
        <v>6</v>
      </c>
      <c r="C288" s="110">
        <v>5</v>
      </c>
      <c r="D288" s="110">
        <v>4</v>
      </c>
      <c r="E288" s="110">
        <v>6</v>
      </c>
      <c r="F288" s="110">
        <v>6</v>
      </c>
      <c r="G288" s="110">
        <v>12</v>
      </c>
      <c r="H288" s="110">
        <v>1</v>
      </c>
      <c r="I288" s="110">
        <v>0</v>
      </c>
      <c r="J288" s="110">
        <v>0</v>
      </c>
      <c r="K288" s="110">
        <v>2</v>
      </c>
      <c r="L288" s="110">
        <v>9</v>
      </c>
      <c r="M288" s="110">
        <v>0</v>
      </c>
      <c r="N288" s="110">
        <v>7</v>
      </c>
      <c r="O288" s="110">
        <v>5</v>
      </c>
      <c r="P288" s="110">
        <v>0</v>
      </c>
      <c r="Q288" s="110">
        <v>2</v>
      </c>
      <c r="R288" s="110">
        <v>4</v>
      </c>
      <c r="S288" s="110">
        <v>0</v>
      </c>
      <c r="T288" s="110">
        <v>3</v>
      </c>
      <c r="U288" s="110">
        <v>0</v>
      </c>
    </row>
    <row r="289" spans="1:21" ht="13.2" x14ac:dyDescent="0.25">
      <c r="A289" s="110" t="s">
        <v>605</v>
      </c>
      <c r="B289" s="110">
        <v>5</v>
      </c>
      <c r="C289" s="110">
        <v>2</v>
      </c>
      <c r="D289" s="110">
        <v>4</v>
      </c>
      <c r="E289" s="110">
        <v>3</v>
      </c>
      <c r="F289" s="110">
        <v>1</v>
      </c>
      <c r="G289" s="110">
        <v>11</v>
      </c>
      <c r="H289" s="110">
        <v>1</v>
      </c>
      <c r="I289" s="110">
        <v>0</v>
      </c>
      <c r="J289" s="110">
        <v>0</v>
      </c>
      <c r="K289" s="110">
        <v>0</v>
      </c>
      <c r="L289" s="110">
        <v>6</v>
      </c>
      <c r="M289" s="110">
        <v>1</v>
      </c>
      <c r="N289" s="110">
        <v>5</v>
      </c>
      <c r="O289" s="110">
        <v>3</v>
      </c>
      <c r="P289" s="110">
        <v>5</v>
      </c>
      <c r="Q289" s="110">
        <v>10</v>
      </c>
      <c r="R289" s="110">
        <v>6</v>
      </c>
      <c r="S289" s="110">
        <v>0</v>
      </c>
      <c r="T289" s="110">
        <v>2</v>
      </c>
      <c r="U289" s="110">
        <v>0</v>
      </c>
    </row>
    <row r="290" spans="1:21" ht="13.2" x14ac:dyDescent="0.25">
      <c r="A290" s="110" t="s">
        <v>606</v>
      </c>
      <c r="B290" s="110">
        <v>28</v>
      </c>
      <c r="C290" s="110">
        <v>7</v>
      </c>
      <c r="D290" s="110">
        <v>19</v>
      </c>
      <c r="E290" s="110">
        <v>36</v>
      </c>
      <c r="F290" s="110">
        <v>18</v>
      </c>
      <c r="G290" s="110">
        <v>47</v>
      </c>
      <c r="H290" s="110">
        <v>2</v>
      </c>
      <c r="I290" s="110">
        <v>1</v>
      </c>
      <c r="J290" s="110">
        <v>0</v>
      </c>
      <c r="K290" s="110">
        <v>4</v>
      </c>
      <c r="L290" s="110">
        <v>50</v>
      </c>
      <c r="M290" s="110">
        <v>7</v>
      </c>
      <c r="N290" s="110">
        <v>36</v>
      </c>
      <c r="O290" s="110">
        <v>21</v>
      </c>
      <c r="P290" s="110">
        <v>8</v>
      </c>
      <c r="Q290" s="110">
        <v>35</v>
      </c>
      <c r="R290" s="110">
        <v>51</v>
      </c>
      <c r="S290" s="110">
        <v>0</v>
      </c>
      <c r="T290" s="110">
        <v>28</v>
      </c>
      <c r="U290" s="110">
        <v>1</v>
      </c>
    </row>
    <row r="291" spans="1:21" ht="13.2" x14ac:dyDescent="0.25">
      <c r="A291" s="110" t="s">
        <v>607</v>
      </c>
      <c r="B291" s="110">
        <v>7</v>
      </c>
      <c r="C291" s="110">
        <v>6</v>
      </c>
      <c r="D291" s="110">
        <v>8</v>
      </c>
      <c r="E291" s="110">
        <v>6</v>
      </c>
      <c r="F291" s="110">
        <v>8</v>
      </c>
      <c r="G291" s="110">
        <v>17</v>
      </c>
      <c r="H291" s="110">
        <v>2</v>
      </c>
      <c r="I291" s="110">
        <v>1</v>
      </c>
      <c r="J291" s="110">
        <v>0</v>
      </c>
      <c r="K291" s="110">
        <v>0</v>
      </c>
      <c r="L291" s="110">
        <v>23</v>
      </c>
      <c r="M291" s="110">
        <v>4</v>
      </c>
      <c r="N291" s="110">
        <v>4</v>
      </c>
      <c r="O291" s="110">
        <v>6</v>
      </c>
      <c r="P291" s="110">
        <v>1</v>
      </c>
      <c r="Q291" s="110">
        <v>11</v>
      </c>
      <c r="R291" s="110">
        <v>1</v>
      </c>
      <c r="S291" s="110">
        <v>0</v>
      </c>
      <c r="T291" s="110">
        <v>5</v>
      </c>
      <c r="U291" s="110">
        <v>1</v>
      </c>
    </row>
    <row r="292" spans="1:21" ht="13.2" x14ac:dyDescent="0.25">
      <c r="A292" s="110" t="s">
        <v>608</v>
      </c>
      <c r="B292" s="110">
        <v>33</v>
      </c>
      <c r="C292" s="110">
        <v>16</v>
      </c>
      <c r="D292" s="110">
        <v>17</v>
      </c>
      <c r="E292" s="110">
        <v>19</v>
      </c>
      <c r="F292" s="110">
        <v>19</v>
      </c>
      <c r="G292" s="110">
        <v>27</v>
      </c>
      <c r="H292" s="110">
        <v>3</v>
      </c>
      <c r="I292" s="110">
        <v>0</v>
      </c>
      <c r="J292" s="110">
        <v>0</v>
      </c>
      <c r="K292" s="110">
        <v>10</v>
      </c>
      <c r="L292" s="110">
        <v>29</v>
      </c>
      <c r="M292" s="110">
        <v>2</v>
      </c>
      <c r="N292" s="110">
        <v>22</v>
      </c>
      <c r="O292" s="110">
        <v>16</v>
      </c>
      <c r="P292" s="110">
        <v>3</v>
      </c>
      <c r="Q292" s="110">
        <v>15</v>
      </c>
      <c r="R292" s="110">
        <v>12</v>
      </c>
      <c r="S292" s="110">
        <v>6</v>
      </c>
      <c r="T292" s="110">
        <v>3</v>
      </c>
      <c r="U292" s="110">
        <v>1</v>
      </c>
    </row>
    <row r="293" spans="1:21" ht="13.2" x14ac:dyDescent="0.25">
      <c r="A293" s="110" t="s">
        <v>609</v>
      </c>
      <c r="B293" s="110">
        <v>11</v>
      </c>
      <c r="C293" s="110">
        <v>5</v>
      </c>
      <c r="D293" s="110">
        <v>21</v>
      </c>
      <c r="E293" s="110">
        <v>8</v>
      </c>
      <c r="F293" s="110">
        <v>16</v>
      </c>
      <c r="G293" s="110">
        <v>19</v>
      </c>
      <c r="H293" s="110">
        <v>2</v>
      </c>
      <c r="I293" s="110">
        <v>1</v>
      </c>
      <c r="J293" s="110">
        <v>0</v>
      </c>
      <c r="K293" s="110">
        <v>4</v>
      </c>
      <c r="L293" s="110">
        <v>9</v>
      </c>
      <c r="M293" s="110">
        <v>2</v>
      </c>
      <c r="N293" s="110">
        <v>4</v>
      </c>
      <c r="O293" s="110">
        <v>7</v>
      </c>
      <c r="P293" s="110">
        <v>1</v>
      </c>
      <c r="Q293" s="110">
        <v>13</v>
      </c>
      <c r="R293" s="110">
        <v>7</v>
      </c>
      <c r="S293" s="110">
        <v>0</v>
      </c>
      <c r="T293" s="110">
        <v>1</v>
      </c>
      <c r="U293" s="110">
        <v>0</v>
      </c>
    </row>
    <row r="294" spans="1:21" ht="13.2" x14ac:dyDescent="0.25">
      <c r="A294" s="110" t="s">
        <v>610</v>
      </c>
      <c r="B294" s="110">
        <v>15</v>
      </c>
      <c r="C294" s="110">
        <v>8</v>
      </c>
      <c r="D294" s="110">
        <v>18</v>
      </c>
      <c r="E294" s="110">
        <v>23</v>
      </c>
      <c r="F294" s="110">
        <v>13</v>
      </c>
      <c r="G294" s="110">
        <v>10</v>
      </c>
      <c r="H294" s="110">
        <v>5</v>
      </c>
      <c r="I294" s="110">
        <v>2</v>
      </c>
      <c r="J294" s="110">
        <v>0</v>
      </c>
      <c r="K294" s="110">
        <v>4</v>
      </c>
      <c r="L294" s="110">
        <v>22</v>
      </c>
      <c r="M294" s="110">
        <v>7</v>
      </c>
      <c r="N294" s="110">
        <v>20</v>
      </c>
      <c r="O294" s="110">
        <v>14</v>
      </c>
      <c r="P294" s="110">
        <v>2</v>
      </c>
      <c r="Q294" s="110">
        <v>32</v>
      </c>
      <c r="R294" s="110">
        <v>12</v>
      </c>
      <c r="S294" s="110">
        <v>0</v>
      </c>
      <c r="T294" s="110">
        <v>5</v>
      </c>
      <c r="U294" s="110">
        <v>1</v>
      </c>
    </row>
    <row r="295" spans="1:21" ht="13.2" x14ac:dyDescent="0.25">
      <c r="A295" s="110" t="s">
        <v>611</v>
      </c>
      <c r="B295" s="110">
        <v>170</v>
      </c>
      <c r="C295" s="110">
        <v>157</v>
      </c>
      <c r="D295" s="110">
        <v>151</v>
      </c>
      <c r="E295" s="110">
        <v>355</v>
      </c>
      <c r="F295" s="110">
        <v>227</v>
      </c>
      <c r="G295" s="110">
        <v>167</v>
      </c>
      <c r="H295" s="110">
        <v>37</v>
      </c>
      <c r="I295" s="110">
        <v>22</v>
      </c>
      <c r="J295" s="110">
        <v>1</v>
      </c>
      <c r="K295" s="110">
        <v>40</v>
      </c>
      <c r="L295" s="110">
        <v>256</v>
      </c>
      <c r="M295" s="110">
        <v>35</v>
      </c>
      <c r="N295" s="110">
        <v>188</v>
      </c>
      <c r="O295" s="110">
        <v>44</v>
      </c>
      <c r="P295" s="110">
        <v>11</v>
      </c>
      <c r="Q295" s="110">
        <v>294</v>
      </c>
      <c r="R295" s="110">
        <v>246</v>
      </c>
      <c r="S295" s="110">
        <v>44</v>
      </c>
      <c r="T295" s="110">
        <v>73</v>
      </c>
      <c r="U295" s="110">
        <v>12</v>
      </c>
    </row>
    <row r="296" spans="1:21" ht="13.2" x14ac:dyDescent="0.25">
      <c r="A296" s="110" t="s">
        <v>612</v>
      </c>
      <c r="B296" s="110">
        <v>1</v>
      </c>
      <c r="C296" s="110">
        <v>7</v>
      </c>
      <c r="D296" s="110">
        <v>2</v>
      </c>
      <c r="E296" s="110">
        <v>2</v>
      </c>
      <c r="F296" s="110">
        <v>1</v>
      </c>
      <c r="G296" s="110">
        <v>11</v>
      </c>
      <c r="H296" s="110">
        <v>0</v>
      </c>
      <c r="I296" s="110">
        <v>0</v>
      </c>
      <c r="J296" s="110">
        <v>0</v>
      </c>
      <c r="K296" s="110">
        <v>0</v>
      </c>
      <c r="L296" s="110">
        <v>4</v>
      </c>
      <c r="M296" s="110">
        <v>1</v>
      </c>
      <c r="N296" s="110">
        <v>7</v>
      </c>
      <c r="O296" s="110">
        <v>4</v>
      </c>
      <c r="P296" s="110">
        <v>0</v>
      </c>
      <c r="Q296" s="110">
        <v>10</v>
      </c>
      <c r="R296" s="110">
        <v>4</v>
      </c>
      <c r="S296" s="110">
        <v>0</v>
      </c>
      <c r="T296" s="110">
        <v>1</v>
      </c>
      <c r="U296" s="110">
        <v>0</v>
      </c>
    </row>
    <row r="297" spans="1:21" ht="13.2" x14ac:dyDescent="0.25">
      <c r="A297" s="110" t="s">
        <v>613</v>
      </c>
      <c r="B297" s="110">
        <v>7</v>
      </c>
      <c r="C297" s="110">
        <v>4</v>
      </c>
      <c r="D297" s="110">
        <v>10</v>
      </c>
      <c r="E297" s="110">
        <v>16</v>
      </c>
      <c r="F297" s="110">
        <v>9</v>
      </c>
      <c r="G297" s="110">
        <v>30</v>
      </c>
      <c r="H297" s="110">
        <v>0</v>
      </c>
      <c r="I297" s="110">
        <v>0</v>
      </c>
      <c r="J297" s="110">
        <v>0</v>
      </c>
      <c r="K297" s="110">
        <v>0</v>
      </c>
      <c r="L297" s="110">
        <v>12</v>
      </c>
      <c r="M297" s="110">
        <v>1</v>
      </c>
      <c r="N297" s="110">
        <v>8</v>
      </c>
      <c r="O297" s="110">
        <v>4</v>
      </c>
      <c r="P297" s="110">
        <v>2</v>
      </c>
      <c r="Q297" s="110">
        <v>10</v>
      </c>
      <c r="R297" s="110">
        <v>15</v>
      </c>
      <c r="S297" s="110">
        <v>1</v>
      </c>
      <c r="T297" s="110">
        <v>8</v>
      </c>
      <c r="U297" s="110">
        <v>0</v>
      </c>
    </row>
    <row r="298" spans="1:21" ht="13.2" x14ac:dyDescent="0.25">
      <c r="A298" s="110" t="s">
        <v>614</v>
      </c>
      <c r="B298" s="110">
        <v>242</v>
      </c>
      <c r="C298" s="110">
        <v>192</v>
      </c>
      <c r="D298" s="110">
        <v>176</v>
      </c>
      <c r="E298" s="110">
        <v>742</v>
      </c>
      <c r="F298" s="110">
        <v>337</v>
      </c>
      <c r="G298" s="110">
        <v>98</v>
      </c>
      <c r="H298" s="110">
        <v>50</v>
      </c>
      <c r="I298" s="110">
        <v>8</v>
      </c>
      <c r="J298" s="110">
        <v>2</v>
      </c>
      <c r="K298" s="110">
        <v>80</v>
      </c>
      <c r="L298" s="110">
        <v>271</v>
      </c>
      <c r="M298" s="110">
        <v>46</v>
      </c>
      <c r="N298" s="110">
        <v>538</v>
      </c>
      <c r="O298" s="110">
        <v>95</v>
      </c>
      <c r="P298" s="110">
        <v>35</v>
      </c>
      <c r="Q298" s="110">
        <v>626</v>
      </c>
      <c r="R298" s="110">
        <v>400</v>
      </c>
      <c r="S298" s="110">
        <v>40</v>
      </c>
      <c r="T298" s="110">
        <v>88</v>
      </c>
      <c r="U298" s="110">
        <v>2</v>
      </c>
    </row>
    <row r="299" spans="1:21" ht="13.2" x14ac:dyDescent="0.25">
      <c r="A299" s="110" t="s">
        <v>615</v>
      </c>
      <c r="B299" s="110">
        <v>13</v>
      </c>
      <c r="C299" s="110">
        <v>4</v>
      </c>
      <c r="D299" s="110">
        <v>17</v>
      </c>
      <c r="E299" s="110">
        <v>4</v>
      </c>
      <c r="F299" s="110">
        <v>3</v>
      </c>
      <c r="G299" s="110">
        <v>51</v>
      </c>
      <c r="H299" s="110">
        <v>21</v>
      </c>
      <c r="I299" s="110">
        <v>0</v>
      </c>
      <c r="J299" s="110">
        <v>0</v>
      </c>
      <c r="K299" s="110">
        <v>3</v>
      </c>
      <c r="L299" s="110">
        <v>28</v>
      </c>
      <c r="M299" s="110">
        <v>1</v>
      </c>
      <c r="N299" s="110">
        <v>21</v>
      </c>
      <c r="O299" s="110">
        <v>5</v>
      </c>
      <c r="P299" s="110">
        <v>12</v>
      </c>
      <c r="Q299" s="110">
        <v>22</v>
      </c>
      <c r="R299" s="110">
        <v>10</v>
      </c>
      <c r="S299" s="110">
        <v>0</v>
      </c>
      <c r="T299" s="110">
        <v>9</v>
      </c>
      <c r="U299" s="110">
        <v>0</v>
      </c>
    </row>
    <row r="300" spans="1:21" ht="13.2" x14ac:dyDescent="0.25">
      <c r="A300" s="110" t="s">
        <v>616</v>
      </c>
      <c r="B300" s="110">
        <v>19</v>
      </c>
      <c r="C300" s="110">
        <v>8</v>
      </c>
      <c r="D300" s="110">
        <v>8</v>
      </c>
      <c r="E300" s="110">
        <v>11</v>
      </c>
      <c r="F300" s="110">
        <v>8</v>
      </c>
      <c r="G300" s="110">
        <v>27</v>
      </c>
      <c r="H300" s="110">
        <v>3</v>
      </c>
      <c r="I300" s="110">
        <v>2</v>
      </c>
      <c r="J300" s="110">
        <v>0</v>
      </c>
      <c r="K300" s="110">
        <v>5</v>
      </c>
      <c r="L300" s="110">
        <v>12</v>
      </c>
      <c r="M300" s="110">
        <v>3</v>
      </c>
      <c r="N300" s="110">
        <v>4</v>
      </c>
      <c r="O300" s="110">
        <v>15</v>
      </c>
      <c r="P300" s="110">
        <v>2</v>
      </c>
      <c r="Q300" s="110">
        <v>20</v>
      </c>
      <c r="R300" s="110">
        <v>19</v>
      </c>
      <c r="S300" s="110">
        <v>2</v>
      </c>
      <c r="T300" s="110">
        <v>4</v>
      </c>
      <c r="U300" s="110">
        <v>1</v>
      </c>
    </row>
    <row r="301" spans="1:21" ht="13.2" x14ac:dyDescent="0.25">
      <c r="A301" s="110" t="s">
        <v>617</v>
      </c>
      <c r="B301" s="110">
        <v>40</v>
      </c>
      <c r="C301" s="110">
        <v>19</v>
      </c>
      <c r="D301" s="110">
        <v>15</v>
      </c>
      <c r="E301" s="110">
        <v>43</v>
      </c>
      <c r="F301" s="110">
        <v>27</v>
      </c>
      <c r="G301" s="110">
        <v>38</v>
      </c>
      <c r="H301" s="110">
        <v>3</v>
      </c>
      <c r="I301" s="110">
        <v>3</v>
      </c>
      <c r="J301" s="110">
        <v>0</v>
      </c>
      <c r="K301" s="110">
        <v>10</v>
      </c>
      <c r="L301" s="110">
        <v>36</v>
      </c>
      <c r="M301" s="110">
        <v>6</v>
      </c>
      <c r="N301" s="110">
        <v>27</v>
      </c>
      <c r="O301" s="110">
        <v>13</v>
      </c>
      <c r="P301" s="110">
        <v>3</v>
      </c>
      <c r="Q301" s="110">
        <v>37</v>
      </c>
      <c r="R301" s="110">
        <v>15</v>
      </c>
      <c r="S301" s="110">
        <v>2</v>
      </c>
      <c r="T301" s="110">
        <v>6</v>
      </c>
      <c r="U301" s="110">
        <v>0</v>
      </c>
    </row>
    <row r="302" spans="1:21" ht="13.2" x14ac:dyDescent="0.25">
      <c r="A302" s="110" t="s">
        <v>618</v>
      </c>
      <c r="B302" s="110">
        <v>0</v>
      </c>
      <c r="C302" s="110">
        <v>4</v>
      </c>
      <c r="D302" s="110">
        <v>15</v>
      </c>
      <c r="E302" s="110">
        <v>3</v>
      </c>
      <c r="F302" s="110">
        <v>4</v>
      </c>
      <c r="G302" s="110">
        <v>11</v>
      </c>
      <c r="H302" s="110">
        <v>6</v>
      </c>
      <c r="I302" s="110">
        <v>1</v>
      </c>
      <c r="J302" s="110">
        <v>0</v>
      </c>
      <c r="K302" s="110">
        <v>1</v>
      </c>
      <c r="L302" s="110">
        <v>5</v>
      </c>
      <c r="M302" s="110">
        <v>1</v>
      </c>
      <c r="N302" s="110">
        <v>1</v>
      </c>
      <c r="O302" s="110">
        <v>3</v>
      </c>
      <c r="P302" s="110">
        <v>3</v>
      </c>
      <c r="Q302" s="110">
        <v>9</v>
      </c>
      <c r="R302" s="110">
        <v>6</v>
      </c>
      <c r="S302" s="110">
        <v>1</v>
      </c>
      <c r="T302" s="110">
        <v>2</v>
      </c>
      <c r="U302" s="110">
        <v>0</v>
      </c>
    </row>
    <row r="303" spans="1:21" ht="14.25" customHeight="1" x14ac:dyDescent="0.25">
      <c r="A303" s="18" t="s">
        <v>619</v>
      </c>
      <c r="B303" s="18"/>
      <c r="C303" s="18"/>
      <c r="D303" s="110"/>
      <c r="E303" s="110"/>
      <c r="F303" s="18"/>
      <c r="G303" s="110"/>
      <c r="H303" s="110"/>
      <c r="I303" s="18"/>
      <c r="J303" s="110"/>
      <c r="K303" s="110"/>
      <c r="L303" s="110"/>
      <c r="M303" s="110"/>
      <c r="N303" s="110"/>
      <c r="O303" s="18"/>
      <c r="P303" s="110"/>
      <c r="Q303" s="110"/>
      <c r="R303" s="110"/>
      <c r="S303" s="18"/>
      <c r="T303" s="110"/>
      <c r="U303" s="110"/>
    </row>
    <row r="304" spans="1:21" ht="13.2" x14ac:dyDescent="0.25">
      <c r="A304" s="110" t="s">
        <v>620</v>
      </c>
      <c r="B304" s="110">
        <v>2</v>
      </c>
      <c r="C304" s="110">
        <v>5</v>
      </c>
      <c r="D304" s="110">
        <v>1</v>
      </c>
      <c r="E304" s="110">
        <v>4</v>
      </c>
      <c r="F304" s="110">
        <v>4</v>
      </c>
      <c r="G304" s="110">
        <v>14</v>
      </c>
      <c r="H304" s="110">
        <v>2</v>
      </c>
      <c r="I304" s="110">
        <v>0</v>
      </c>
      <c r="J304" s="110">
        <v>2</v>
      </c>
      <c r="K304" s="110">
        <v>0</v>
      </c>
      <c r="L304" s="110">
        <v>0</v>
      </c>
      <c r="M304" s="110">
        <v>1</v>
      </c>
      <c r="N304" s="110">
        <v>7</v>
      </c>
      <c r="O304" s="110">
        <v>6</v>
      </c>
      <c r="P304" s="110">
        <v>1</v>
      </c>
      <c r="Q304" s="110">
        <v>11</v>
      </c>
      <c r="R304" s="110">
        <v>2</v>
      </c>
      <c r="S304" s="110">
        <v>5</v>
      </c>
      <c r="T304" s="110">
        <v>1</v>
      </c>
      <c r="U304" s="110">
        <v>1</v>
      </c>
    </row>
    <row r="305" spans="1:22" ht="13.2" x14ac:dyDescent="0.25">
      <c r="A305" s="110" t="s">
        <v>621</v>
      </c>
      <c r="B305" s="110">
        <v>16</v>
      </c>
      <c r="C305" s="110">
        <v>6</v>
      </c>
      <c r="D305" s="110">
        <v>6</v>
      </c>
      <c r="E305" s="110">
        <v>31</v>
      </c>
      <c r="F305" s="110">
        <v>7</v>
      </c>
      <c r="G305" s="110">
        <v>46</v>
      </c>
      <c r="H305" s="110">
        <v>2</v>
      </c>
      <c r="I305" s="110">
        <v>2</v>
      </c>
      <c r="J305" s="110">
        <v>0</v>
      </c>
      <c r="K305" s="110">
        <v>1</v>
      </c>
      <c r="L305" s="110">
        <v>7</v>
      </c>
      <c r="M305" s="110">
        <v>0</v>
      </c>
      <c r="N305" s="110">
        <v>14</v>
      </c>
      <c r="O305" s="110">
        <v>4</v>
      </c>
      <c r="P305" s="110">
        <v>2</v>
      </c>
      <c r="Q305" s="110">
        <v>19</v>
      </c>
      <c r="R305" s="110">
        <v>5</v>
      </c>
      <c r="S305" s="110">
        <v>1</v>
      </c>
      <c r="T305" s="110">
        <v>3</v>
      </c>
      <c r="U305" s="110">
        <v>6</v>
      </c>
    </row>
    <row r="306" spans="1:22" ht="13.2" x14ac:dyDescent="0.25">
      <c r="A306" s="110" t="s">
        <v>622</v>
      </c>
      <c r="B306" s="110">
        <v>92</v>
      </c>
      <c r="C306" s="110">
        <v>8</v>
      </c>
      <c r="D306" s="110">
        <v>56</v>
      </c>
      <c r="E306" s="110">
        <v>124</v>
      </c>
      <c r="F306" s="110">
        <v>61</v>
      </c>
      <c r="G306" s="110">
        <v>88</v>
      </c>
      <c r="H306" s="110">
        <v>17</v>
      </c>
      <c r="I306" s="110">
        <v>8</v>
      </c>
      <c r="J306" s="110">
        <v>4</v>
      </c>
      <c r="K306" s="110">
        <v>18</v>
      </c>
      <c r="L306" s="110">
        <v>63</v>
      </c>
      <c r="M306" s="110">
        <v>12</v>
      </c>
      <c r="N306" s="110">
        <v>64</v>
      </c>
      <c r="O306" s="110">
        <v>22</v>
      </c>
      <c r="P306" s="110">
        <v>35</v>
      </c>
      <c r="Q306" s="110">
        <v>100</v>
      </c>
      <c r="R306" s="110">
        <v>75</v>
      </c>
      <c r="S306" s="110">
        <v>2</v>
      </c>
      <c r="T306" s="110">
        <v>45</v>
      </c>
      <c r="U306" s="110">
        <v>1</v>
      </c>
    </row>
    <row r="307" spans="1:22" ht="13.2" x14ac:dyDescent="0.25">
      <c r="A307" s="110" t="s">
        <v>623</v>
      </c>
      <c r="B307" s="110">
        <v>41</v>
      </c>
      <c r="C307" s="110">
        <v>0</v>
      </c>
      <c r="D307" s="110">
        <v>48</v>
      </c>
      <c r="E307" s="110">
        <v>42</v>
      </c>
      <c r="F307" s="110">
        <v>7</v>
      </c>
      <c r="G307" s="110">
        <v>62</v>
      </c>
      <c r="H307" s="110">
        <v>7</v>
      </c>
      <c r="I307" s="110">
        <v>9</v>
      </c>
      <c r="J307" s="110">
        <v>0</v>
      </c>
      <c r="K307" s="110">
        <v>1</v>
      </c>
      <c r="L307" s="110">
        <v>45</v>
      </c>
      <c r="M307" s="110">
        <v>38</v>
      </c>
      <c r="N307" s="110">
        <v>32</v>
      </c>
      <c r="O307" s="110">
        <v>15</v>
      </c>
      <c r="P307" s="110">
        <v>8</v>
      </c>
      <c r="Q307" s="110">
        <v>49</v>
      </c>
      <c r="R307" s="110">
        <v>53</v>
      </c>
      <c r="S307" s="110">
        <v>18</v>
      </c>
      <c r="T307" s="110">
        <v>13</v>
      </c>
      <c r="U307" s="110">
        <v>0</v>
      </c>
    </row>
    <row r="308" spans="1:22" ht="13.2" x14ac:dyDescent="0.25">
      <c r="A308" s="110" t="s">
        <v>624</v>
      </c>
      <c r="B308" s="110">
        <v>35</v>
      </c>
      <c r="C308" s="110">
        <v>3</v>
      </c>
      <c r="D308" s="110">
        <v>29</v>
      </c>
      <c r="E308" s="110">
        <v>26</v>
      </c>
      <c r="F308" s="110">
        <v>3</v>
      </c>
      <c r="G308" s="110">
        <v>10</v>
      </c>
      <c r="H308" s="110">
        <v>19</v>
      </c>
      <c r="I308" s="110">
        <v>0</v>
      </c>
      <c r="J308" s="110">
        <v>0</v>
      </c>
      <c r="K308" s="110">
        <v>0</v>
      </c>
      <c r="L308" s="110">
        <v>56</v>
      </c>
      <c r="M308" s="110">
        <v>1</v>
      </c>
      <c r="N308" s="110">
        <v>24</v>
      </c>
      <c r="O308" s="110">
        <v>9</v>
      </c>
      <c r="P308" s="110">
        <v>0</v>
      </c>
      <c r="Q308" s="110">
        <v>36</v>
      </c>
      <c r="R308" s="110">
        <v>2</v>
      </c>
      <c r="S308" s="110">
        <v>2</v>
      </c>
      <c r="T308" s="110">
        <v>22</v>
      </c>
      <c r="U308" s="110">
        <v>1</v>
      </c>
    </row>
    <row r="309" spans="1:22" ht="13.2" x14ac:dyDescent="0.25">
      <c r="A309" s="110" t="s">
        <v>625</v>
      </c>
      <c r="B309" s="110">
        <v>5</v>
      </c>
      <c r="C309" s="110">
        <v>0</v>
      </c>
      <c r="D309" s="110">
        <v>27</v>
      </c>
      <c r="E309" s="110">
        <v>4</v>
      </c>
      <c r="F309" s="110">
        <v>2</v>
      </c>
      <c r="G309" s="110">
        <v>10</v>
      </c>
      <c r="H309" s="110">
        <v>0</v>
      </c>
      <c r="I309" s="110">
        <v>0</v>
      </c>
      <c r="J309" s="110">
        <v>1</v>
      </c>
      <c r="K309" s="110">
        <v>0</v>
      </c>
      <c r="L309" s="110">
        <v>15</v>
      </c>
      <c r="M309" s="110">
        <v>2</v>
      </c>
      <c r="N309" s="110">
        <v>8</v>
      </c>
      <c r="O309" s="110">
        <v>6</v>
      </c>
      <c r="P309" s="110">
        <v>1</v>
      </c>
      <c r="Q309" s="110">
        <v>16</v>
      </c>
      <c r="R309" s="110">
        <v>11</v>
      </c>
      <c r="S309" s="110">
        <v>3</v>
      </c>
      <c r="T309" s="110">
        <v>5</v>
      </c>
      <c r="U309" s="110">
        <v>2</v>
      </c>
    </row>
    <row r="310" spans="1:22" ht="13.2" x14ac:dyDescent="0.25">
      <c r="A310" s="110" t="s">
        <v>626</v>
      </c>
      <c r="B310" s="110">
        <v>43</v>
      </c>
      <c r="C310" s="110">
        <v>18</v>
      </c>
      <c r="D310" s="110">
        <v>25</v>
      </c>
      <c r="E310" s="110">
        <v>46</v>
      </c>
      <c r="F310" s="110">
        <v>26</v>
      </c>
      <c r="G310" s="110">
        <v>24</v>
      </c>
      <c r="H310" s="110">
        <v>0</v>
      </c>
      <c r="I310" s="110">
        <v>1</v>
      </c>
      <c r="J310" s="110">
        <v>1</v>
      </c>
      <c r="K310" s="110">
        <v>9</v>
      </c>
      <c r="L310" s="110">
        <v>54</v>
      </c>
      <c r="M310" s="110">
        <v>19</v>
      </c>
      <c r="N310" s="110">
        <v>49</v>
      </c>
      <c r="O310" s="110">
        <v>40</v>
      </c>
      <c r="P310" s="110">
        <v>4</v>
      </c>
      <c r="Q310" s="110">
        <v>87</v>
      </c>
      <c r="R310" s="110">
        <v>19</v>
      </c>
      <c r="S310" s="110">
        <v>1</v>
      </c>
      <c r="T310" s="110">
        <v>42</v>
      </c>
      <c r="U310" s="110">
        <v>0</v>
      </c>
    </row>
    <row r="311" spans="1:22" ht="13.2" x14ac:dyDescent="0.25">
      <c r="A311" s="110" t="s">
        <v>627</v>
      </c>
      <c r="B311" s="110">
        <v>56</v>
      </c>
      <c r="C311" s="110">
        <v>27</v>
      </c>
      <c r="D311" s="110">
        <v>93</v>
      </c>
      <c r="E311" s="110">
        <v>81</v>
      </c>
      <c r="F311" s="110">
        <v>33</v>
      </c>
      <c r="G311" s="110">
        <v>47</v>
      </c>
      <c r="H311" s="110">
        <v>2</v>
      </c>
      <c r="I311" s="110">
        <v>13</v>
      </c>
      <c r="J311" s="110">
        <v>0</v>
      </c>
      <c r="K311" s="110">
        <v>18</v>
      </c>
      <c r="L311" s="110">
        <v>83</v>
      </c>
      <c r="M311" s="110">
        <v>52</v>
      </c>
      <c r="N311" s="110">
        <v>63</v>
      </c>
      <c r="O311" s="110">
        <v>7</v>
      </c>
      <c r="P311" s="110">
        <v>12</v>
      </c>
      <c r="Q311" s="110">
        <v>80</v>
      </c>
      <c r="R311" s="110">
        <v>60</v>
      </c>
      <c r="S311" s="110">
        <v>2</v>
      </c>
      <c r="T311" s="110">
        <v>18</v>
      </c>
      <c r="U311" s="110">
        <v>3</v>
      </c>
    </row>
    <row r="312" spans="1:22" ht="13.2" x14ac:dyDescent="0.25">
      <c r="A312" s="110" t="s">
        <v>628</v>
      </c>
      <c r="B312" s="110">
        <v>128</v>
      </c>
      <c r="C312" s="110">
        <v>64</v>
      </c>
      <c r="D312" s="110">
        <v>115</v>
      </c>
      <c r="E312" s="110">
        <v>388</v>
      </c>
      <c r="F312" s="110">
        <v>136</v>
      </c>
      <c r="G312" s="110">
        <v>101</v>
      </c>
      <c r="H312" s="110">
        <v>49</v>
      </c>
      <c r="I312" s="110">
        <v>35</v>
      </c>
      <c r="J312" s="110">
        <v>20</v>
      </c>
      <c r="K312" s="110">
        <v>58</v>
      </c>
      <c r="L312" s="110">
        <v>192</v>
      </c>
      <c r="M312" s="110">
        <v>78</v>
      </c>
      <c r="N312" s="110">
        <v>313</v>
      </c>
      <c r="O312" s="110">
        <v>57</v>
      </c>
      <c r="P312" s="110">
        <v>48</v>
      </c>
      <c r="Q312" s="110">
        <v>328</v>
      </c>
      <c r="R312" s="110">
        <v>276</v>
      </c>
      <c r="S312" s="110">
        <v>66</v>
      </c>
      <c r="T312" s="110">
        <v>56</v>
      </c>
      <c r="U312" s="110">
        <v>6</v>
      </c>
    </row>
    <row r="313" spans="1:22" ht="13.2" x14ac:dyDescent="0.25">
      <c r="A313" s="110" t="s">
        <v>629</v>
      </c>
      <c r="B313" s="110">
        <v>11</v>
      </c>
      <c r="C313" s="110">
        <v>3</v>
      </c>
      <c r="D313" s="110">
        <v>27</v>
      </c>
      <c r="E313" s="110">
        <v>2</v>
      </c>
      <c r="F313" s="110">
        <v>1</v>
      </c>
      <c r="G313" s="110">
        <v>16</v>
      </c>
      <c r="H313" s="110">
        <v>4</v>
      </c>
      <c r="I313" s="110">
        <v>1</v>
      </c>
      <c r="J313" s="110">
        <v>0</v>
      </c>
      <c r="K313" s="110">
        <v>1</v>
      </c>
      <c r="L313" s="110">
        <v>10</v>
      </c>
      <c r="M313" s="110">
        <v>27</v>
      </c>
      <c r="N313" s="110">
        <v>12</v>
      </c>
      <c r="O313" s="110">
        <v>3</v>
      </c>
      <c r="P313" s="110">
        <v>5</v>
      </c>
      <c r="Q313" s="110">
        <v>32</v>
      </c>
      <c r="R313" s="110">
        <v>9</v>
      </c>
      <c r="S313" s="110">
        <v>0</v>
      </c>
      <c r="T313" s="110">
        <v>12</v>
      </c>
      <c r="U313" s="110">
        <v>0</v>
      </c>
    </row>
    <row r="314" spans="1:22" ht="13.2" x14ac:dyDescent="0.25">
      <c r="A314" s="110" t="s">
        <v>630</v>
      </c>
      <c r="B314" s="110">
        <v>100</v>
      </c>
      <c r="C314" s="110">
        <v>101</v>
      </c>
      <c r="D314" s="110">
        <v>93</v>
      </c>
      <c r="E314" s="110">
        <v>161</v>
      </c>
      <c r="F314" s="110">
        <v>117</v>
      </c>
      <c r="G314" s="110">
        <v>82</v>
      </c>
      <c r="H314" s="110">
        <v>14</v>
      </c>
      <c r="I314" s="110">
        <v>5</v>
      </c>
      <c r="J314" s="110">
        <v>5</v>
      </c>
      <c r="K314" s="110">
        <v>11</v>
      </c>
      <c r="L314" s="110">
        <v>107</v>
      </c>
      <c r="M314" s="110">
        <v>69</v>
      </c>
      <c r="N314" s="110">
        <v>89</v>
      </c>
      <c r="O314" s="110">
        <v>52</v>
      </c>
      <c r="P314" s="110">
        <v>30</v>
      </c>
      <c r="Q314" s="110">
        <v>118</v>
      </c>
      <c r="R314" s="110">
        <v>156</v>
      </c>
      <c r="S314" s="110">
        <v>67</v>
      </c>
      <c r="T314" s="110">
        <v>34</v>
      </c>
      <c r="U314" s="110">
        <v>3</v>
      </c>
    </row>
    <row r="315" spans="1:22" ht="13.2" x14ac:dyDescent="0.25">
      <c r="A315" s="110" t="s">
        <v>631</v>
      </c>
      <c r="B315" s="110">
        <v>32</v>
      </c>
      <c r="C315" s="110">
        <v>4</v>
      </c>
      <c r="D315" s="110">
        <v>17</v>
      </c>
      <c r="E315" s="110">
        <v>37</v>
      </c>
      <c r="F315" s="110">
        <v>15</v>
      </c>
      <c r="G315" s="110">
        <v>30</v>
      </c>
      <c r="H315" s="110">
        <v>2</v>
      </c>
      <c r="I315" s="110">
        <v>0</v>
      </c>
      <c r="J315" s="110">
        <v>0</v>
      </c>
      <c r="K315" s="110">
        <v>8</v>
      </c>
      <c r="L315" s="110">
        <v>11</v>
      </c>
      <c r="M315" s="110">
        <v>11</v>
      </c>
      <c r="N315" s="110">
        <v>7</v>
      </c>
      <c r="O315" s="110">
        <v>12</v>
      </c>
      <c r="P315" s="110">
        <v>7</v>
      </c>
      <c r="Q315" s="110">
        <v>30</v>
      </c>
      <c r="R315" s="110">
        <v>13</v>
      </c>
      <c r="S315" s="110">
        <v>1</v>
      </c>
      <c r="T315" s="110">
        <v>6</v>
      </c>
      <c r="U315" s="110">
        <v>3</v>
      </c>
    </row>
    <row r="316" spans="1:22" ht="13.2" x14ac:dyDescent="0.25">
      <c r="A316" s="110" t="s">
        <v>632</v>
      </c>
      <c r="B316" s="110">
        <v>6</v>
      </c>
      <c r="C316" s="110">
        <v>5</v>
      </c>
      <c r="D316" s="110">
        <v>2</v>
      </c>
      <c r="E316" s="110">
        <v>4</v>
      </c>
      <c r="F316" s="110">
        <v>2</v>
      </c>
      <c r="G316" s="110">
        <v>4</v>
      </c>
      <c r="H316" s="110">
        <v>0</v>
      </c>
      <c r="I316" s="110">
        <v>2</v>
      </c>
      <c r="J316" s="110">
        <v>0</v>
      </c>
      <c r="K316" s="110">
        <v>0</v>
      </c>
      <c r="L316" s="110">
        <v>17</v>
      </c>
      <c r="M316" s="110">
        <v>2</v>
      </c>
      <c r="N316" s="110">
        <v>6</v>
      </c>
      <c r="O316" s="110">
        <v>14</v>
      </c>
      <c r="P316" s="110">
        <v>0</v>
      </c>
      <c r="Q316" s="110">
        <v>6</v>
      </c>
      <c r="R316" s="110">
        <v>4</v>
      </c>
      <c r="S316" s="110">
        <v>1</v>
      </c>
      <c r="T316" s="110">
        <v>3</v>
      </c>
      <c r="U316" s="110">
        <v>0</v>
      </c>
    </row>
    <row r="317" spans="1:22" ht="13.2" x14ac:dyDescent="0.25">
      <c r="A317" s="110" t="s">
        <v>633</v>
      </c>
      <c r="B317" s="110">
        <v>0</v>
      </c>
      <c r="C317" s="110">
        <v>6</v>
      </c>
      <c r="D317" s="110">
        <v>14</v>
      </c>
      <c r="E317" s="110">
        <v>16</v>
      </c>
      <c r="F317" s="110">
        <v>5</v>
      </c>
      <c r="G317" s="110">
        <v>16</v>
      </c>
      <c r="H317" s="110">
        <v>0</v>
      </c>
      <c r="I317" s="110">
        <v>0</v>
      </c>
      <c r="J317" s="110">
        <v>0</v>
      </c>
      <c r="K317" s="110">
        <v>0</v>
      </c>
      <c r="L317" s="110">
        <v>8</v>
      </c>
      <c r="M317" s="110">
        <v>0</v>
      </c>
      <c r="N317" s="110">
        <v>17</v>
      </c>
      <c r="O317" s="110">
        <v>3</v>
      </c>
      <c r="P317" s="110">
        <v>2</v>
      </c>
      <c r="Q317" s="110">
        <v>16</v>
      </c>
      <c r="R317" s="110">
        <v>4</v>
      </c>
      <c r="S317" s="110">
        <v>6</v>
      </c>
      <c r="T317" s="110">
        <v>3</v>
      </c>
      <c r="U317" s="110">
        <v>0</v>
      </c>
    </row>
    <row r="318" spans="1:22" ht="6.75" customHeight="1" thickBot="1" x14ac:dyDescent="0.3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0"/>
    </row>
    <row r="319" spans="1:22" ht="13.8" x14ac:dyDescent="0.25">
      <c r="A319" s="155" t="s">
        <v>636</v>
      </c>
      <c r="I319" s="64"/>
      <c r="M319" s="71"/>
      <c r="N319" s="71"/>
      <c r="R319" s="71"/>
    </row>
    <row r="320" spans="1:22" ht="13.2" x14ac:dyDescent="0.25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</row>
    <row r="321" spans="1:21" ht="13.2" x14ac:dyDescent="0.25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</row>
    <row r="322" spans="1:21" ht="13.2" hidden="1" x14ac:dyDescent="0.25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</row>
    <row r="323" spans="1:21" ht="13.2" hidden="1" x14ac:dyDescent="0.25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</row>
    <row r="324" spans="1:21" ht="13.2" hidden="1" x14ac:dyDescent="0.25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</row>
    <row r="325" spans="1:21" ht="13.2" hidden="1" x14ac:dyDescent="0.25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</row>
    <row r="326" spans="1:21" ht="13.2" hidden="1" x14ac:dyDescent="0.25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</row>
    <row r="327" spans="1:21" ht="13.2" hidden="1" x14ac:dyDescent="0.25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</row>
    <row r="328" spans="1:21" ht="13.2" hidden="1" x14ac:dyDescent="0.25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</row>
    <row r="329" spans="1:21" ht="13.2" hidden="1" x14ac:dyDescent="0.25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</row>
    <row r="330" spans="1:21" ht="13.2" hidden="1" x14ac:dyDescent="0.25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</row>
    <row r="331" spans="1:21" ht="13.2" hidden="1" x14ac:dyDescent="0.25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</row>
    <row r="332" spans="1:21" ht="13.2" hidden="1" x14ac:dyDescent="0.25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</row>
    <row r="333" spans="1:21" ht="13.2" hidden="1" x14ac:dyDescent="0.25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</row>
    <row r="334" spans="1:21" ht="13.2" hidden="1" x14ac:dyDescent="0.25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</row>
    <row r="335" spans="1:21" ht="13.2" hidden="1" x14ac:dyDescent="0.2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</row>
    <row r="336" spans="1:21" ht="13.2" hidden="1" x14ac:dyDescent="0.25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</row>
    <row r="337" spans="1:21" ht="13.2" hidden="1" x14ac:dyDescent="0.25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</row>
    <row r="338" spans="1:21" ht="13.2" hidden="1" x14ac:dyDescent="0.25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</row>
    <row r="339" spans="1:21" ht="13.2" hidden="1" x14ac:dyDescent="0.25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</row>
    <row r="340" spans="1:21" ht="13.2" hidden="1" x14ac:dyDescent="0.25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</row>
    <row r="341" spans="1:21" ht="13.2" hidden="1" x14ac:dyDescent="0.25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</row>
    <row r="342" spans="1:21" ht="13.2" hidden="1" x14ac:dyDescent="0.25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</row>
    <row r="343" spans="1:21" ht="13.2" hidden="1" x14ac:dyDescent="0.25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</row>
    <row r="344" spans="1:21" ht="13.2" hidden="1" x14ac:dyDescent="0.25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</row>
    <row r="345" spans="1:21" ht="14.25" hidden="1" customHeight="1" x14ac:dyDescent="0.25">
      <c r="A345" s="18"/>
      <c r="B345" s="18"/>
      <c r="C345" s="18"/>
      <c r="D345" s="110"/>
      <c r="E345" s="110"/>
      <c r="F345" s="18"/>
      <c r="G345" s="110"/>
      <c r="H345" s="110"/>
      <c r="I345" s="18"/>
      <c r="J345" s="110"/>
      <c r="K345" s="110"/>
      <c r="L345" s="110"/>
      <c r="M345" s="110"/>
      <c r="N345" s="110"/>
      <c r="O345" s="18"/>
      <c r="P345" s="110"/>
      <c r="Q345" s="110"/>
      <c r="R345" s="110"/>
      <c r="S345" s="18"/>
      <c r="T345" s="110"/>
      <c r="U345" s="110"/>
    </row>
    <row r="346" spans="1:21" ht="13.2" hidden="1" x14ac:dyDescent="0.25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</row>
    <row r="347" spans="1:21" ht="13.2" hidden="1" x14ac:dyDescent="0.25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</row>
    <row r="348" spans="1:21" ht="13.2" hidden="1" x14ac:dyDescent="0.25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</row>
    <row r="349" spans="1:21" ht="13.2" hidden="1" x14ac:dyDescent="0.25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</row>
    <row r="350" spans="1:21" ht="13.2" hidden="1" x14ac:dyDescent="0.25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</row>
    <row r="351" spans="1:21" ht="13.2" hidden="1" x14ac:dyDescent="0.25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</row>
    <row r="352" spans="1:21" ht="13.2" hidden="1" x14ac:dyDescent="0.25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</row>
    <row r="353" spans="1:21" ht="13.2" hidden="1" x14ac:dyDescent="0.25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</row>
    <row r="354" spans="1:21" ht="14.25" hidden="1" customHeight="1" x14ac:dyDescent="0.25">
      <c r="A354" s="18"/>
      <c r="B354" s="18"/>
      <c r="C354" s="18"/>
      <c r="D354" s="110"/>
      <c r="E354" s="110"/>
      <c r="F354" s="18"/>
      <c r="G354" s="110"/>
      <c r="H354" s="110"/>
      <c r="I354" s="18"/>
      <c r="J354" s="110"/>
      <c r="K354" s="110"/>
      <c r="L354" s="110"/>
      <c r="M354" s="110"/>
      <c r="N354" s="110"/>
      <c r="O354" s="18"/>
      <c r="P354" s="110"/>
      <c r="Q354" s="110"/>
      <c r="R354" s="110"/>
      <c r="S354" s="18"/>
      <c r="T354" s="110"/>
      <c r="U354" s="110"/>
    </row>
    <row r="355" spans="1:21" ht="13.2" hidden="1" x14ac:dyDescent="0.25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</row>
    <row r="356" spans="1:21" ht="13.2" hidden="1" x14ac:dyDescent="0.25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</row>
    <row r="357" spans="1:21" ht="13.2" hidden="1" x14ac:dyDescent="0.25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</row>
    <row r="358" spans="1:21" ht="13.2" hidden="1" x14ac:dyDescent="0.25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</row>
    <row r="359" spans="1:21" ht="13.2" hidden="1" x14ac:dyDescent="0.25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</row>
    <row r="360" spans="1:21" ht="13.2" hidden="1" x14ac:dyDescent="0.25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</row>
    <row r="361" spans="1:21" ht="13.2" hidden="1" x14ac:dyDescent="0.25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</row>
    <row r="362" spans="1:21" ht="13.2" hidden="1" x14ac:dyDescent="0.25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</row>
    <row r="363" spans="1:21" ht="13.2" hidden="1" x14ac:dyDescent="0.25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</row>
    <row r="364" spans="1:21" ht="14.25" hidden="1" customHeight="1" x14ac:dyDescent="0.25">
      <c r="A364" s="18"/>
      <c r="B364" s="18"/>
      <c r="C364" s="18"/>
      <c r="D364" s="110"/>
      <c r="E364" s="110"/>
      <c r="F364" s="18"/>
      <c r="G364" s="110"/>
      <c r="H364" s="110"/>
      <c r="I364" s="18"/>
      <c r="J364" s="110"/>
      <c r="K364" s="110"/>
      <c r="L364" s="110"/>
      <c r="M364" s="110"/>
      <c r="N364" s="110"/>
      <c r="O364" s="18"/>
      <c r="P364" s="110"/>
      <c r="Q364" s="110"/>
      <c r="R364" s="110"/>
      <c r="S364" s="18"/>
      <c r="T364" s="110"/>
      <c r="U364" s="110"/>
    </row>
    <row r="365" spans="1:21" ht="13.2" hidden="1" x14ac:dyDescent="0.2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</row>
    <row r="366" spans="1:21" ht="13.2" hidden="1" x14ac:dyDescent="0.25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</row>
    <row r="367" spans="1:21" ht="13.2" hidden="1" x14ac:dyDescent="0.25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</row>
    <row r="368" spans="1:21" ht="13.2" hidden="1" x14ac:dyDescent="0.25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</row>
    <row r="369" spans="1:21" ht="13.2" hidden="1" x14ac:dyDescent="0.25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</row>
    <row r="370" spans="1:21" ht="13.2" hidden="1" x14ac:dyDescent="0.25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</row>
    <row r="371" spans="1:21" ht="13.2" hidden="1" x14ac:dyDescent="0.25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</row>
    <row r="372" spans="1:21" ht="13.2" hidden="1" x14ac:dyDescent="0.25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</row>
    <row r="373" spans="1:21" ht="13.2" hidden="1" x14ac:dyDescent="0.25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</row>
    <row r="374" spans="1:21" ht="13.2" hidden="1" x14ac:dyDescent="0.25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</row>
    <row r="375" spans="1:21" ht="13.2" hidden="1" x14ac:dyDescent="0.25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</row>
    <row r="376" spans="1:21" ht="13.2" hidden="1" x14ac:dyDescent="0.25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</row>
    <row r="377" spans="1:21" ht="13.2" hidden="1" x14ac:dyDescent="0.25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</row>
    <row r="378" spans="1:21" ht="14.25" hidden="1" customHeight="1" x14ac:dyDescent="0.25">
      <c r="A378" s="18"/>
      <c r="B378" s="18"/>
      <c r="C378" s="18"/>
      <c r="D378" s="110"/>
      <c r="E378" s="110"/>
      <c r="F378" s="18"/>
      <c r="G378" s="110"/>
      <c r="H378" s="110"/>
      <c r="I378" s="18"/>
      <c r="J378" s="110"/>
      <c r="K378" s="110"/>
      <c r="L378" s="110"/>
      <c r="M378" s="110"/>
      <c r="N378" s="110"/>
      <c r="O378" s="18"/>
      <c r="P378" s="110"/>
      <c r="Q378" s="110"/>
      <c r="R378" s="110"/>
      <c r="S378" s="18"/>
      <c r="T378" s="110"/>
      <c r="U378" s="110"/>
    </row>
    <row r="379" spans="1:21" ht="13.2" hidden="1" x14ac:dyDescent="0.25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</row>
    <row r="380" spans="1:21" ht="13.2" hidden="1" x14ac:dyDescent="0.25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</row>
    <row r="381" spans="1:21" ht="13.2" hidden="1" x14ac:dyDescent="0.25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</row>
    <row r="382" spans="1:21" ht="13.2" hidden="1" x14ac:dyDescent="0.25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</row>
    <row r="383" spans="1:21" ht="13.2" hidden="1" x14ac:dyDescent="0.25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</row>
    <row r="384" spans="1:21" ht="13.2" hidden="1" x14ac:dyDescent="0.25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</row>
    <row r="385" spans="1:21" ht="13.2" hidden="1" x14ac:dyDescent="0.25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</row>
    <row r="386" spans="1:21" ht="13.2" hidden="1" x14ac:dyDescent="0.25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</row>
    <row r="387" spans="1:21" ht="13.2" hidden="1" x14ac:dyDescent="0.25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</row>
    <row r="388" spans="1:21" ht="13.2" hidden="1" x14ac:dyDescent="0.25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</row>
    <row r="389" spans="1:21" ht="13.2" hidden="1" x14ac:dyDescent="0.25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</row>
    <row r="390" spans="1:21" ht="13.2" hidden="1" x14ac:dyDescent="0.25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</row>
    <row r="391" spans="1:21" ht="13.2" hidden="1" x14ac:dyDescent="0.25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</row>
    <row r="392" spans="1:21" ht="14.25" hidden="1" customHeight="1" x14ac:dyDescent="0.25">
      <c r="A392" s="18"/>
      <c r="B392" s="18"/>
      <c r="C392" s="18"/>
      <c r="D392" s="110"/>
      <c r="E392" s="110"/>
      <c r="F392" s="18"/>
      <c r="G392" s="110"/>
      <c r="H392" s="110"/>
      <c r="I392" s="18"/>
      <c r="J392" s="110"/>
      <c r="K392" s="110"/>
      <c r="L392" s="110"/>
      <c r="M392" s="110"/>
      <c r="N392" s="110"/>
      <c r="O392" s="18"/>
      <c r="P392" s="110"/>
      <c r="Q392" s="110"/>
      <c r="R392" s="110"/>
      <c r="S392" s="18"/>
      <c r="T392" s="110"/>
      <c r="U392" s="110"/>
    </row>
    <row r="393" spans="1:21" ht="13.2" hidden="1" x14ac:dyDescent="0.25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</row>
    <row r="394" spans="1:21" ht="13.2" hidden="1" x14ac:dyDescent="0.25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</row>
    <row r="395" spans="1:21" ht="13.2" hidden="1" x14ac:dyDescent="0.25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</row>
    <row r="396" spans="1:21" ht="13.2" hidden="1" x14ac:dyDescent="0.25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</row>
    <row r="397" spans="1:21" ht="13.2" hidden="1" x14ac:dyDescent="0.25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</row>
    <row r="398" spans="1:21" ht="13.2" hidden="1" x14ac:dyDescent="0.25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</row>
    <row r="399" spans="1:21" ht="13.2" hidden="1" x14ac:dyDescent="0.25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</row>
    <row r="400" spans="1:21" ht="13.2" hidden="1" x14ac:dyDescent="0.25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</row>
    <row r="401" spans="1:21" ht="14.25" hidden="1" customHeight="1" x14ac:dyDescent="0.25">
      <c r="A401" s="18"/>
      <c r="B401" s="18"/>
      <c r="C401" s="18"/>
      <c r="D401" s="110"/>
      <c r="E401" s="110"/>
      <c r="F401" s="18"/>
      <c r="G401" s="110"/>
      <c r="H401" s="110"/>
      <c r="I401" s="18"/>
      <c r="J401" s="110"/>
      <c r="K401" s="110"/>
      <c r="L401" s="110"/>
      <c r="M401" s="110"/>
      <c r="N401" s="110"/>
      <c r="O401" s="18"/>
      <c r="P401" s="110"/>
      <c r="Q401" s="110"/>
      <c r="R401" s="110"/>
      <c r="S401" s="18"/>
      <c r="T401" s="110"/>
      <c r="U401" s="110"/>
    </row>
    <row r="402" spans="1:21" ht="13.2" hidden="1" x14ac:dyDescent="0.25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</row>
    <row r="403" spans="1:21" ht="13.2" hidden="1" x14ac:dyDescent="0.25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</row>
    <row r="404" spans="1:21" ht="13.2" hidden="1" x14ac:dyDescent="0.25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</row>
    <row r="405" spans="1:21" ht="13.2" hidden="1" x14ac:dyDescent="0.25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</row>
    <row r="406" spans="1:21" ht="13.2" hidden="1" x14ac:dyDescent="0.25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</row>
    <row r="407" spans="1:21" ht="13.2" hidden="1" x14ac:dyDescent="0.25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</row>
    <row r="408" spans="1:21" ht="13.2" hidden="1" x14ac:dyDescent="0.25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</row>
    <row r="409" spans="1:21" ht="13.2" hidden="1" x14ac:dyDescent="0.25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</row>
    <row r="410" spans="1:21" ht="13.2" hidden="1" x14ac:dyDescent="0.25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</row>
    <row r="411" spans="1:21" ht="13.2" hidden="1" x14ac:dyDescent="0.25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</row>
    <row r="412" spans="1:21" ht="13.2" hidden="1" x14ac:dyDescent="0.25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</row>
    <row r="413" spans="1:21" ht="13.2" hidden="1" x14ac:dyDescent="0.25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</row>
    <row r="414" spans="1:21" ht="14.25" hidden="1" customHeight="1" x14ac:dyDescent="0.25">
      <c r="A414" s="18"/>
      <c r="B414" s="18"/>
      <c r="C414" s="18"/>
      <c r="D414" s="110"/>
      <c r="E414" s="110"/>
      <c r="F414" s="18"/>
      <c r="G414" s="110"/>
      <c r="H414" s="110"/>
      <c r="I414" s="18"/>
      <c r="J414" s="110"/>
      <c r="K414" s="110"/>
      <c r="L414" s="110"/>
      <c r="M414" s="110"/>
      <c r="N414" s="110"/>
      <c r="O414" s="18"/>
      <c r="P414" s="110"/>
      <c r="Q414" s="110"/>
      <c r="R414" s="110"/>
      <c r="S414" s="18"/>
      <c r="T414" s="110"/>
      <c r="U414" s="110"/>
    </row>
    <row r="415" spans="1:21" ht="13.2" hidden="1" x14ac:dyDescent="0.25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</row>
    <row r="416" spans="1:21" ht="14.25" hidden="1" customHeight="1" x14ac:dyDescent="0.25">
      <c r="A416" s="18"/>
      <c r="B416" s="18"/>
      <c r="C416" s="18"/>
      <c r="D416" s="110"/>
      <c r="E416" s="110"/>
      <c r="F416" s="18"/>
      <c r="G416" s="110"/>
      <c r="H416" s="110"/>
      <c r="I416" s="18"/>
      <c r="J416" s="110"/>
      <c r="K416" s="110"/>
      <c r="L416" s="110"/>
      <c r="M416" s="110"/>
      <c r="N416" s="110"/>
      <c r="O416" s="18"/>
      <c r="P416" s="110"/>
      <c r="Q416" s="110"/>
      <c r="R416" s="110"/>
      <c r="S416" s="18"/>
      <c r="T416" s="110"/>
      <c r="U416" s="110"/>
    </row>
    <row r="417" spans="1:21" ht="13.2" hidden="1" x14ac:dyDescent="0.25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</row>
    <row r="418" spans="1:21" ht="13.2" hidden="1" x14ac:dyDescent="0.25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</row>
    <row r="419" spans="1:21" ht="13.2" hidden="1" x14ac:dyDescent="0.25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</row>
    <row r="420" spans="1:21" ht="13.2" hidden="1" x14ac:dyDescent="0.25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</row>
    <row r="421" spans="1:21" ht="13.2" hidden="1" x14ac:dyDescent="0.25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</row>
    <row r="422" spans="1:21" ht="14.25" hidden="1" customHeight="1" x14ac:dyDescent="0.25">
      <c r="A422" s="18"/>
      <c r="B422" s="18"/>
      <c r="C422" s="18"/>
      <c r="D422" s="110"/>
      <c r="E422" s="110"/>
      <c r="F422" s="18"/>
      <c r="G422" s="110"/>
      <c r="H422" s="110"/>
      <c r="I422" s="18"/>
      <c r="J422" s="110"/>
      <c r="K422" s="110"/>
      <c r="L422" s="110"/>
      <c r="M422" s="110"/>
      <c r="N422" s="110"/>
      <c r="O422" s="18"/>
      <c r="P422" s="110"/>
      <c r="Q422" s="110"/>
      <c r="R422" s="110"/>
      <c r="S422" s="18"/>
      <c r="T422" s="110"/>
      <c r="U422" s="110"/>
    </row>
    <row r="423" spans="1:21" ht="13.2" hidden="1" x14ac:dyDescent="0.25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</row>
    <row r="424" spans="1:21" ht="13.2" hidden="1" x14ac:dyDescent="0.25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</row>
    <row r="425" spans="1:21" ht="13.2" hidden="1" x14ac:dyDescent="0.25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</row>
    <row r="426" spans="1:21" ht="13.2" hidden="1" x14ac:dyDescent="0.25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</row>
    <row r="427" spans="1:21" ht="13.2" hidden="1" x14ac:dyDescent="0.25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</row>
    <row r="428" spans="1:21" ht="13.2" hidden="1" x14ac:dyDescent="0.25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</row>
    <row r="429" spans="1:21" ht="13.2" hidden="1" x14ac:dyDescent="0.25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</row>
    <row r="430" spans="1:21" ht="13.2" hidden="1" x14ac:dyDescent="0.25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</row>
    <row r="431" spans="1:21" ht="13.2" hidden="1" x14ac:dyDescent="0.25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</row>
    <row r="432" spans="1:21" ht="13.2" hidden="1" x14ac:dyDescent="0.25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</row>
    <row r="433" spans="1:21" ht="13.2" hidden="1" x14ac:dyDescent="0.25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</row>
    <row r="434" spans="1:21" ht="13.2" hidden="1" x14ac:dyDescent="0.25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</row>
    <row r="435" spans="1:21" ht="13.2" hidden="1" x14ac:dyDescent="0.25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</row>
    <row r="436" spans="1:21" ht="13.2" hidden="1" x14ac:dyDescent="0.25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</row>
    <row r="437" spans="1:21" ht="13.2" hidden="1" x14ac:dyDescent="0.25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</row>
    <row r="438" spans="1:21" ht="13.2" hidden="1" x14ac:dyDescent="0.25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</row>
    <row r="439" spans="1:21" ht="13.2" hidden="1" x14ac:dyDescent="0.25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</row>
    <row r="440" spans="1:21" ht="13.2" hidden="1" x14ac:dyDescent="0.25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</row>
    <row r="441" spans="1:21" ht="13.2" hidden="1" x14ac:dyDescent="0.25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</row>
    <row r="442" spans="1:21" ht="13.2" hidden="1" x14ac:dyDescent="0.25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</row>
    <row r="443" spans="1:21" ht="13.2" hidden="1" x14ac:dyDescent="0.25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</row>
    <row r="444" spans="1:21" ht="13.2" hidden="1" x14ac:dyDescent="0.25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</row>
    <row r="445" spans="1:21" ht="13.2" hidden="1" x14ac:dyDescent="0.25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</row>
    <row r="446" spans="1:21" ht="13.2" hidden="1" x14ac:dyDescent="0.25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</row>
    <row r="447" spans="1:21" ht="13.2" hidden="1" x14ac:dyDescent="0.25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</row>
    <row r="448" spans="1:21" ht="13.2" hidden="1" x14ac:dyDescent="0.25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</row>
    <row r="449" spans="1:21" ht="13.2" hidden="1" x14ac:dyDescent="0.25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</row>
    <row r="450" spans="1:21" ht="13.2" hidden="1" x14ac:dyDescent="0.25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</row>
    <row r="451" spans="1:21" ht="13.2" hidden="1" x14ac:dyDescent="0.25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</row>
    <row r="452" spans="1:21" ht="13.2" hidden="1" x14ac:dyDescent="0.25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</row>
    <row r="453" spans="1:21" ht="13.2" hidden="1" x14ac:dyDescent="0.25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</row>
    <row r="454" spans="1:21" ht="13.2" hidden="1" x14ac:dyDescent="0.25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</row>
    <row r="455" spans="1:21" ht="13.2" hidden="1" x14ac:dyDescent="0.25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</row>
    <row r="456" spans="1:21" ht="14.25" hidden="1" customHeight="1" x14ac:dyDescent="0.25">
      <c r="A456" s="18"/>
      <c r="B456" s="18"/>
      <c r="C456" s="18"/>
      <c r="D456" s="110"/>
      <c r="E456" s="110"/>
      <c r="F456" s="18"/>
      <c r="G456" s="110"/>
      <c r="H456" s="110"/>
      <c r="I456" s="18"/>
      <c r="J456" s="110"/>
      <c r="K456" s="110"/>
      <c r="L456" s="110"/>
      <c r="M456" s="110"/>
      <c r="N456" s="110"/>
      <c r="O456" s="18"/>
      <c r="P456" s="110"/>
      <c r="Q456" s="110"/>
      <c r="R456" s="110"/>
      <c r="S456" s="18"/>
      <c r="T456" s="110"/>
      <c r="U456" s="110"/>
    </row>
    <row r="457" spans="1:21" ht="13.2" hidden="1" x14ac:dyDescent="0.25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</row>
    <row r="458" spans="1:21" ht="13.2" hidden="1" x14ac:dyDescent="0.25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</row>
    <row r="459" spans="1:21" ht="13.2" hidden="1" x14ac:dyDescent="0.25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</row>
    <row r="460" spans="1:21" ht="13.2" hidden="1" x14ac:dyDescent="0.25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</row>
    <row r="461" spans="1:21" ht="13.2" hidden="1" x14ac:dyDescent="0.25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</row>
    <row r="462" spans="1:21" ht="13.2" hidden="1" x14ac:dyDescent="0.25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</row>
    <row r="463" spans="1:21" ht="14.25" hidden="1" customHeight="1" x14ac:dyDescent="0.25">
      <c r="A463" s="18"/>
      <c r="B463" s="18"/>
      <c r="C463" s="18"/>
      <c r="D463" s="110"/>
      <c r="E463" s="110"/>
      <c r="F463" s="18"/>
      <c r="G463" s="110"/>
      <c r="H463" s="110"/>
      <c r="I463" s="18"/>
      <c r="J463" s="110"/>
      <c r="K463" s="110"/>
      <c r="L463" s="110"/>
      <c r="M463" s="110"/>
      <c r="N463" s="110"/>
      <c r="O463" s="18"/>
      <c r="P463" s="110"/>
      <c r="Q463" s="110"/>
      <c r="R463" s="110"/>
      <c r="S463" s="18"/>
      <c r="T463" s="110"/>
      <c r="U463" s="110"/>
    </row>
    <row r="464" spans="1:21" ht="13.2" hidden="1" x14ac:dyDescent="0.25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</row>
    <row r="465" spans="1:21" ht="13.2" hidden="1" x14ac:dyDescent="0.25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</row>
    <row r="466" spans="1:21" ht="13.2" hidden="1" x14ac:dyDescent="0.25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</row>
    <row r="467" spans="1:21" ht="13.2" hidden="1" x14ac:dyDescent="0.25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</row>
    <row r="468" spans="1:21" ht="13.2" hidden="1" x14ac:dyDescent="0.25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</row>
    <row r="469" spans="1:21" ht="13.2" hidden="1" x14ac:dyDescent="0.25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</row>
    <row r="470" spans="1:21" ht="13.2" hidden="1" x14ac:dyDescent="0.25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</row>
    <row r="471" spans="1:21" ht="13.2" hidden="1" x14ac:dyDescent="0.25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</row>
    <row r="472" spans="1:21" ht="13.2" hidden="1" x14ac:dyDescent="0.25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</row>
    <row r="473" spans="1:21" ht="13.2" hidden="1" x14ac:dyDescent="0.25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</row>
    <row r="474" spans="1:21" ht="13.2" hidden="1" x14ac:dyDescent="0.25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</row>
    <row r="475" spans="1:21" ht="13.2" hidden="1" x14ac:dyDescent="0.25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</row>
    <row r="476" spans="1:21" ht="13.2" hidden="1" x14ac:dyDescent="0.25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</row>
    <row r="477" spans="1:21" ht="13.2" hidden="1" x14ac:dyDescent="0.25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</row>
    <row r="478" spans="1:21" ht="13.2" hidden="1" x14ac:dyDescent="0.25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</row>
    <row r="479" spans="1:21" ht="13.2" hidden="1" x14ac:dyDescent="0.25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</row>
    <row r="480" spans="1:21" ht="13.2" hidden="1" x14ac:dyDescent="0.25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</row>
    <row r="481" spans="1:21" ht="13.2" hidden="1" x14ac:dyDescent="0.25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</row>
    <row r="482" spans="1:21" ht="13.2" hidden="1" x14ac:dyDescent="0.25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</row>
    <row r="483" spans="1:21" ht="13.2" hidden="1" x14ac:dyDescent="0.25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</row>
    <row r="484" spans="1:21" ht="13.2" hidden="1" x14ac:dyDescent="0.25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</row>
    <row r="485" spans="1:21" ht="13.2" hidden="1" x14ac:dyDescent="0.25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</row>
    <row r="486" spans="1:21" ht="13.2" hidden="1" x14ac:dyDescent="0.25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</row>
    <row r="487" spans="1:21" ht="13.2" hidden="1" x14ac:dyDescent="0.25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</row>
    <row r="488" spans="1:21" ht="13.2" hidden="1" x14ac:dyDescent="0.25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</row>
    <row r="489" spans="1:21" ht="13.2" hidden="1" x14ac:dyDescent="0.25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</row>
    <row r="490" spans="1:21" ht="13.2" hidden="1" x14ac:dyDescent="0.25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</row>
    <row r="491" spans="1:21" ht="13.2" hidden="1" x14ac:dyDescent="0.25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</row>
    <row r="492" spans="1:21" ht="13.2" hidden="1" x14ac:dyDescent="0.25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</row>
    <row r="493" spans="1:21" ht="13.2" hidden="1" x14ac:dyDescent="0.25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</row>
    <row r="494" spans="1:21" ht="13.2" hidden="1" x14ac:dyDescent="0.25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</row>
    <row r="495" spans="1:21" ht="13.2" hidden="1" x14ac:dyDescent="0.25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</row>
    <row r="496" spans="1:21" ht="13.2" hidden="1" x14ac:dyDescent="0.25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</row>
    <row r="497" spans="1:21" ht="13.2" hidden="1" x14ac:dyDescent="0.25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</row>
    <row r="498" spans="1:21" ht="13.2" hidden="1" x14ac:dyDescent="0.25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</row>
    <row r="499" spans="1:21" ht="13.2" hidden="1" x14ac:dyDescent="0.25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</row>
    <row r="500" spans="1:21" ht="13.2" hidden="1" x14ac:dyDescent="0.25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</row>
    <row r="501" spans="1:21" ht="13.2" hidden="1" x14ac:dyDescent="0.25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</row>
    <row r="502" spans="1:21" ht="13.2" hidden="1" x14ac:dyDescent="0.25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</row>
    <row r="503" spans="1:21" ht="13.2" hidden="1" x14ac:dyDescent="0.25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</row>
    <row r="504" spans="1:21" ht="13.2" hidden="1" x14ac:dyDescent="0.25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</row>
    <row r="505" spans="1:21" ht="13.2" hidden="1" x14ac:dyDescent="0.25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</row>
    <row r="506" spans="1:21" ht="13.2" hidden="1" x14ac:dyDescent="0.25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</row>
    <row r="507" spans="1:21" ht="13.2" hidden="1" x14ac:dyDescent="0.25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</row>
    <row r="508" spans="1:21" ht="13.2" hidden="1" x14ac:dyDescent="0.25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</row>
    <row r="509" spans="1:21" ht="13.2" hidden="1" x14ac:dyDescent="0.25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</row>
    <row r="510" spans="1:21" ht="13.2" hidden="1" x14ac:dyDescent="0.25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</row>
    <row r="511" spans="1:21" ht="13.2" hidden="1" x14ac:dyDescent="0.25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</row>
    <row r="512" spans="1:21" ht="13.2" hidden="1" x14ac:dyDescent="0.25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</row>
    <row r="513" spans="1:21" ht="14.25" hidden="1" customHeight="1" x14ac:dyDescent="0.25">
      <c r="A513" s="18"/>
      <c r="B513" s="18"/>
      <c r="C513" s="18"/>
      <c r="D513" s="110"/>
      <c r="E513" s="110"/>
      <c r="F513" s="18"/>
      <c r="G513" s="110"/>
      <c r="H513" s="110"/>
      <c r="I513" s="18"/>
      <c r="J513" s="110"/>
      <c r="K513" s="110"/>
      <c r="L513" s="110"/>
      <c r="M513" s="110"/>
      <c r="N513" s="110"/>
      <c r="O513" s="18"/>
      <c r="P513" s="110"/>
      <c r="Q513" s="110"/>
      <c r="R513" s="110"/>
      <c r="S513" s="18"/>
      <c r="T513" s="110"/>
      <c r="U513" s="110"/>
    </row>
    <row r="514" spans="1:21" ht="13.2" hidden="1" x14ac:dyDescent="0.25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</row>
    <row r="515" spans="1:21" ht="13.2" hidden="1" x14ac:dyDescent="0.25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</row>
    <row r="516" spans="1:21" ht="13.2" hidden="1" x14ac:dyDescent="0.25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</row>
    <row r="517" spans="1:21" ht="13.2" hidden="1" x14ac:dyDescent="0.25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</row>
    <row r="518" spans="1:21" ht="13.2" hidden="1" x14ac:dyDescent="0.25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</row>
    <row r="519" spans="1:21" ht="13.2" hidden="1" x14ac:dyDescent="0.25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</row>
    <row r="520" spans="1:21" ht="13.2" hidden="1" x14ac:dyDescent="0.25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</row>
    <row r="521" spans="1:21" ht="13.2" hidden="1" x14ac:dyDescent="0.25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</row>
    <row r="522" spans="1:21" ht="13.2" hidden="1" x14ac:dyDescent="0.25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</row>
    <row r="523" spans="1:21" ht="13.2" hidden="1" x14ac:dyDescent="0.25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</row>
    <row r="524" spans="1:21" ht="13.2" hidden="1" x14ac:dyDescent="0.25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</row>
    <row r="525" spans="1:21" ht="13.2" hidden="1" x14ac:dyDescent="0.25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</row>
    <row r="526" spans="1:21" ht="13.2" hidden="1" x14ac:dyDescent="0.25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</row>
    <row r="527" spans="1:21" ht="13.2" hidden="1" x14ac:dyDescent="0.25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</row>
    <row r="528" spans="1:21" ht="13.2" hidden="1" x14ac:dyDescent="0.25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</row>
    <row r="529" spans="1:21" ht="13.2" hidden="1" x14ac:dyDescent="0.25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</row>
    <row r="530" spans="1:21" ht="14.25" hidden="1" customHeight="1" x14ac:dyDescent="0.25">
      <c r="A530" s="18"/>
      <c r="B530" s="18"/>
      <c r="C530" s="18"/>
      <c r="D530" s="110"/>
      <c r="E530" s="110"/>
      <c r="F530" s="18"/>
      <c r="G530" s="110"/>
      <c r="H530" s="110"/>
      <c r="I530" s="18"/>
      <c r="J530" s="110"/>
      <c r="K530" s="110"/>
      <c r="L530" s="110"/>
      <c r="M530" s="110"/>
      <c r="N530" s="110"/>
      <c r="O530" s="18"/>
      <c r="P530" s="110"/>
      <c r="Q530" s="110"/>
      <c r="R530" s="110"/>
      <c r="S530" s="18"/>
      <c r="T530" s="110"/>
      <c r="U530" s="110"/>
    </row>
    <row r="531" spans="1:21" ht="13.2" hidden="1" x14ac:dyDescent="0.25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</row>
    <row r="532" spans="1:21" ht="13.2" hidden="1" x14ac:dyDescent="0.25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</row>
    <row r="533" spans="1:21" ht="13.2" hidden="1" x14ac:dyDescent="0.25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</row>
    <row r="534" spans="1:21" ht="13.2" hidden="1" x14ac:dyDescent="0.25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</row>
    <row r="535" spans="1:21" ht="13.2" hidden="1" x14ac:dyDescent="0.25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</row>
    <row r="536" spans="1:21" ht="13.2" hidden="1" x14ac:dyDescent="0.25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</row>
    <row r="537" spans="1:21" ht="13.2" hidden="1" x14ac:dyDescent="0.25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</row>
    <row r="538" spans="1:21" ht="13.2" hidden="1" x14ac:dyDescent="0.25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</row>
    <row r="539" spans="1:21" ht="13.2" hidden="1" x14ac:dyDescent="0.25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</row>
    <row r="540" spans="1:21" ht="13.2" hidden="1" x14ac:dyDescent="0.25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</row>
    <row r="541" spans="1:21" ht="13.2" hidden="1" x14ac:dyDescent="0.25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</row>
    <row r="542" spans="1:21" ht="13.2" hidden="1" x14ac:dyDescent="0.25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</row>
    <row r="543" spans="1:21" ht="14.25" hidden="1" customHeight="1" x14ac:dyDescent="0.25">
      <c r="A543" s="18"/>
      <c r="B543" s="18"/>
      <c r="C543" s="18"/>
      <c r="D543" s="110"/>
      <c r="E543" s="110"/>
      <c r="F543" s="18"/>
      <c r="G543" s="110"/>
      <c r="H543" s="110"/>
      <c r="I543" s="18"/>
      <c r="J543" s="110"/>
      <c r="K543" s="110"/>
      <c r="L543" s="110"/>
      <c r="M543" s="110"/>
      <c r="N543" s="110"/>
      <c r="O543" s="18"/>
      <c r="P543" s="110"/>
      <c r="Q543" s="110"/>
      <c r="R543" s="110"/>
      <c r="S543" s="18"/>
      <c r="T543" s="110"/>
      <c r="U543" s="110"/>
    </row>
    <row r="544" spans="1:21" ht="13.2" hidden="1" x14ac:dyDescent="0.25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</row>
    <row r="545" spans="1:21" ht="13.2" hidden="1" x14ac:dyDescent="0.25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</row>
    <row r="546" spans="1:21" ht="13.2" hidden="1" x14ac:dyDescent="0.25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</row>
    <row r="547" spans="1:21" ht="13.2" hidden="1" x14ac:dyDescent="0.25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</row>
    <row r="548" spans="1:21" ht="13.2" hidden="1" x14ac:dyDescent="0.25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</row>
    <row r="549" spans="1:21" ht="13.2" hidden="1" x14ac:dyDescent="0.25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</row>
    <row r="550" spans="1:21" ht="13.2" hidden="1" x14ac:dyDescent="0.25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</row>
    <row r="551" spans="1:21" ht="13.2" hidden="1" x14ac:dyDescent="0.25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</row>
    <row r="552" spans="1:21" ht="13.2" hidden="1" x14ac:dyDescent="0.25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</row>
    <row r="553" spans="1:21" ht="13.2" hidden="1" x14ac:dyDescent="0.25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</row>
    <row r="554" spans="1:21" ht="14.25" hidden="1" customHeight="1" x14ac:dyDescent="0.25">
      <c r="A554" s="18"/>
      <c r="B554" s="18"/>
      <c r="C554" s="18"/>
      <c r="D554" s="110"/>
      <c r="E554" s="110"/>
      <c r="F554" s="18"/>
      <c r="G554" s="110"/>
      <c r="H554" s="110"/>
      <c r="I554" s="18"/>
      <c r="J554" s="110"/>
      <c r="K554" s="110"/>
      <c r="L554" s="110"/>
      <c r="M554" s="110"/>
      <c r="N554" s="110"/>
      <c r="O554" s="18"/>
      <c r="P554" s="110"/>
      <c r="Q554" s="110"/>
      <c r="R554" s="110"/>
      <c r="S554" s="18"/>
      <c r="T554" s="110"/>
      <c r="U554" s="110"/>
    </row>
    <row r="555" spans="1:21" ht="13.2" hidden="1" x14ac:dyDescent="0.25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</row>
    <row r="556" spans="1:21" ht="13.2" hidden="1" x14ac:dyDescent="0.25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</row>
    <row r="557" spans="1:21" ht="13.2" hidden="1" x14ac:dyDescent="0.25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</row>
    <row r="558" spans="1:21" ht="13.2" hidden="1" x14ac:dyDescent="0.25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</row>
    <row r="559" spans="1:21" ht="13.2" hidden="1" x14ac:dyDescent="0.25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</row>
    <row r="560" spans="1:21" ht="13.2" hidden="1" x14ac:dyDescent="0.25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</row>
    <row r="561" spans="1:21" ht="13.2" hidden="1" x14ac:dyDescent="0.25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</row>
    <row r="562" spans="1:21" ht="13.2" hidden="1" x14ac:dyDescent="0.25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</row>
    <row r="563" spans="1:21" ht="13.2" hidden="1" x14ac:dyDescent="0.25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</row>
    <row r="564" spans="1:21" ht="13.2" hidden="1" x14ac:dyDescent="0.25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</row>
    <row r="565" spans="1:21" ht="13.2" hidden="1" x14ac:dyDescent="0.25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</row>
    <row r="566" spans="1:21" ht="13.2" hidden="1" x14ac:dyDescent="0.25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</row>
    <row r="567" spans="1:21" ht="13.2" hidden="1" x14ac:dyDescent="0.25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</row>
    <row r="568" spans="1:21" ht="13.2" hidden="1" x14ac:dyDescent="0.25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</row>
    <row r="569" spans="1:21" ht="13.2" hidden="1" x14ac:dyDescent="0.25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</row>
    <row r="570" spans="1:21" ht="14.25" hidden="1" customHeight="1" x14ac:dyDescent="0.25">
      <c r="A570" s="18"/>
      <c r="B570" s="18"/>
      <c r="C570" s="18"/>
      <c r="D570" s="110"/>
      <c r="E570" s="110"/>
      <c r="F570" s="18"/>
      <c r="G570" s="110"/>
      <c r="H570" s="110"/>
      <c r="I570" s="18"/>
      <c r="J570" s="110"/>
      <c r="K570" s="110"/>
      <c r="L570" s="110"/>
      <c r="M570" s="110"/>
      <c r="N570" s="110"/>
      <c r="O570" s="18"/>
      <c r="P570" s="110"/>
      <c r="Q570" s="110"/>
      <c r="R570" s="110"/>
      <c r="S570" s="18"/>
      <c r="T570" s="110"/>
      <c r="U570" s="110"/>
    </row>
    <row r="571" spans="1:21" ht="13.2" hidden="1" x14ac:dyDescent="0.25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</row>
    <row r="572" spans="1:21" ht="13.2" hidden="1" x14ac:dyDescent="0.25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</row>
    <row r="573" spans="1:21" ht="13.2" hidden="1" x14ac:dyDescent="0.25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</row>
    <row r="574" spans="1:21" ht="13.2" hidden="1" x14ac:dyDescent="0.25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</row>
    <row r="575" spans="1:21" ht="13.2" hidden="1" x14ac:dyDescent="0.25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</row>
    <row r="576" spans="1:21" ht="13.2" hidden="1" x14ac:dyDescent="0.25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</row>
    <row r="577" spans="1:21" ht="13.2" hidden="1" x14ac:dyDescent="0.25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</row>
    <row r="578" spans="1:21" ht="13.2" hidden="1" x14ac:dyDescent="0.25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</row>
    <row r="579" spans="1:21" ht="13.2" hidden="1" x14ac:dyDescent="0.25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</row>
    <row r="580" spans="1:21" ht="13.2" hidden="1" x14ac:dyDescent="0.25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</row>
    <row r="581" spans="1:21" ht="14.25" hidden="1" customHeight="1" x14ac:dyDescent="0.25">
      <c r="A581" s="18"/>
      <c r="B581" s="18"/>
      <c r="C581" s="18"/>
      <c r="D581" s="110"/>
      <c r="E581" s="110"/>
      <c r="F581" s="18"/>
      <c r="G581" s="110"/>
      <c r="H581" s="110"/>
      <c r="I581" s="18"/>
      <c r="J581" s="110"/>
      <c r="K581" s="110"/>
      <c r="L581" s="110"/>
      <c r="M581" s="110"/>
      <c r="N581" s="110"/>
      <c r="O581" s="18"/>
      <c r="P581" s="110"/>
      <c r="Q581" s="110"/>
      <c r="R581" s="110"/>
      <c r="S581" s="18"/>
      <c r="T581" s="110"/>
      <c r="U581" s="110"/>
    </row>
    <row r="582" spans="1:21" ht="13.2" hidden="1" x14ac:dyDescent="0.25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</row>
    <row r="583" spans="1:21" ht="13.2" hidden="1" x14ac:dyDescent="0.25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</row>
    <row r="584" spans="1:21" ht="13.2" hidden="1" x14ac:dyDescent="0.25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</row>
    <row r="585" spans="1:21" ht="13.2" hidden="1" x14ac:dyDescent="0.25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</row>
    <row r="586" spans="1:21" ht="13.2" hidden="1" x14ac:dyDescent="0.25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</row>
    <row r="587" spans="1:21" ht="13.2" hidden="1" x14ac:dyDescent="0.25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</row>
    <row r="588" spans="1:21" ht="13.2" hidden="1" x14ac:dyDescent="0.25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</row>
    <row r="589" spans="1:21" ht="14.25" hidden="1" customHeight="1" x14ac:dyDescent="0.25">
      <c r="A589" s="18"/>
      <c r="B589" s="18"/>
      <c r="C589" s="18"/>
      <c r="D589" s="110"/>
      <c r="E589" s="110"/>
      <c r="F589" s="18"/>
      <c r="G589" s="110"/>
      <c r="H589" s="110"/>
      <c r="I589" s="18"/>
      <c r="J589" s="110"/>
      <c r="K589" s="110"/>
      <c r="L589" s="110"/>
      <c r="M589" s="110"/>
      <c r="N589" s="110"/>
      <c r="O589" s="18"/>
      <c r="P589" s="110"/>
      <c r="Q589" s="110"/>
      <c r="R589" s="110"/>
      <c r="S589" s="18"/>
      <c r="T589" s="110"/>
      <c r="U589" s="110"/>
    </row>
    <row r="590" spans="1:21" ht="13.2" hidden="1" x14ac:dyDescent="0.25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</row>
    <row r="591" spans="1:21" ht="13.2" hidden="1" x14ac:dyDescent="0.25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</row>
    <row r="592" spans="1:21" ht="13.2" hidden="1" x14ac:dyDescent="0.25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</row>
    <row r="593" spans="1:21" ht="13.2" hidden="1" x14ac:dyDescent="0.25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</row>
    <row r="594" spans="1:21" ht="13.2" hidden="1" x14ac:dyDescent="0.25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</row>
    <row r="595" spans="1:21" ht="13.2" hidden="1" x14ac:dyDescent="0.25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</row>
    <row r="596" spans="1:21" ht="13.2" hidden="1" x14ac:dyDescent="0.25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</row>
    <row r="597" spans="1:21" ht="13.2" hidden="1" x14ac:dyDescent="0.25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</row>
    <row r="598" spans="1:21" ht="14.25" hidden="1" customHeight="1" x14ac:dyDescent="0.25">
      <c r="A598" s="18"/>
      <c r="B598" s="18"/>
      <c r="C598" s="18"/>
      <c r="D598" s="110"/>
      <c r="E598" s="110"/>
      <c r="F598" s="18"/>
      <c r="G598" s="110"/>
      <c r="H598" s="110"/>
      <c r="I598" s="18"/>
      <c r="J598" s="110"/>
      <c r="K598" s="110"/>
      <c r="L598" s="110"/>
      <c r="M598" s="110"/>
      <c r="N598" s="110"/>
      <c r="O598" s="18"/>
      <c r="P598" s="110"/>
      <c r="Q598" s="110"/>
      <c r="R598" s="110"/>
      <c r="S598" s="18"/>
      <c r="T598" s="110"/>
      <c r="U598" s="110"/>
    </row>
    <row r="599" spans="1:21" ht="13.2" hidden="1" x14ac:dyDescent="0.25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</row>
    <row r="600" spans="1:21" ht="13.2" hidden="1" x14ac:dyDescent="0.25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</row>
    <row r="601" spans="1:21" ht="13.2" hidden="1" x14ac:dyDescent="0.25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</row>
    <row r="602" spans="1:21" ht="13.2" hidden="1" x14ac:dyDescent="0.25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</row>
    <row r="603" spans="1:21" ht="13.2" hidden="1" x14ac:dyDescent="0.25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</row>
    <row r="604" spans="1:21" ht="13.2" hidden="1" x14ac:dyDescent="0.25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</row>
    <row r="605" spans="1:21" ht="13.2" hidden="1" x14ac:dyDescent="0.25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</row>
    <row r="606" spans="1:21" ht="13.2" hidden="1" x14ac:dyDescent="0.25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</row>
    <row r="607" spans="1:21" ht="13.2" hidden="1" x14ac:dyDescent="0.25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</row>
    <row r="608" spans="1:21" ht="13.2" hidden="1" x14ac:dyDescent="0.25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</row>
    <row r="609" spans="1:21" ht="13.2" hidden="1" x14ac:dyDescent="0.25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</row>
    <row r="610" spans="1:21" ht="13.2" hidden="1" x14ac:dyDescent="0.25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</row>
    <row r="611" spans="1:21" ht="13.2" hidden="1" x14ac:dyDescent="0.25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</row>
    <row r="612" spans="1:21" ht="13.2" hidden="1" x14ac:dyDescent="0.25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</row>
    <row r="613" spans="1:21" ht="13.2" hidden="1" x14ac:dyDescent="0.25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</row>
    <row r="614" spans="1:21" ht="14.25" hidden="1" customHeight="1" x14ac:dyDescent="0.25">
      <c r="A614" s="18"/>
      <c r="B614" s="18"/>
      <c r="C614" s="18"/>
      <c r="D614" s="110"/>
      <c r="E614" s="110"/>
      <c r="F614" s="18"/>
      <c r="G614" s="110"/>
      <c r="H614" s="110"/>
      <c r="I614" s="18"/>
      <c r="J614" s="110"/>
      <c r="K614" s="110"/>
      <c r="L614" s="110"/>
      <c r="M614" s="110"/>
      <c r="N614" s="110"/>
      <c r="O614" s="18"/>
      <c r="P614" s="110"/>
      <c r="Q614" s="110"/>
      <c r="R614" s="110"/>
      <c r="S614" s="18"/>
      <c r="T614" s="110"/>
      <c r="U614" s="110"/>
    </row>
    <row r="615" spans="1:21" ht="13.2" hidden="1" x14ac:dyDescent="0.25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</row>
    <row r="616" spans="1:21" ht="13.2" hidden="1" x14ac:dyDescent="0.25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</row>
    <row r="617" spans="1:21" ht="13.2" hidden="1" x14ac:dyDescent="0.25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</row>
    <row r="618" spans="1:21" ht="13.2" hidden="1" x14ac:dyDescent="0.25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</row>
    <row r="619" spans="1:21" ht="13.2" hidden="1" x14ac:dyDescent="0.25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</row>
    <row r="620" spans="1:21" ht="13.2" hidden="1" x14ac:dyDescent="0.25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</row>
    <row r="621" spans="1:21" ht="13.2" hidden="1" x14ac:dyDescent="0.25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</row>
    <row r="622" spans="1:21" ht="13.2" hidden="1" x14ac:dyDescent="0.25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</row>
    <row r="623" spans="1:21" ht="13.2" hidden="1" x14ac:dyDescent="0.25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</row>
    <row r="624" spans="1:21" ht="13.2" hidden="1" x14ac:dyDescent="0.25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</row>
    <row r="625" spans="1:22" ht="13.2" hidden="1" x14ac:dyDescent="0.25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</row>
    <row r="626" spans="1:22" ht="13.2" hidden="1" x14ac:dyDescent="0.25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</row>
    <row r="627" spans="1:22" ht="13.2" hidden="1" x14ac:dyDescent="0.25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</row>
    <row r="628" spans="1:22" ht="13.2" hidden="1" x14ac:dyDescent="0.25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</row>
    <row r="629" spans="1:22" ht="6.75" hidden="1" customHeight="1" thickBot="1" x14ac:dyDescent="0.3">
      <c r="A629" s="17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0"/>
    </row>
    <row r="630" spans="1:22" ht="13.8" hidden="1" x14ac:dyDescent="0.25">
      <c r="I630" s="64"/>
      <c r="M630" s="71"/>
      <c r="N630" s="71"/>
      <c r="R630" s="71"/>
    </row>
  </sheetData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headerFooter>
    <oddHeader>&amp;LStatistiska centralbyrån
Offentlig ekonomi och mikrosimuleringar</oddHeader>
  </headerFooter>
  <rowBreaks count="2" manualBreakCount="2">
    <brk id="66" max="16383" man="1"/>
    <brk id="27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W345"/>
  <sheetViews>
    <sheetView showGridLines="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26.6640625" style="64" customWidth="1"/>
    <col min="2" max="2" width="11.77734375" style="64" customWidth="1"/>
    <col min="3" max="3" width="10.109375" style="64" customWidth="1"/>
    <col min="4" max="4" width="10.88671875" style="64" customWidth="1"/>
    <col min="5" max="5" width="9" style="64" customWidth="1"/>
    <col min="6" max="6" width="9.88671875" style="64" customWidth="1"/>
    <col min="7" max="7" width="10.5546875" style="64" customWidth="1"/>
    <col min="8" max="8" width="12.5546875" style="64" customWidth="1"/>
    <col min="9" max="10" width="11.109375" style="64" customWidth="1"/>
    <col min="11" max="11" width="9.109375" style="174" customWidth="1"/>
    <col min="12" max="12" width="11.44140625" style="174" customWidth="1"/>
    <col min="13" max="13" width="10" style="64" customWidth="1"/>
    <col min="14" max="14" width="5" style="64" customWidth="1"/>
    <col min="15" max="15" width="9.109375" style="64" hidden="1" customWidth="1"/>
    <col min="16" max="23" width="0" style="64" hidden="1" customWidth="1"/>
    <col min="24" max="16384" width="9.109375" style="64" hidden="1"/>
  </cols>
  <sheetData>
    <row r="1" spans="1:15" x14ac:dyDescent="0.25"/>
    <row r="2" spans="1:15" ht="16.2" thickBot="1" x14ac:dyDescent="0.35">
      <c r="A2" s="69" t="str">
        <f>"Tabell 7  Kommunal vuxenutbildning, utjämningsåret "&amp;Innehåll!C34</f>
        <v>Tabell 7  Kommunal vuxenutbildning, utjämningsåret 2024</v>
      </c>
      <c r="B2" s="68"/>
      <c r="C2" s="68"/>
      <c r="D2" s="68"/>
      <c r="E2" s="68"/>
      <c r="F2" s="68"/>
      <c r="G2" s="68"/>
      <c r="I2" s="69" t="s">
        <v>67</v>
      </c>
      <c r="J2" s="68"/>
      <c r="K2" s="70"/>
      <c r="L2" s="70"/>
      <c r="M2" s="68"/>
    </row>
    <row r="3" spans="1:15" ht="14.25" customHeight="1" x14ac:dyDescent="0.25">
      <c r="A3" s="279" t="s">
        <v>19</v>
      </c>
      <c r="B3" s="279"/>
      <c r="C3" s="279"/>
      <c r="D3" s="270"/>
      <c r="E3" s="338" t="s">
        <v>260</v>
      </c>
      <c r="F3" s="338"/>
      <c r="G3" s="338"/>
      <c r="I3" s="337"/>
      <c r="J3" s="337"/>
      <c r="K3" s="337"/>
      <c r="L3" s="337"/>
      <c r="M3" s="337"/>
      <c r="N3" s="337"/>
    </row>
    <row r="4" spans="1:15" ht="66" x14ac:dyDescent="0.25">
      <c r="A4" s="278" t="s">
        <v>42</v>
      </c>
      <c r="B4" s="282" t="str">
        <f>"Folkmängd 31/12 -"&amp;Innehåll!C34-2</f>
        <v>Folkmängd 31/12 -2022</v>
      </c>
      <c r="C4" s="282" t="s">
        <v>70</v>
      </c>
      <c r="D4" s="282" t="s">
        <v>227</v>
      </c>
      <c r="E4" s="280" t="s">
        <v>230</v>
      </c>
      <c r="F4" s="280" t="s">
        <v>228</v>
      </c>
      <c r="G4" s="281" t="s">
        <v>229</v>
      </c>
      <c r="I4" s="74" t="s">
        <v>233</v>
      </c>
      <c r="J4" s="74" t="s">
        <v>232</v>
      </c>
      <c r="K4" s="74" t="s">
        <v>234</v>
      </c>
      <c r="L4" s="83" t="s">
        <v>299</v>
      </c>
      <c r="M4" s="84" t="s">
        <v>298</v>
      </c>
      <c r="N4" s="91"/>
    </row>
    <row r="5" spans="1:15" s="288" customFormat="1" ht="15.75" customHeight="1" x14ac:dyDescent="0.25">
      <c r="A5" s="267"/>
      <c r="B5" s="76"/>
      <c r="C5" s="189" t="s">
        <v>231</v>
      </c>
      <c r="D5" s="267" t="s">
        <v>71</v>
      </c>
      <c r="E5" s="267" t="s">
        <v>72</v>
      </c>
      <c r="F5" s="267" t="s">
        <v>73</v>
      </c>
      <c r="G5" s="267" t="s">
        <v>74</v>
      </c>
      <c r="H5" s="183"/>
      <c r="I5" s="183"/>
      <c r="J5" s="183"/>
      <c r="K5" s="184"/>
      <c r="L5" s="184"/>
      <c r="M5" s="183"/>
      <c r="N5" s="183"/>
    </row>
    <row r="6" spans="1:15" s="288" customFormat="1" ht="15.75" customHeight="1" x14ac:dyDescent="0.25">
      <c r="A6" s="336"/>
      <c r="B6" s="336"/>
      <c r="C6" s="277"/>
      <c r="D6" s="266"/>
      <c r="E6" s="266"/>
      <c r="F6" s="266"/>
      <c r="G6" s="336"/>
      <c r="H6" s="336"/>
      <c r="I6" s="265"/>
      <c r="J6" s="265"/>
      <c r="K6" s="79"/>
      <c r="L6" s="79"/>
      <c r="M6" s="265"/>
      <c r="N6" s="76"/>
    </row>
    <row r="7" spans="1:15" ht="18.75" customHeight="1" x14ac:dyDescent="0.25">
      <c r="A7" s="17" t="s">
        <v>329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ht="13.2" x14ac:dyDescent="0.25">
      <c r="A8" s="110" t="s">
        <v>330</v>
      </c>
      <c r="B8" s="110">
        <v>95383</v>
      </c>
      <c r="C8" s="155">
        <v>1323</v>
      </c>
      <c r="D8" s="155">
        <v>67.937269347477297</v>
      </c>
      <c r="E8" s="155">
        <v>320.24945942757898</v>
      </c>
      <c r="F8" s="155">
        <v>399.65099233375997</v>
      </c>
      <c r="G8" s="155">
        <v>534.92012713666895</v>
      </c>
      <c r="H8" s="155"/>
      <c r="I8" s="155">
        <v>2542</v>
      </c>
      <c r="J8" s="155">
        <v>4951</v>
      </c>
      <c r="K8" s="155">
        <v>5479.8788501026702</v>
      </c>
      <c r="L8" s="155">
        <v>56613</v>
      </c>
      <c r="M8" s="155">
        <v>45784</v>
      </c>
      <c r="N8" s="110"/>
      <c r="O8" s="110"/>
    </row>
    <row r="9" spans="1:15" ht="13.2" x14ac:dyDescent="0.25">
      <c r="A9" s="110" t="s">
        <v>331</v>
      </c>
      <c r="B9" s="110">
        <v>32692</v>
      </c>
      <c r="C9" s="155">
        <v>407</v>
      </c>
      <c r="D9" s="155">
        <v>-2.9600299951484601</v>
      </c>
      <c r="E9" s="155">
        <v>35.654477869700898</v>
      </c>
      <c r="F9" s="155">
        <v>78.661807906345004</v>
      </c>
      <c r="G9" s="155">
        <v>296.03978935856497</v>
      </c>
      <c r="H9" s="155"/>
      <c r="I9" s="155">
        <v>97</v>
      </c>
      <c r="J9" s="155">
        <v>334</v>
      </c>
      <c r="K9" s="155">
        <v>1039.4476386036999</v>
      </c>
      <c r="L9" s="155">
        <v>17030</v>
      </c>
      <c r="M9" s="155">
        <v>14510</v>
      </c>
      <c r="N9" s="110"/>
      <c r="O9" s="110"/>
    </row>
    <row r="10" spans="1:15" ht="13.2" x14ac:dyDescent="0.25">
      <c r="A10" s="110" t="s">
        <v>332</v>
      </c>
      <c r="B10" s="110">
        <v>29123</v>
      </c>
      <c r="C10" s="155">
        <v>500</v>
      </c>
      <c r="D10" s="155">
        <v>-14.0879988609172</v>
      </c>
      <c r="E10" s="155">
        <v>48.688874340972902</v>
      </c>
      <c r="F10" s="155">
        <v>216.52434758099</v>
      </c>
      <c r="G10" s="155">
        <v>248.60727984362401</v>
      </c>
      <c r="H10" s="155"/>
      <c r="I10" s="155">
        <v>118</v>
      </c>
      <c r="J10" s="155">
        <v>819</v>
      </c>
      <c r="K10" s="155">
        <v>777.60848733744001</v>
      </c>
      <c r="L10" s="155">
        <v>15545</v>
      </c>
      <c r="M10" s="155">
        <v>13548</v>
      </c>
      <c r="N10" s="110"/>
      <c r="O10" s="110"/>
    </row>
    <row r="11" spans="1:15" ht="13.2" x14ac:dyDescent="0.25">
      <c r="A11" s="110" t="s">
        <v>333</v>
      </c>
      <c r="B11" s="110">
        <v>97683</v>
      </c>
      <c r="C11" s="155">
        <v>951</v>
      </c>
      <c r="D11" s="155">
        <v>-2.1216482664842999</v>
      </c>
      <c r="E11" s="155">
        <v>170.37843365468899</v>
      </c>
      <c r="F11" s="155">
        <v>386.69406094013198</v>
      </c>
      <c r="G11" s="155">
        <v>396.152228369998</v>
      </c>
      <c r="H11" s="155"/>
      <c r="I11" s="155">
        <v>1385</v>
      </c>
      <c r="J11" s="155">
        <v>4906</v>
      </c>
      <c r="K11" s="155">
        <v>4156.1587953456501</v>
      </c>
      <c r="L11" s="155">
        <v>56638</v>
      </c>
      <c r="M11" s="155">
        <v>48326</v>
      </c>
      <c r="N11" s="110"/>
      <c r="O11" s="110"/>
    </row>
    <row r="12" spans="1:15" ht="13.2" x14ac:dyDescent="0.25">
      <c r="A12" s="110" t="s">
        <v>334</v>
      </c>
      <c r="B12" s="110">
        <v>114504</v>
      </c>
      <c r="C12" s="155">
        <v>867</v>
      </c>
      <c r="D12" s="155">
        <v>1.45524051306128</v>
      </c>
      <c r="E12" s="155">
        <v>160.041650778985</v>
      </c>
      <c r="F12" s="155">
        <v>274.076919388183</v>
      </c>
      <c r="G12" s="155">
        <v>431.16234164709402</v>
      </c>
      <c r="H12" s="155"/>
      <c r="I12" s="155">
        <v>1525</v>
      </c>
      <c r="J12" s="155">
        <v>4076</v>
      </c>
      <c r="K12" s="155">
        <v>5302.4004106776201</v>
      </c>
      <c r="L12" s="155">
        <v>67681</v>
      </c>
      <c r="M12" s="155">
        <v>57496</v>
      </c>
      <c r="N12" s="110"/>
      <c r="O12" s="110"/>
    </row>
    <row r="13" spans="1:15" ht="13.2" x14ac:dyDescent="0.25">
      <c r="A13" s="110" t="s">
        <v>335</v>
      </c>
      <c r="B13" s="110">
        <v>85460</v>
      </c>
      <c r="C13" s="155">
        <v>899</v>
      </c>
      <c r="D13" s="155">
        <v>-4.1979882046902404</v>
      </c>
      <c r="E13" s="155">
        <v>181.67010286925199</v>
      </c>
      <c r="F13" s="155">
        <v>297.04004758933098</v>
      </c>
      <c r="G13" s="155">
        <v>424.579921082667</v>
      </c>
      <c r="H13" s="155"/>
      <c r="I13" s="155">
        <v>1292</v>
      </c>
      <c r="J13" s="155">
        <v>3297</v>
      </c>
      <c r="K13" s="155">
        <v>3897.0266940451702</v>
      </c>
      <c r="L13" s="155">
        <v>48682</v>
      </c>
      <c r="M13" s="155">
        <v>41627</v>
      </c>
      <c r="N13" s="110"/>
      <c r="O13" s="110"/>
    </row>
    <row r="14" spans="1:15" ht="13.2" x14ac:dyDescent="0.25">
      <c r="A14" s="110" t="s">
        <v>336</v>
      </c>
      <c r="B14" s="110">
        <v>48432</v>
      </c>
      <c r="C14" s="155">
        <v>426</v>
      </c>
      <c r="D14" s="155">
        <v>-8.5549885967570596</v>
      </c>
      <c r="E14" s="155">
        <v>45.1567649475084</v>
      </c>
      <c r="F14" s="155">
        <v>136.39983073098699</v>
      </c>
      <c r="G14" s="155">
        <v>252.72173032564299</v>
      </c>
      <c r="H14" s="155"/>
      <c r="I14" s="155">
        <v>182</v>
      </c>
      <c r="J14" s="155">
        <v>858</v>
      </c>
      <c r="K14" s="155">
        <v>1314.5770020533901</v>
      </c>
      <c r="L14" s="155">
        <v>25588</v>
      </c>
      <c r="M14" s="155">
        <v>22090</v>
      </c>
      <c r="N14" s="110"/>
      <c r="O14" s="110"/>
    </row>
    <row r="15" spans="1:15" ht="13.2" x14ac:dyDescent="0.25">
      <c r="A15" s="110" t="s">
        <v>337</v>
      </c>
      <c r="B15" s="110">
        <v>109486</v>
      </c>
      <c r="C15" s="155">
        <v>451</v>
      </c>
      <c r="D15" s="155">
        <v>-18.227161546342199</v>
      </c>
      <c r="E15" s="155">
        <v>59.377582622652099</v>
      </c>
      <c r="F15" s="155">
        <v>161.25174105879799</v>
      </c>
      <c r="G15" s="155">
        <v>248.84444833197</v>
      </c>
      <c r="H15" s="155"/>
      <c r="I15" s="155">
        <v>541</v>
      </c>
      <c r="J15" s="155">
        <v>2293</v>
      </c>
      <c r="K15" s="155">
        <v>2926.1567419575599</v>
      </c>
      <c r="L15" s="155">
        <v>60870</v>
      </c>
      <c r="M15" s="155">
        <v>53627</v>
      </c>
      <c r="N15" s="110"/>
      <c r="O15" s="110"/>
    </row>
    <row r="16" spans="1:15" ht="13.2" x14ac:dyDescent="0.25">
      <c r="A16" s="110" t="s">
        <v>338</v>
      </c>
      <c r="B16" s="110">
        <v>65587</v>
      </c>
      <c r="C16" s="155">
        <v>551</v>
      </c>
      <c r="D16" s="155">
        <v>0.28443826621704799</v>
      </c>
      <c r="E16" s="155">
        <v>85.562398660391807</v>
      </c>
      <c r="F16" s="155">
        <v>303.57758465973001</v>
      </c>
      <c r="G16" s="155">
        <v>161.53657704707001</v>
      </c>
      <c r="H16" s="155"/>
      <c r="I16" s="155">
        <v>467</v>
      </c>
      <c r="J16" s="155">
        <v>2586</v>
      </c>
      <c r="K16" s="155">
        <v>1137.8884325804199</v>
      </c>
      <c r="L16" s="155">
        <v>33983</v>
      </c>
      <c r="M16" s="155">
        <v>28815</v>
      </c>
      <c r="N16" s="110"/>
      <c r="O16" s="110"/>
    </row>
    <row r="17" spans="1:15" ht="13.2" x14ac:dyDescent="0.25">
      <c r="A17" s="110" t="s">
        <v>339</v>
      </c>
      <c r="B17" s="110">
        <v>11664</v>
      </c>
      <c r="C17" s="155">
        <v>530</v>
      </c>
      <c r="D17" s="155">
        <v>-33.611007781183602</v>
      </c>
      <c r="E17" s="155">
        <v>70.055984185285794</v>
      </c>
      <c r="F17" s="155">
        <v>343.91344891047999</v>
      </c>
      <c r="G17" s="155">
        <v>149.684491109692</v>
      </c>
      <c r="H17" s="155"/>
      <c r="I17" s="155">
        <v>68</v>
      </c>
      <c r="J17" s="155">
        <v>521</v>
      </c>
      <c r="K17" s="155">
        <v>187.51471594798099</v>
      </c>
      <c r="L17" s="155">
        <v>6338</v>
      </c>
      <c r="M17" s="155">
        <v>5716</v>
      </c>
      <c r="N17" s="110"/>
      <c r="O17" s="110"/>
    </row>
    <row r="18" spans="1:15" ht="13.2" x14ac:dyDescent="0.25">
      <c r="A18" s="110" t="s">
        <v>340</v>
      </c>
      <c r="B18" s="110">
        <v>30043</v>
      </c>
      <c r="C18" s="155">
        <v>760</v>
      </c>
      <c r="D18" s="155">
        <v>0.81059903852232296</v>
      </c>
      <c r="E18" s="155">
        <v>125.19439237834401</v>
      </c>
      <c r="F18" s="155">
        <v>360.84301605787402</v>
      </c>
      <c r="G18" s="155">
        <v>272.77718682397602</v>
      </c>
      <c r="H18" s="155"/>
      <c r="I18" s="155">
        <v>313</v>
      </c>
      <c r="J18" s="155">
        <v>1408</v>
      </c>
      <c r="K18" s="155">
        <v>880.16153319644104</v>
      </c>
      <c r="L18" s="155">
        <v>16235</v>
      </c>
      <c r="M18" s="155">
        <v>13790</v>
      </c>
      <c r="N18" s="110"/>
      <c r="O18" s="110"/>
    </row>
    <row r="19" spans="1:15" ht="13.2" x14ac:dyDescent="0.25">
      <c r="A19" s="110" t="s">
        <v>341</v>
      </c>
      <c r="B19" s="110">
        <v>17352</v>
      </c>
      <c r="C19" s="155">
        <v>570</v>
      </c>
      <c r="D19" s="155">
        <v>-24.270437155275498</v>
      </c>
      <c r="E19" s="155">
        <v>92.7981025563939</v>
      </c>
      <c r="F19" s="155">
        <v>280.431300748247</v>
      </c>
      <c r="G19" s="155">
        <v>221.03123806253501</v>
      </c>
      <c r="H19" s="155"/>
      <c r="I19" s="155">
        <v>134</v>
      </c>
      <c r="J19" s="155">
        <v>632</v>
      </c>
      <c r="K19" s="155">
        <v>411.92128678987001</v>
      </c>
      <c r="L19" s="155">
        <v>9274</v>
      </c>
      <c r="M19" s="155">
        <v>8205</v>
      </c>
      <c r="N19" s="110"/>
      <c r="O19" s="110"/>
    </row>
    <row r="20" spans="1:15" ht="13.2" x14ac:dyDescent="0.25">
      <c r="A20" s="110" t="s">
        <v>342</v>
      </c>
      <c r="B20" s="110">
        <v>51876</v>
      </c>
      <c r="C20" s="155">
        <v>1186</v>
      </c>
      <c r="D20" s="155">
        <v>30.765227119158499</v>
      </c>
      <c r="E20" s="155">
        <v>244.84562183090199</v>
      </c>
      <c r="F20" s="155">
        <v>366.00375227840999</v>
      </c>
      <c r="G20" s="155">
        <v>544.38255452955696</v>
      </c>
      <c r="H20" s="155"/>
      <c r="I20" s="155">
        <v>1057</v>
      </c>
      <c r="J20" s="155">
        <v>2466</v>
      </c>
      <c r="K20" s="155">
        <v>3033.0650239562001</v>
      </c>
      <c r="L20" s="155">
        <v>29545</v>
      </c>
      <c r="M20" s="155">
        <v>24524</v>
      </c>
      <c r="N20" s="110"/>
      <c r="O20" s="110"/>
    </row>
    <row r="21" spans="1:15" ht="13.2" x14ac:dyDescent="0.25">
      <c r="A21" s="110" t="s">
        <v>343</v>
      </c>
      <c r="B21" s="110">
        <v>76237</v>
      </c>
      <c r="C21" s="155">
        <v>694</v>
      </c>
      <c r="D21" s="155">
        <v>-12.4715992756904</v>
      </c>
      <c r="E21" s="155">
        <v>100.090247730974</v>
      </c>
      <c r="F21" s="155">
        <v>189.66567326846899</v>
      </c>
      <c r="G21" s="155">
        <v>417.08199539176201</v>
      </c>
      <c r="H21" s="155"/>
      <c r="I21" s="155">
        <v>635</v>
      </c>
      <c r="J21" s="155">
        <v>1878</v>
      </c>
      <c r="K21" s="155">
        <v>3415.05954825462</v>
      </c>
      <c r="L21" s="155">
        <v>42924</v>
      </c>
      <c r="M21" s="155">
        <v>37133</v>
      </c>
      <c r="N21" s="110"/>
      <c r="O21" s="110"/>
    </row>
    <row r="22" spans="1:15" ht="13.2" x14ac:dyDescent="0.25">
      <c r="A22" s="110" t="s">
        <v>344</v>
      </c>
      <c r="B22" s="110">
        <v>85450</v>
      </c>
      <c r="C22" s="155">
        <v>1005</v>
      </c>
      <c r="D22" s="155">
        <v>-8.3450220631162093</v>
      </c>
      <c r="E22" s="155">
        <v>56.110568067898697</v>
      </c>
      <c r="F22" s="155">
        <v>168.04504689503801</v>
      </c>
      <c r="G22" s="155">
        <v>788.77610317976496</v>
      </c>
      <c r="H22" s="155"/>
      <c r="I22" s="155">
        <v>399</v>
      </c>
      <c r="J22" s="155">
        <v>1865</v>
      </c>
      <c r="K22" s="155">
        <v>7238.9712525667401</v>
      </c>
      <c r="L22" s="155">
        <v>55623</v>
      </c>
      <c r="M22" s="155">
        <v>47760</v>
      </c>
      <c r="N22" s="110"/>
      <c r="O22" s="110"/>
    </row>
    <row r="23" spans="1:15" ht="13.2" x14ac:dyDescent="0.25">
      <c r="A23" s="110" t="s">
        <v>329</v>
      </c>
      <c r="B23" s="110">
        <v>984748</v>
      </c>
      <c r="C23" s="155">
        <v>751</v>
      </c>
      <c r="D23" s="155">
        <v>-3.1178638600599999</v>
      </c>
      <c r="E23" s="155">
        <v>116.64636002689301</v>
      </c>
      <c r="F23" s="155">
        <v>214.48222772165499</v>
      </c>
      <c r="G23" s="155">
        <v>422.57684313983498</v>
      </c>
      <c r="H23" s="155"/>
      <c r="I23" s="155">
        <v>9559</v>
      </c>
      <c r="J23" s="155">
        <v>27432</v>
      </c>
      <c r="K23" s="155">
        <v>44693.240246406604</v>
      </c>
      <c r="L23" s="155">
        <v>615873</v>
      </c>
      <c r="M23" s="155">
        <v>525818</v>
      </c>
      <c r="N23" s="110"/>
      <c r="O23" s="110"/>
    </row>
    <row r="24" spans="1:15" ht="13.2" x14ac:dyDescent="0.25">
      <c r="A24" s="110" t="s">
        <v>345</v>
      </c>
      <c r="B24" s="110">
        <v>54070</v>
      </c>
      <c r="C24" s="155">
        <v>890</v>
      </c>
      <c r="D24" s="155">
        <v>-13.259552250818301</v>
      </c>
      <c r="E24" s="155">
        <v>138.679432900487</v>
      </c>
      <c r="F24" s="155">
        <v>269.98579233864899</v>
      </c>
      <c r="G24" s="155">
        <v>494.17718193746799</v>
      </c>
      <c r="H24" s="155"/>
      <c r="I24" s="155">
        <v>624</v>
      </c>
      <c r="J24" s="155">
        <v>1896</v>
      </c>
      <c r="K24" s="155">
        <v>2869.7898699520902</v>
      </c>
      <c r="L24" s="155">
        <v>35228</v>
      </c>
      <c r="M24" s="155">
        <v>30428</v>
      </c>
      <c r="N24" s="110"/>
      <c r="O24" s="110"/>
    </row>
    <row r="25" spans="1:15" ht="13.2" x14ac:dyDescent="0.25">
      <c r="A25" s="110" t="s">
        <v>346</v>
      </c>
      <c r="B25" s="110">
        <v>102426</v>
      </c>
      <c r="C25" s="155">
        <v>1269</v>
      </c>
      <c r="D25" s="155">
        <v>62.461388192485302</v>
      </c>
      <c r="E25" s="155">
        <v>277.34548255008201</v>
      </c>
      <c r="F25" s="155">
        <v>425.69181126156002</v>
      </c>
      <c r="G25" s="155">
        <v>503.42951803158098</v>
      </c>
      <c r="H25" s="155"/>
      <c r="I25" s="155">
        <v>2364</v>
      </c>
      <c r="J25" s="155">
        <v>5663</v>
      </c>
      <c r="K25" s="155">
        <v>5538.08898015058</v>
      </c>
      <c r="L25" s="155">
        <v>60170</v>
      </c>
      <c r="M25" s="155">
        <v>48763</v>
      </c>
      <c r="N25" s="110"/>
      <c r="O25" s="110"/>
    </row>
    <row r="26" spans="1:15" ht="13.2" x14ac:dyDescent="0.25">
      <c r="A26" s="110" t="s">
        <v>347</v>
      </c>
      <c r="B26" s="110">
        <v>49214</v>
      </c>
      <c r="C26" s="155">
        <v>525</v>
      </c>
      <c r="D26" s="155">
        <v>-16.5267436834554</v>
      </c>
      <c r="E26" s="155">
        <v>76.914058067590005</v>
      </c>
      <c r="F26" s="155">
        <v>264.39728232518502</v>
      </c>
      <c r="G26" s="155">
        <v>200.107018611379</v>
      </c>
      <c r="H26" s="155"/>
      <c r="I26" s="155">
        <v>315</v>
      </c>
      <c r="J26" s="155">
        <v>1690</v>
      </c>
      <c r="K26" s="155">
        <v>1057.6988364134199</v>
      </c>
      <c r="L26" s="155">
        <v>27752</v>
      </c>
      <c r="M26" s="155">
        <v>24275</v>
      </c>
      <c r="N26" s="110"/>
      <c r="O26" s="110"/>
    </row>
    <row r="27" spans="1:15" ht="13.2" x14ac:dyDescent="0.25">
      <c r="A27" s="110" t="s">
        <v>348</v>
      </c>
      <c r="B27" s="110">
        <v>75137</v>
      </c>
      <c r="C27" s="155">
        <v>397</v>
      </c>
      <c r="D27" s="155">
        <v>-19.007989991549</v>
      </c>
      <c r="E27" s="155">
        <v>36.943834143961197</v>
      </c>
      <c r="F27" s="155">
        <v>126.14299816867</v>
      </c>
      <c r="G27" s="155">
        <v>253.18626385764099</v>
      </c>
      <c r="H27" s="155"/>
      <c r="I27" s="155">
        <v>231</v>
      </c>
      <c r="J27" s="155">
        <v>1231</v>
      </c>
      <c r="K27" s="155">
        <v>2043.17248459959</v>
      </c>
      <c r="L27" s="155">
        <v>40465</v>
      </c>
      <c r="M27" s="155">
        <v>35856</v>
      </c>
      <c r="N27" s="110"/>
      <c r="O27" s="110"/>
    </row>
    <row r="28" spans="1:15" ht="13.2" x14ac:dyDescent="0.25">
      <c r="A28" s="110" t="s">
        <v>349</v>
      </c>
      <c r="B28" s="110">
        <v>49262</v>
      </c>
      <c r="C28" s="155">
        <v>898</v>
      </c>
      <c r="D28" s="155">
        <v>-2.5934904701104302</v>
      </c>
      <c r="E28" s="155">
        <v>159.28870382664999</v>
      </c>
      <c r="F28" s="155">
        <v>321.03127713849699</v>
      </c>
      <c r="G28" s="155">
        <v>420.35282942948999</v>
      </c>
      <c r="H28" s="155"/>
      <c r="I28" s="155">
        <v>653</v>
      </c>
      <c r="J28" s="155">
        <v>2054</v>
      </c>
      <c r="K28" s="155">
        <v>2224.0116358658502</v>
      </c>
      <c r="L28" s="155">
        <v>27902</v>
      </c>
      <c r="M28" s="155">
        <v>23816</v>
      </c>
      <c r="N28" s="110"/>
      <c r="O28" s="110"/>
    </row>
    <row r="29" spans="1:15" ht="13.2" x14ac:dyDescent="0.25">
      <c r="A29" s="110" t="s">
        <v>350</v>
      </c>
      <c r="B29" s="110">
        <v>31853</v>
      </c>
      <c r="C29" s="155">
        <v>974</v>
      </c>
      <c r="D29" s="155">
        <v>-5.8012054210143198</v>
      </c>
      <c r="E29" s="155">
        <v>177.68648755127401</v>
      </c>
      <c r="F29" s="155">
        <v>333.32882523011898</v>
      </c>
      <c r="G29" s="155">
        <v>468.45883671874702</v>
      </c>
      <c r="H29" s="155"/>
      <c r="I29" s="155">
        <v>471</v>
      </c>
      <c r="J29" s="155">
        <v>1379</v>
      </c>
      <c r="K29" s="155">
        <v>1602.62833675565</v>
      </c>
      <c r="L29" s="155">
        <v>17911</v>
      </c>
      <c r="M29" s="155">
        <v>15341</v>
      </c>
      <c r="N29" s="110"/>
      <c r="O29" s="110"/>
    </row>
    <row r="30" spans="1:15" ht="13.2" x14ac:dyDescent="0.25">
      <c r="A30" s="110" t="s">
        <v>351</v>
      </c>
      <c r="B30" s="110">
        <v>34851</v>
      </c>
      <c r="C30" s="155">
        <v>467</v>
      </c>
      <c r="D30" s="155">
        <v>-21.518360080155599</v>
      </c>
      <c r="E30" s="155">
        <v>61.029787700445603</v>
      </c>
      <c r="F30" s="155">
        <v>216.50592140954799</v>
      </c>
      <c r="G30" s="155">
        <v>210.572924145873</v>
      </c>
      <c r="H30" s="155"/>
      <c r="I30" s="155">
        <v>177</v>
      </c>
      <c r="J30" s="155">
        <v>980</v>
      </c>
      <c r="K30" s="155">
        <v>788.18617385352502</v>
      </c>
      <c r="L30" s="155">
        <v>19289</v>
      </c>
      <c r="M30" s="155">
        <v>17093</v>
      </c>
      <c r="N30" s="110"/>
      <c r="O30" s="110"/>
    </row>
    <row r="31" spans="1:15" ht="13.2" x14ac:dyDescent="0.25">
      <c r="A31" s="110" t="s">
        <v>352</v>
      </c>
      <c r="B31" s="110">
        <v>11899</v>
      </c>
      <c r="C31" s="155">
        <v>304</v>
      </c>
      <c r="D31" s="155">
        <v>-11.6404623025973</v>
      </c>
      <c r="E31" s="155">
        <v>40.395534945456298</v>
      </c>
      <c r="F31" s="155">
        <v>152.060475735002</v>
      </c>
      <c r="G31" s="155">
        <v>123.32055281805</v>
      </c>
      <c r="H31" s="155"/>
      <c r="I31" s="155">
        <v>40</v>
      </c>
      <c r="J31" s="155">
        <v>235</v>
      </c>
      <c r="K31" s="155">
        <v>157.600273785079</v>
      </c>
      <c r="L31" s="155">
        <v>6228</v>
      </c>
      <c r="M31" s="155">
        <v>5449</v>
      </c>
      <c r="N31" s="110"/>
      <c r="O31" s="110"/>
    </row>
    <row r="32" spans="1:15" ht="13.2" x14ac:dyDescent="0.25">
      <c r="A32" s="110" t="s">
        <v>353</v>
      </c>
      <c r="B32" s="110">
        <v>46457</v>
      </c>
      <c r="C32" s="155">
        <v>429</v>
      </c>
      <c r="D32" s="155">
        <v>-20.0027478145524</v>
      </c>
      <c r="E32" s="155">
        <v>48.111136900129701</v>
      </c>
      <c r="F32" s="155">
        <v>238.323392156132</v>
      </c>
      <c r="G32" s="155">
        <v>162.33966752101799</v>
      </c>
      <c r="H32" s="155"/>
      <c r="I32" s="155">
        <v>186</v>
      </c>
      <c r="J32" s="155">
        <v>1438</v>
      </c>
      <c r="K32" s="155">
        <v>810.00342231348395</v>
      </c>
      <c r="L32" s="155">
        <v>25814</v>
      </c>
      <c r="M32" s="155">
        <v>22867</v>
      </c>
      <c r="N32" s="110"/>
      <c r="O32" s="110"/>
    </row>
    <row r="33" spans="1:15" ht="13.2" x14ac:dyDescent="0.25">
      <c r="A33" s="110" t="s">
        <v>354</v>
      </c>
      <c r="B33" s="110">
        <v>49138</v>
      </c>
      <c r="C33" s="155">
        <v>498</v>
      </c>
      <c r="D33" s="155">
        <v>-18.5973155804577</v>
      </c>
      <c r="E33" s="155">
        <v>62.604611706261899</v>
      </c>
      <c r="F33" s="155">
        <v>221.71644730391699</v>
      </c>
      <c r="G33" s="155">
        <v>232.33392299047901</v>
      </c>
      <c r="H33" s="155"/>
      <c r="I33" s="155">
        <v>256</v>
      </c>
      <c r="J33" s="155">
        <v>1415</v>
      </c>
      <c r="K33" s="155">
        <v>1226.14305270363</v>
      </c>
      <c r="L33" s="155">
        <v>26661</v>
      </c>
      <c r="M33" s="155">
        <v>23442</v>
      </c>
      <c r="N33" s="110"/>
      <c r="O33" s="110"/>
    </row>
    <row r="34" spans="1:15" ht="14.25" customHeight="1" x14ac:dyDescent="0.25">
      <c r="A34" s="18" t="s">
        <v>355</v>
      </c>
      <c r="B34" s="110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10"/>
      <c r="O34" s="110"/>
    </row>
    <row r="35" spans="1:15" ht="13.2" x14ac:dyDescent="0.25">
      <c r="A35" s="110" t="s">
        <v>356</v>
      </c>
      <c r="B35" s="110">
        <v>47848</v>
      </c>
      <c r="C35" s="155">
        <v>628</v>
      </c>
      <c r="D35" s="155">
        <v>-14.5343290558743</v>
      </c>
      <c r="E35" s="155">
        <v>132.85433184101501</v>
      </c>
      <c r="F35" s="155">
        <v>321.024410948298</v>
      </c>
      <c r="G35" s="155">
        <v>188.50045991246799</v>
      </c>
      <c r="H35" s="155"/>
      <c r="I35" s="155">
        <v>529</v>
      </c>
      <c r="J35" s="155">
        <v>1995</v>
      </c>
      <c r="K35" s="155">
        <v>968.69541409993201</v>
      </c>
      <c r="L35" s="155">
        <v>26031</v>
      </c>
      <c r="M35" s="155">
        <v>22618</v>
      </c>
      <c r="N35" s="110"/>
      <c r="O35" s="110"/>
    </row>
    <row r="36" spans="1:15" ht="13.2" x14ac:dyDescent="0.25">
      <c r="A36" s="110" t="s">
        <v>357</v>
      </c>
      <c r="B36" s="110">
        <v>14421</v>
      </c>
      <c r="C36" s="155">
        <v>623</v>
      </c>
      <c r="D36" s="155">
        <v>1.4005568978816101</v>
      </c>
      <c r="E36" s="155">
        <v>120.82490499240301</v>
      </c>
      <c r="F36" s="155">
        <v>360.91943283688101</v>
      </c>
      <c r="G36" s="155">
        <v>139.80395020775799</v>
      </c>
      <c r="H36" s="155"/>
      <c r="I36" s="155">
        <v>145</v>
      </c>
      <c r="J36" s="155">
        <v>676</v>
      </c>
      <c r="K36" s="155">
        <v>216.533880903491</v>
      </c>
      <c r="L36" s="155">
        <v>7582</v>
      </c>
      <c r="M36" s="155">
        <v>6424</v>
      </c>
      <c r="N36" s="110"/>
      <c r="O36" s="110"/>
    </row>
    <row r="37" spans="1:15" ht="13.2" x14ac:dyDescent="0.25">
      <c r="A37" s="110" t="s">
        <v>358</v>
      </c>
      <c r="B37" s="110">
        <v>22765</v>
      </c>
      <c r="C37" s="155">
        <v>552</v>
      </c>
      <c r="D37" s="155">
        <v>-22.5595618406597</v>
      </c>
      <c r="E37" s="155">
        <v>70.204964366380295</v>
      </c>
      <c r="F37" s="155">
        <v>347.68376120348501</v>
      </c>
      <c r="G37" s="155">
        <v>156.722982233875</v>
      </c>
      <c r="H37" s="155"/>
      <c r="I37" s="155">
        <v>133</v>
      </c>
      <c r="J37" s="155">
        <v>1028</v>
      </c>
      <c r="K37" s="155">
        <v>383.18754277891901</v>
      </c>
      <c r="L37" s="155">
        <v>12415</v>
      </c>
      <c r="M37" s="155">
        <v>10963</v>
      </c>
      <c r="N37" s="110"/>
      <c r="O37" s="110"/>
    </row>
    <row r="38" spans="1:15" ht="13.2" x14ac:dyDescent="0.25">
      <c r="A38" s="110" t="s">
        <v>359</v>
      </c>
      <c r="B38" s="110">
        <v>20133</v>
      </c>
      <c r="C38" s="155">
        <v>468</v>
      </c>
      <c r="D38" s="155">
        <v>-32.296097562455301</v>
      </c>
      <c r="E38" s="155">
        <v>62.073850038323101</v>
      </c>
      <c r="F38" s="155">
        <v>208.423630182707</v>
      </c>
      <c r="G38" s="155">
        <v>229.922552621921</v>
      </c>
      <c r="H38" s="155"/>
      <c r="I38" s="155">
        <v>104</v>
      </c>
      <c r="J38" s="155">
        <v>545</v>
      </c>
      <c r="K38" s="155">
        <v>497.16563997262102</v>
      </c>
      <c r="L38" s="155">
        <v>11086</v>
      </c>
      <c r="M38" s="155">
        <v>10039</v>
      </c>
      <c r="N38" s="110"/>
      <c r="O38" s="110"/>
    </row>
    <row r="39" spans="1:15" ht="13.2" x14ac:dyDescent="0.25">
      <c r="A39" s="110" t="s">
        <v>360</v>
      </c>
      <c r="B39" s="110">
        <v>21406</v>
      </c>
      <c r="C39" s="155">
        <v>608</v>
      </c>
      <c r="D39" s="155">
        <v>-1.1308569709529199</v>
      </c>
      <c r="E39" s="155">
        <v>136.41263230727901</v>
      </c>
      <c r="F39" s="155">
        <v>321.91888984990499</v>
      </c>
      <c r="G39" s="155">
        <v>150.37552341567999</v>
      </c>
      <c r="H39" s="155"/>
      <c r="I39" s="155">
        <v>243</v>
      </c>
      <c r="J39" s="155">
        <v>895</v>
      </c>
      <c r="K39" s="155">
        <v>345.71937029431899</v>
      </c>
      <c r="L39" s="155">
        <v>11399</v>
      </c>
      <c r="M39" s="155">
        <v>9696</v>
      </c>
      <c r="N39" s="110"/>
      <c r="O39" s="110"/>
    </row>
    <row r="40" spans="1:15" ht="13.2" x14ac:dyDescent="0.25">
      <c r="A40" s="110" t="s">
        <v>355</v>
      </c>
      <c r="B40" s="110">
        <v>242140</v>
      </c>
      <c r="C40" s="155">
        <v>697</v>
      </c>
      <c r="D40" s="155">
        <v>-20.796795294233899</v>
      </c>
      <c r="E40" s="155">
        <v>116.126986509809</v>
      </c>
      <c r="F40" s="155">
        <v>196.85806551813599</v>
      </c>
      <c r="G40" s="155">
        <v>404.73334287677898</v>
      </c>
      <c r="H40" s="155"/>
      <c r="I40" s="155">
        <v>2340</v>
      </c>
      <c r="J40" s="155">
        <v>6191</v>
      </c>
      <c r="K40" s="155">
        <v>10525.592744695399</v>
      </c>
      <c r="L40" s="155">
        <v>143915</v>
      </c>
      <c r="M40" s="155">
        <v>125955</v>
      </c>
      <c r="N40" s="110"/>
      <c r="O40" s="110"/>
    </row>
    <row r="41" spans="1:15" ht="13.2" x14ac:dyDescent="0.25">
      <c r="A41" s="110" t="s">
        <v>361</v>
      </c>
      <c r="B41" s="110">
        <v>9625</v>
      </c>
      <c r="C41" s="155">
        <v>604</v>
      </c>
      <c r="D41" s="155">
        <v>3.7323315506423399E-2</v>
      </c>
      <c r="E41" s="155">
        <v>129.84237120224</v>
      </c>
      <c r="F41" s="155">
        <v>363.173425034513</v>
      </c>
      <c r="G41" s="155">
        <v>111.143133595816</v>
      </c>
      <c r="H41" s="155"/>
      <c r="I41" s="155">
        <v>104</v>
      </c>
      <c r="J41" s="155">
        <v>454</v>
      </c>
      <c r="K41" s="155">
        <v>114.89322381930199</v>
      </c>
      <c r="L41" s="155">
        <v>5011</v>
      </c>
      <c r="M41" s="155">
        <v>4254</v>
      </c>
      <c r="N41" s="110"/>
      <c r="O41" s="110"/>
    </row>
    <row r="42" spans="1:15" ht="13.2" x14ac:dyDescent="0.25">
      <c r="A42" s="110" t="s">
        <v>362</v>
      </c>
      <c r="B42" s="110">
        <v>22344</v>
      </c>
      <c r="C42" s="155">
        <v>466</v>
      </c>
      <c r="D42" s="155">
        <v>-17.759847016216199</v>
      </c>
      <c r="E42" s="155">
        <v>70.989945938182402</v>
      </c>
      <c r="F42" s="155">
        <v>287.04039952504201</v>
      </c>
      <c r="G42" s="155">
        <v>125.64506156342399</v>
      </c>
      <c r="H42" s="155"/>
      <c r="I42" s="155">
        <v>132</v>
      </c>
      <c r="J42" s="155">
        <v>833</v>
      </c>
      <c r="K42" s="155">
        <v>301.52087611225198</v>
      </c>
      <c r="L42" s="155">
        <v>11373</v>
      </c>
      <c r="M42" s="155">
        <v>10001</v>
      </c>
      <c r="N42" s="110"/>
      <c r="O42" s="110"/>
    </row>
    <row r="43" spans="1:15" ht="14.25" customHeight="1" x14ac:dyDescent="0.25">
      <c r="A43" s="18" t="s">
        <v>363</v>
      </c>
      <c r="B43" s="110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10"/>
      <c r="O43" s="110"/>
    </row>
    <row r="44" spans="1:15" ht="13.2" x14ac:dyDescent="0.25">
      <c r="A44" s="110" t="s">
        <v>364</v>
      </c>
      <c r="B44" s="110">
        <v>107918</v>
      </c>
      <c r="C44" s="155">
        <v>784</v>
      </c>
      <c r="D44" s="155">
        <v>10.812963446985799</v>
      </c>
      <c r="E44" s="155">
        <v>253.321091006335</v>
      </c>
      <c r="F44" s="155">
        <v>312.06411983296402</v>
      </c>
      <c r="G44" s="155">
        <v>208.264250700471</v>
      </c>
      <c r="H44" s="155"/>
      <c r="I44" s="155">
        <v>2275</v>
      </c>
      <c r="J44" s="155">
        <v>4374</v>
      </c>
      <c r="K44" s="155">
        <v>2413.9021218343601</v>
      </c>
      <c r="L44" s="155">
        <v>59633</v>
      </c>
      <c r="M44" s="155">
        <v>50017</v>
      </c>
      <c r="N44" s="110"/>
      <c r="O44" s="110"/>
    </row>
    <row r="45" spans="1:15" ht="13.2" x14ac:dyDescent="0.25">
      <c r="A45" s="110" t="s">
        <v>365</v>
      </c>
      <c r="B45" s="110">
        <v>16058</v>
      </c>
      <c r="C45" s="155">
        <v>876</v>
      </c>
      <c r="D45" s="155">
        <v>54.264629260408903</v>
      </c>
      <c r="E45" s="155">
        <v>281.37157933554897</v>
      </c>
      <c r="F45" s="155">
        <v>355.29222318328902</v>
      </c>
      <c r="G45" s="155">
        <v>184.65922523660601</v>
      </c>
      <c r="H45" s="155"/>
      <c r="I45" s="155">
        <v>376</v>
      </c>
      <c r="J45" s="155">
        <v>741</v>
      </c>
      <c r="K45" s="155">
        <v>318.47364818617399</v>
      </c>
      <c r="L45" s="155">
        <v>7995</v>
      </c>
      <c r="M45" s="155">
        <v>6382</v>
      </c>
      <c r="N45" s="110"/>
      <c r="O45" s="110"/>
    </row>
    <row r="46" spans="1:15" ht="13.2" x14ac:dyDescent="0.25">
      <c r="A46" s="110" t="s">
        <v>366</v>
      </c>
      <c r="B46" s="110">
        <v>11612</v>
      </c>
      <c r="C46" s="155">
        <v>581</v>
      </c>
      <c r="D46" s="155">
        <v>-5.53268502482823</v>
      </c>
      <c r="E46" s="155">
        <v>72.439400882963497</v>
      </c>
      <c r="F46" s="155">
        <v>360.70388476312502</v>
      </c>
      <c r="G46" s="155">
        <v>153.22568636709599</v>
      </c>
      <c r="H46" s="155"/>
      <c r="I46" s="155">
        <v>70</v>
      </c>
      <c r="J46" s="155">
        <v>544</v>
      </c>
      <c r="K46" s="155">
        <v>191.09514031485301</v>
      </c>
      <c r="L46" s="155">
        <v>6006</v>
      </c>
      <c r="M46" s="155">
        <v>5146</v>
      </c>
      <c r="N46" s="110"/>
      <c r="O46" s="110"/>
    </row>
    <row r="47" spans="1:15" ht="13.2" x14ac:dyDescent="0.25">
      <c r="A47" s="110" t="s">
        <v>367</v>
      </c>
      <c r="B47" s="110">
        <v>34604</v>
      </c>
      <c r="C47" s="155">
        <v>792</v>
      </c>
      <c r="D47" s="155">
        <v>13.171963009335901</v>
      </c>
      <c r="E47" s="155">
        <v>264.26654715528798</v>
      </c>
      <c r="F47" s="155">
        <v>371.132246190415</v>
      </c>
      <c r="G47" s="155">
        <v>143.738867626115</v>
      </c>
      <c r="H47" s="155"/>
      <c r="I47" s="155">
        <v>761</v>
      </c>
      <c r="J47" s="155">
        <v>1668</v>
      </c>
      <c r="K47" s="155">
        <v>534.20944558521603</v>
      </c>
      <c r="L47" s="155">
        <v>18329</v>
      </c>
      <c r="M47" s="155">
        <v>15330</v>
      </c>
      <c r="N47" s="110"/>
      <c r="O47" s="110"/>
    </row>
    <row r="48" spans="1:15" ht="13.2" x14ac:dyDescent="0.25">
      <c r="A48" s="110" t="s">
        <v>368</v>
      </c>
      <c r="B48" s="110">
        <v>58021</v>
      </c>
      <c r="C48" s="155">
        <v>578</v>
      </c>
      <c r="D48" s="155">
        <v>-6.2991471349913901</v>
      </c>
      <c r="E48" s="155">
        <v>167.34393926996901</v>
      </c>
      <c r="F48" s="155">
        <v>260.09368563258698</v>
      </c>
      <c r="G48" s="155">
        <v>157.203004103122</v>
      </c>
      <c r="H48" s="155"/>
      <c r="I48" s="155">
        <v>808</v>
      </c>
      <c r="J48" s="155">
        <v>1960</v>
      </c>
      <c r="K48" s="155">
        <v>979.61875427789198</v>
      </c>
      <c r="L48" s="155">
        <v>30276</v>
      </c>
      <c r="M48" s="155">
        <v>25975</v>
      </c>
      <c r="N48" s="110"/>
      <c r="O48" s="110"/>
    </row>
    <row r="49" spans="1:15" ht="13.2" x14ac:dyDescent="0.25">
      <c r="A49" s="110" t="s">
        <v>369</v>
      </c>
      <c r="B49" s="110">
        <v>12086</v>
      </c>
      <c r="C49" s="155">
        <v>614</v>
      </c>
      <c r="D49" s="155">
        <v>-1.1812396982120701</v>
      </c>
      <c r="E49" s="155">
        <v>174.990275474957</v>
      </c>
      <c r="F49" s="155">
        <v>294.319022732863</v>
      </c>
      <c r="G49" s="155">
        <v>146.24083737977</v>
      </c>
      <c r="H49" s="155"/>
      <c r="I49" s="155">
        <v>176</v>
      </c>
      <c r="J49" s="155">
        <v>462</v>
      </c>
      <c r="K49" s="155">
        <v>189.82888432580401</v>
      </c>
      <c r="L49" s="155">
        <v>6076</v>
      </c>
      <c r="M49" s="155">
        <v>5169</v>
      </c>
      <c r="N49" s="110"/>
      <c r="O49" s="110"/>
    </row>
    <row r="50" spans="1:15" ht="13.2" x14ac:dyDescent="0.25">
      <c r="A50" s="110" t="s">
        <v>370</v>
      </c>
      <c r="B50" s="110">
        <v>38526</v>
      </c>
      <c r="C50" s="155">
        <v>598</v>
      </c>
      <c r="D50" s="155">
        <v>-8.8114709504999702</v>
      </c>
      <c r="E50" s="155">
        <v>104.489998673529</v>
      </c>
      <c r="F50" s="155">
        <v>310.16782437019799</v>
      </c>
      <c r="G50" s="155">
        <v>192.01216921030399</v>
      </c>
      <c r="H50" s="155"/>
      <c r="I50" s="155">
        <v>335</v>
      </c>
      <c r="J50" s="155">
        <v>1552</v>
      </c>
      <c r="K50" s="155">
        <v>794.49965776865201</v>
      </c>
      <c r="L50" s="155">
        <v>20069</v>
      </c>
      <c r="M50" s="155">
        <v>17288</v>
      </c>
      <c r="N50" s="110"/>
      <c r="O50" s="110"/>
    </row>
    <row r="51" spans="1:15" ht="13.2" x14ac:dyDescent="0.25">
      <c r="A51" s="110" t="s">
        <v>371</v>
      </c>
      <c r="B51" s="110">
        <v>14760</v>
      </c>
      <c r="C51" s="155">
        <v>529</v>
      </c>
      <c r="D51" s="155">
        <v>-18.969289273647</v>
      </c>
      <c r="E51" s="155">
        <v>73.272327792070797</v>
      </c>
      <c r="F51" s="155">
        <v>309.85537532660197</v>
      </c>
      <c r="G51" s="155">
        <v>165.03153181427399</v>
      </c>
      <c r="H51" s="155"/>
      <c r="I51" s="155">
        <v>90</v>
      </c>
      <c r="J51" s="155">
        <v>594</v>
      </c>
      <c r="K51" s="155">
        <v>261.61601642710502</v>
      </c>
      <c r="L51" s="155">
        <v>7562</v>
      </c>
      <c r="M51" s="155">
        <v>6643</v>
      </c>
      <c r="N51" s="110"/>
      <c r="O51" s="110"/>
    </row>
    <row r="52" spans="1:15" ht="13.2" x14ac:dyDescent="0.25">
      <c r="A52" s="110" t="s">
        <v>372</v>
      </c>
      <c r="B52" s="110">
        <v>8981</v>
      </c>
      <c r="C52" s="155">
        <v>694</v>
      </c>
      <c r="D52" s="155">
        <v>13.6205057311922</v>
      </c>
      <c r="E52" s="155">
        <v>176.61723104807399</v>
      </c>
      <c r="F52" s="155">
        <v>401.21771833242798</v>
      </c>
      <c r="G52" s="155">
        <v>102.845270753569</v>
      </c>
      <c r="H52" s="155"/>
      <c r="I52" s="155">
        <v>132</v>
      </c>
      <c r="J52" s="155">
        <v>468</v>
      </c>
      <c r="K52" s="155">
        <v>99.201916495551004</v>
      </c>
      <c r="L52" s="155">
        <v>4579</v>
      </c>
      <c r="M52" s="155">
        <v>3815</v>
      </c>
      <c r="N52" s="110"/>
      <c r="O52" s="110"/>
    </row>
    <row r="53" spans="1:15" ht="14.25" customHeight="1" x14ac:dyDescent="0.25">
      <c r="A53" s="18" t="s">
        <v>373</v>
      </c>
      <c r="B53" s="110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10"/>
      <c r="O53" s="110"/>
    </row>
    <row r="54" spans="1:15" ht="13.2" x14ac:dyDescent="0.25">
      <c r="A54" s="110" t="s">
        <v>374</v>
      </c>
      <c r="B54" s="110">
        <v>5498</v>
      </c>
      <c r="C54" s="155">
        <v>485</v>
      </c>
      <c r="D54" s="155">
        <v>-10.523366697120199</v>
      </c>
      <c r="E54" s="155">
        <v>89.611337226970505</v>
      </c>
      <c r="F54" s="155">
        <v>295.48583528450303</v>
      </c>
      <c r="G54" s="155">
        <v>110.575680486183</v>
      </c>
      <c r="H54" s="155"/>
      <c r="I54" s="155">
        <v>41</v>
      </c>
      <c r="J54" s="155">
        <v>211</v>
      </c>
      <c r="K54" s="155">
        <v>65.294318959616703</v>
      </c>
      <c r="L54" s="155">
        <v>2876</v>
      </c>
      <c r="M54" s="155">
        <v>2490</v>
      </c>
      <c r="N54" s="110"/>
      <c r="O54" s="110"/>
    </row>
    <row r="55" spans="1:15" ht="13.2" x14ac:dyDescent="0.25">
      <c r="A55" s="110" t="s">
        <v>375</v>
      </c>
      <c r="B55" s="110">
        <v>21903</v>
      </c>
      <c r="C55" s="155">
        <v>629</v>
      </c>
      <c r="D55" s="155">
        <v>-2.0957317522827799</v>
      </c>
      <c r="E55" s="155">
        <v>127.282359851742</v>
      </c>
      <c r="F55" s="155">
        <v>294.92888218881802</v>
      </c>
      <c r="G55" s="155">
        <v>208.91657234149</v>
      </c>
      <c r="H55" s="155"/>
      <c r="I55" s="155">
        <v>232</v>
      </c>
      <c r="J55" s="155">
        <v>839</v>
      </c>
      <c r="K55" s="155">
        <v>491.45927446954101</v>
      </c>
      <c r="L55" s="155">
        <v>11600</v>
      </c>
      <c r="M55" s="155">
        <v>9884</v>
      </c>
      <c r="N55" s="110"/>
      <c r="O55" s="110"/>
    </row>
    <row r="56" spans="1:15" ht="13.2" x14ac:dyDescent="0.25">
      <c r="A56" s="110" t="s">
        <v>376</v>
      </c>
      <c r="B56" s="110">
        <v>10068</v>
      </c>
      <c r="C56" s="155">
        <v>473</v>
      </c>
      <c r="D56" s="155">
        <v>-19.279811905572402</v>
      </c>
      <c r="E56" s="155">
        <v>128.90340383920901</v>
      </c>
      <c r="F56" s="155">
        <v>244.71788952005201</v>
      </c>
      <c r="G56" s="155">
        <v>118.747299265609</v>
      </c>
      <c r="H56" s="155"/>
      <c r="I56" s="155">
        <v>108</v>
      </c>
      <c r="J56" s="155">
        <v>320</v>
      </c>
      <c r="K56" s="155">
        <v>128.40383299110201</v>
      </c>
      <c r="L56" s="155">
        <v>5073</v>
      </c>
      <c r="M56" s="155">
        <v>4473</v>
      </c>
      <c r="N56" s="110"/>
      <c r="O56" s="110"/>
    </row>
    <row r="57" spans="1:15" ht="13.2" x14ac:dyDescent="0.25">
      <c r="A57" s="110" t="s">
        <v>377</v>
      </c>
      <c r="B57" s="110">
        <v>166673</v>
      </c>
      <c r="C57" s="155">
        <v>586</v>
      </c>
      <c r="D57" s="155">
        <v>-21.0909532417636</v>
      </c>
      <c r="E57" s="155">
        <v>148.15980940214499</v>
      </c>
      <c r="F57" s="155">
        <v>195.358080656586</v>
      </c>
      <c r="G57" s="155">
        <v>263.31353186065201</v>
      </c>
      <c r="H57" s="155"/>
      <c r="I57" s="155">
        <v>2055</v>
      </c>
      <c r="J57" s="155">
        <v>4229</v>
      </c>
      <c r="K57" s="155">
        <v>4713.5646817248498</v>
      </c>
      <c r="L57" s="155">
        <v>98528</v>
      </c>
      <c r="M57" s="155">
        <v>86640</v>
      </c>
      <c r="N57" s="110"/>
      <c r="O57" s="110"/>
    </row>
    <row r="58" spans="1:15" ht="13.2" x14ac:dyDescent="0.25">
      <c r="A58" s="110" t="s">
        <v>378</v>
      </c>
      <c r="B58" s="110">
        <v>28471</v>
      </c>
      <c r="C58" s="155">
        <v>530</v>
      </c>
      <c r="D58" s="155">
        <v>-12.724554730045799</v>
      </c>
      <c r="E58" s="155">
        <v>102.984281160743</v>
      </c>
      <c r="F58" s="155">
        <v>293.417467245328</v>
      </c>
      <c r="G58" s="155">
        <v>146.56471853524599</v>
      </c>
      <c r="H58" s="155"/>
      <c r="I58" s="155">
        <v>244</v>
      </c>
      <c r="J58" s="155">
        <v>1085</v>
      </c>
      <c r="K58" s="155">
        <v>448.17043121149902</v>
      </c>
      <c r="L58" s="155">
        <v>15468</v>
      </c>
      <c r="M58" s="155">
        <v>13433</v>
      </c>
      <c r="N58" s="110"/>
      <c r="O58" s="110"/>
    </row>
    <row r="59" spans="1:15" ht="13.2" x14ac:dyDescent="0.25">
      <c r="A59" s="110" t="s">
        <v>379</v>
      </c>
      <c r="B59" s="110">
        <v>43728</v>
      </c>
      <c r="C59" s="155">
        <v>621</v>
      </c>
      <c r="D59" s="155">
        <v>6.2729912927266804</v>
      </c>
      <c r="E59" s="155">
        <v>169.279721068106</v>
      </c>
      <c r="F59" s="155">
        <v>327.50073349309002</v>
      </c>
      <c r="G59" s="155">
        <v>117.681942445994</v>
      </c>
      <c r="H59" s="155"/>
      <c r="I59" s="155">
        <v>616</v>
      </c>
      <c r="J59" s="155">
        <v>1860</v>
      </c>
      <c r="K59" s="155">
        <v>552.68856947296399</v>
      </c>
      <c r="L59" s="155">
        <v>23290</v>
      </c>
      <c r="M59" s="155">
        <v>19577</v>
      </c>
      <c r="N59" s="110"/>
      <c r="O59" s="110"/>
    </row>
    <row r="60" spans="1:15" ht="13.2" x14ac:dyDescent="0.25">
      <c r="A60" s="110" t="s">
        <v>380</v>
      </c>
      <c r="B60" s="110">
        <v>145120</v>
      </c>
      <c r="C60" s="155">
        <v>678</v>
      </c>
      <c r="D60" s="155">
        <v>-0.48124817346459597</v>
      </c>
      <c r="E60" s="155">
        <v>190.948332509072</v>
      </c>
      <c r="F60" s="155">
        <v>312.60391704419197</v>
      </c>
      <c r="G60" s="155">
        <v>175.32264547191801</v>
      </c>
      <c r="H60" s="155"/>
      <c r="I60" s="155">
        <v>2306</v>
      </c>
      <c r="J60" s="155">
        <v>5892</v>
      </c>
      <c r="K60" s="155">
        <v>2732.6016427104701</v>
      </c>
      <c r="L60" s="155">
        <v>82054</v>
      </c>
      <c r="M60" s="155">
        <v>69770</v>
      </c>
      <c r="N60" s="110"/>
      <c r="O60" s="110"/>
    </row>
    <row r="61" spans="1:15" ht="13.2" x14ac:dyDescent="0.25">
      <c r="A61" s="110" t="s">
        <v>381</v>
      </c>
      <c r="B61" s="110">
        <v>14834</v>
      </c>
      <c r="C61" s="155">
        <v>389</v>
      </c>
      <c r="D61" s="155">
        <v>-15.767983784457799</v>
      </c>
      <c r="E61" s="155">
        <v>63.995974037620897</v>
      </c>
      <c r="F61" s="155">
        <v>264.71030507634998</v>
      </c>
      <c r="G61" s="155">
        <v>75.846990172875906</v>
      </c>
      <c r="H61" s="155"/>
      <c r="I61" s="155">
        <v>79</v>
      </c>
      <c r="J61" s="155">
        <v>510</v>
      </c>
      <c r="K61" s="155">
        <v>120.839151266256</v>
      </c>
      <c r="L61" s="155">
        <v>7399</v>
      </c>
      <c r="M61" s="155">
        <v>6509</v>
      </c>
      <c r="N61" s="110"/>
      <c r="O61" s="110"/>
    </row>
    <row r="62" spans="1:15" ht="13.2" x14ac:dyDescent="0.25">
      <c r="A62" s="110" t="s">
        <v>382</v>
      </c>
      <c r="B62" s="110">
        <v>7481</v>
      </c>
      <c r="C62" s="155">
        <v>418</v>
      </c>
      <c r="D62" s="155">
        <v>-4.5607024360687403</v>
      </c>
      <c r="E62" s="155">
        <v>54.613888486644399</v>
      </c>
      <c r="F62" s="155">
        <v>257.29971257267198</v>
      </c>
      <c r="G62" s="155">
        <v>110.738606892381</v>
      </c>
      <c r="H62" s="155"/>
      <c r="I62" s="155">
        <v>34</v>
      </c>
      <c r="J62" s="155">
        <v>250</v>
      </c>
      <c r="K62" s="155">
        <v>88.975359342915795</v>
      </c>
      <c r="L62" s="155">
        <v>3671</v>
      </c>
      <c r="M62" s="155">
        <v>3140</v>
      </c>
      <c r="N62" s="110"/>
      <c r="O62" s="110"/>
    </row>
    <row r="63" spans="1:15" ht="13.2" x14ac:dyDescent="0.25">
      <c r="A63" s="110" t="s">
        <v>383</v>
      </c>
      <c r="B63" s="110">
        <v>7630</v>
      </c>
      <c r="C63" s="155">
        <v>522</v>
      </c>
      <c r="D63" s="155">
        <v>6.2067604245422396</v>
      </c>
      <c r="E63" s="155">
        <v>88.195682626786095</v>
      </c>
      <c r="F63" s="155">
        <v>336.03045707407699</v>
      </c>
      <c r="G63" s="155">
        <v>91.390905045345093</v>
      </c>
      <c r="H63" s="155"/>
      <c r="I63" s="155">
        <v>56</v>
      </c>
      <c r="J63" s="155">
        <v>333</v>
      </c>
      <c r="K63" s="155">
        <v>74.892539356605099</v>
      </c>
      <c r="L63" s="155">
        <v>3701</v>
      </c>
      <c r="M63" s="155">
        <v>3101</v>
      </c>
      <c r="N63" s="110"/>
      <c r="O63" s="110"/>
    </row>
    <row r="64" spans="1:15" ht="13.2" x14ac:dyDescent="0.25">
      <c r="A64" s="110" t="s">
        <v>384</v>
      </c>
      <c r="B64" s="110">
        <v>3683</v>
      </c>
      <c r="C64" s="155">
        <v>367</v>
      </c>
      <c r="D64" s="155">
        <v>-11.100561609580399</v>
      </c>
      <c r="E64" s="155">
        <v>78.305697037629798</v>
      </c>
      <c r="F64" s="155">
        <v>173.51431922863</v>
      </c>
      <c r="G64" s="155">
        <v>126.75422390308999</v>
      </c>
      <c r="H64" s="155"/>
      <c r="I64" s="155">
        <v>24</v>
      </c>
      <c r="J64" s="155">
        <v>83</v>
      </c>
      <c r="K64" s="155">
        <v>50.138945927446997</v>
      </c>
      <c r="L64" s="155">
        <v>1782</v>
      </c>
      <c r="M64" s="155">
        <v>1551</v>
      </c>
      <c r="N64" s="110"/>
      <c r="O64" s="110"/>
    </row>
    <row r="65" spans="1:15" ht="13.2" x14ac:dyDescent="0.25">
      <c r="A65" s="110" t="s">
        <v>385</v>
      </c>
      <c r="B65" s="110">
        <v>11506</v>
      </c>
      <c r="C65" s="155">
        <v>404</v>
      </c>
      <c r="D65" s="155">
        <v>-13.661029249200601</v>
      </c>
      <c r="E65" s="155">
        <v>72.062372787682307</v>
      </c>
      <c r="F65" s="155">
        <v>264.99016975610601</v>
      </c>
      <c r="G65" s="155">
        <v>80.911100342599298</v>
      </c>
      <c r="H65" s="155"/>
      <c r="I65" s="155">
        <v>69</v>
      </c>
      <c r="J65" s="155">
        <v>396</v>
      </c>
      <c r="K65" s="155">
        <v>99.986995208761101</v>
      </c>
      <c r="L65" s="155">
        <v>5907</v>
      </c>
      <c r="M65" s="155">
        <v>5165</v>
      </c>
      <c r="N65" s="110"/>
      <c r="O65" s="110"/>
    </row>
    <row r="66" spans="1:15" ht="13.2" x14ac:dyDescent="0.25">
      <c r="A66" s="110" t="s">
        <v>386</v>
      </c>
      <c r="B66" s="110">
        <v>5317</v>
      </c>
      <c r="C66" s="155">
        <v>557</v>
      </c>
      <c r="D66" s="155">
        <v>-9.2145246033705099</v>
      </c>
      <c r="E66" s="155">
        <v>99.442000629599903</v>
      </c>
      <c r="F66" s="155">
        <v>314.23316569274903</v>
      </c>
      <c r="G66" s="155">
        <v>152.75001240257399</v>
      </c>
      <c r="H66" s="155"/>
      <c r="I66" s="155">
        <v>44</v>
      </c>
      <c r="J66" s="155">
        <v>217</v>
      </c>
      <c r="K66" s="155">
        <v>87.228610540725498</v>
      </c>
      <c r="L66" s="155">
        <v>2654</v>
      </c>
      <c r="M66" s="155">
        <v>2289</v>
      </c>
      <c r="N66" s="110"/>
      <c r="O66" s="110"/>
    </row>
    <row r="67" spans="1:15" ht="14.25" customHeight="1" x14ac:dyDescent="0.25">
      <c r="A67" s="18" t="s">
        <v>387</v>
      </c>
      <c r="B67" s="110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10"/>
      <c r="O67" s="110"/>
    </row>
    <row r="68" spans="1:15" ht="13.2" x14ac:dyDescent="0.25">
      <c r="A68" s="110" t="s">
        <v>388</v>
      </c>
      <c r="B68" s="110">
        <v>6824</v>
      </c>
      <c r="C68" s="155">
        <v>478</v>
      </c>
      <c r="D68" s="155">
        <v>-15.5595291684158</v>
      </c>
      <c r="E68" s="155">
        <v>103.895522232719</v>
      </c>
      <c r="F68" s="155">
        <v>258.37792807395101</v>
      </c>
      <c r="G68" s="155">
        <v>131.34910290755101</v>
      </c>
      <c r="H68" s="155"/>
      <c r="I68" s="155">
        <v>59</v>
      </c>
      <c r="J68" s="155">
        <v>229</v>
      </c>
      <c r="K68" s="155">
        <v>96.266940451745398</v>
      </c>
      <c r="L68" s="155">
        <v>3644</v>
      </c>
      <c r="M68" s="155">
        <v>3188</v>
      </c>
      <c r="N68" s="110"/>
      <c r="O68" s="110"/>
    </row>
    <row r="69" spans="1:15" ht="13.2" x14ac:dyDescent="0.25">
      <c r="A69" s="110" t="s">
        <v>389</v>
      </c>
      <c r="B69" s="110">
        <v>17858</v>
      </c>
      <c r="C69" s="155">
        <v>590</v>
      </c>
      <c r="D69" s="155">
        <v>-8.7516310760109093</v>
      </c>
      <c r="E69" s="155">
        <v>150.05686930292401</v>
      </c>
      <c r="F69" s="155">
        <v>267.311607760963</v>
      </c>
      <c r="G69" s="155">
        <v>181.072337701012</v>
      </c>
      <c r="H69" s="155"/>
      <c r="I69" s="155">
        <v>223</v>
      </c>
      <c r="J69" s="155">
        <v>620</v>
      </c>
      <c r="K69" s="155">
        <v>347.292950034223</v>
      </c>
      <c r="L69" s="155">
        <v>9244</v>
      </c>
      <c r="M69" s="155">
        <v>7963</v>
      </c>
      <c r="N69" s="110"/>
      <c r="O69" s="110"/>
    </row>
    <row r="70" spans="1:15" ht="13.2" x14ac:dyDescent="0.25">
      <c r="A70" s="110" t="s">
        <v>390</v>
      </c>
      <c r="B70" s="110">
        <v>29481</v>
      </c>
      <c r="C70" s="155">
        <v>882</v>
      </c>
      <c r="D70" s="155">
        <v>-25.557815274473899</v>
      </c>
      <c r="E70" s="155">
        <v>226.62948805644899</v>
      </c>
      <c r="F70" s="155">
        <v>414.47053636756198</v>
      </c>
      <c r="G70" s="155">
        <v>266.61870701836602</v>
      </c>
      <c r="H70" s="155"/>
      <c r="I70" s="155">
        <v>556</v>
      </c>
      <c r="J70" s="155">
        <v>1587</v>
      </c>
      <c r="K70" s="155">
        <v>844.19712525667398</v>
      </c>
      <c r="L70" s="155">
        <v>16039</v>
      </c>
      <c r="M70" s="155">
        <v>14045</v>
      </c>
      <c r="N70" s="110"/>
      <c r="O70" s="110"/>
    </row>
    <row r="71" spans="1:15" ht="13.2" x14ac:dyDescent="0.25">
      <c r="A71" s="110" t="s">
        <v>391</v>
      </c>
      <c r="B71" s="110">
        <v>9438</v>
      </c>
      <c r="C71" s="155">
        <v>929</v>
      </c>
      <c r="D71" s="155">
        <v>-40.570831778264598</v>
      </c>
      <c r="E71" s="155">
        <v>308.11953225383598</v>
      </c>
      <c r="F71" s="155">
        <v>392.39552915139399</v>
      </c>
      <c r="G71" s="155">
        <v>269.22936978742803</v>
      </c>
      <c r="H71" s="155"/>
      <c r="I71" s="155">
        <v>242</v>
      </c>
      <c r="J71" s="155">
        <v>481</v>
      </c>
      <c r="K71" s="155">
        <v>272.90622861054101</v>
      </c>
      <c r="L71" s="155">
        <v>5162</v>
      </c>
      <c r="M71" s="155">
        <v>4586</v>
      </c>
      <c r="N71" s="110"/>
      <c r="O71" s="110"/>
    </row>
    <row r="72" spans="1:15" ht="13.2" x14ac:dyDescent="0.25">
      <c r="A72" s="110" t="s">
        <v>392</v>
      </c>
      <c r="B72" s="110">
        <v>13128</v>
      </c>
      <c r="C72" s="155">
        <v>340</v>
      </c>
      <c r="D72" s="155">
        <v>-27.165135058616201</v>
      </c>
      <c r="E72" s="155">
        <v>52.174719698375803</v>
      </c>
      <c r="F72" s="155">
        <v>207.03085919071401</v>
      </c>
      <c r="G72" s="155">
        <v>108.258154341631</v>
      </c>
      <c r="H72" s="155"/>
      <c r="I72" s="155">
        <v>57</v>
      </c>
      <c r="J72" s="155">
        <v>353</v>
      </c>
      <c r="K72" s="155">
        <v>152.640657084189</v>
      </c>
      <c r="L72" s="155">
        <v>6534</v>
      </c>
      <c r="M72" s="155">
        <v>5955</v>
      </c>
      <c r="N72" s="110"/>
      <c r="O72" s="110"/>
    </row>
    <row r="73" spans="1:15" ht="13.2" x14ac:dyDescent="0.25">
      <c r="A73" s="110" t="s">
        <v>387</v>
      </c>
      <c r="B73" s="110">
        <v>145114</v>
      </c>
      <c r="C73" s="155">
        <v>623</v>
      </c>
      <c r="D73" s="155">
        <v>-22.5119021193495</v>
      </c>
      <c r="E73" s="155">
        <v>152.78154377472001</v>
      </c>
      <c r="F73" s="155">
        <v>228.360979107475</v>
      </c>
      <c r="G73" s="155">
        <v>264.565016517598</v>
      </c>
      <c r="H73" s="155"/>
      <c r="I73" s="155">
        <v>1845</v>
      </c>
      <c r="J73" s="155">
        <v>4304</v>
      </c>
      <c r="K73" s="155">
        <v>4123.3744010951395</v>
      </c>
      <c r="L73" s="155">
        <v>82668</v>
      </c>
      <c r="M73" s="155">
        <v>72736</v>
      </c>
      <c r="N73" s="110"/>
      <c r="O73" s="110"/>
    </row>
    <row r="74" spans="1:15" ht="13.2" x14ac:dyDescent="0.25">
      <c r="A74" s="110" t="s">
        <v>393</v>
      </c>
      <c r="B74" s="110">
        <v>7532</v>
      </c>
      <c r="C74" s="155">
        <v>513</v>
      </c>
      <c r="D74" s="155">
        <v>-15.423768881850901</v>
      </c>
      <c r="E74" s="155">
        <v>73.389065435924294</v>
      </c>
      <c r="F74" s="155">
        <v>280.09102869526703</v>
      </c>
      <c r="G74" s="155">
        <v>175.11664927296201</v>
      </c>
      <c r="H74" s="155"/>
      <c r="I74" s="155">
        <v>46</v>
      </c>
      <c r="J74" s="155">
        <v>274</v>
      </c>
      <c r="K74" s="155">
        <v>141.660506502396</v>
      </c>
      <c r="L74" s="155">
        <v>3805</v>
      </c>
      <c r="M74" s="155">
        <v>3323</v>
      </c>
      <c r="N74" s="110"/>
      <c r="O74" s="110"/>
    </row>
    <row r="75" spans="1:15" ht="13.2" x14ac:dyDescent="0.25">
      <c r="A75" s="110" t="s">
        <v>394</v>
      </c>
      <c r="B75" s="110">
        <v>31944</v>
      </c>
      <c r="C75" s="155">
        <v>732</v>
      </c>
      <c r="D75" s="155">
        <v>-2.8098310764160401</v>
      </c>
      <c r="E75" s="155">
        <v>214.04584711510401</v>
      </c>
      <c r="F75" s="155">
        <v>292.85047169468299</v>
      </c>
      <c r="G75" s="155">
        <v>227.57228245779899</v>
      </c>
      <c r="H75" s="155"/>
      <c r="I75" s="155">
        <v>569</v>
      </c>
      <c r="J75" s="155">
        <v>1215</v>
      </c>
      <c r="K75" s="155">
        <v>780.76386036961003</v>
      </c>
      <c r="L75" s="155">
        <v>17023</v>
      </c>
      <c r="M75" s="155">
        <v>14527</v>
      </c>
      <c r="N75" s="110"/>
      <c r="O75" s="110"/>
    </row>
    <row r="76" spans="1:15" ht="13.2" x14ac:dyDescent="0.25">
      <c r="A76" s="110" t="s">
        <v>395</v>
      </c>
      <c r="B76" s="110">
        <v>11771</v>
      </c>
      <c r="C76" s="155">
        <v>726</v>
      </c>
      <c r="D76" s="155">
        <v>-7.4730046700883896</v>
      </c>
      <c r="E76" s="155">
        <v>172.52704418358999</v>
      </c>
      <c r="F76" s="155">
        <v>334.90030912417097</v>
      </c>
      <c r="G76" s="155">
        <v>225.8254386678</v>
      </c>
      <c r="H76" s="155"/>
      <c r="I76" s="155">
        <v>169</v>
      </c>
      <c r="J76" s="155">
        <v>512</v>
      </c>
      <c r="K76" s="155">
        <v>285.49418206707702</v>
      </c>
      <c r="L76" s="155">
        <v>5964</v>
      </c>
      <c r="M76" s="155">
        <v>5122</v>
      </c>
      <c r="N76" s="110"/>
      <c r="O76" s="110"/>
    </row>
    <row r="77" spans="1:15" ht="13.2" x14ac:dyDescent="0.25">
      <c r="A77" s="110" t="s">
        <v>396</v>
      </c>
      <c r="B77" s="110">
        <v>18804</v>
      </c>
      <c r="C77" s="155">
        <v>598</v>
      </c>
      <c r="D77" s="155">
        <v>-0.50917741985646003</v>
      </c>
      <c r="E77" s="155">
        <v>152.09346407041599</v>
      </c>
      <c r="F77" s="155">
        <v>262.87163883077102</v>
      </c>
      <c r="G77" s="155">
        <v>183.24359626751601</v>
      </c>
      <c r="H77" s="155"/>
      <c r="I77" s="155">
        <v>238</v>
      </c>
      <c r="J77" s="155">
        <v>642</v>
      </c>
      <c r="K77" s="155">
        <v>370.07529089664598</v>
      </c>
      <c r="L77" s="155">
        <v>9803</v>
      </c>
      <c r="M77" s="155">
        <v>8329</v>
      </c>
      <c r="N77" s="110"/>
      <c r="O77" s="110"/>
    </row>
    <row r="78" spans="1:15" ht="13.2" x14ac:dyDescent="0.25">
      <c r="A78" s="110" t="s">
        <v>397</v>
      </c>
      <c r="B78" s="110">
        <v>14854</v>
      </c>
      <c r="C78" s="155">
        <v>661</v>
      </c>
      <c r="D78" s="155">
        <v>-31.0998021051441</v>
      </c>
      <c r="E78" s="155">
        <v>159.370026006882</v>
      </c>
      <c r="F78" s="155">
        <v>306.85784749041301</v>
      </c>
      <c r="G78" s="155">
        <v>226.32589898348701</v>
      </c>
      <c r="H78" s="155"/>
      <c r="I78" s="155">
        <v>197</v>
      </c>
      <c r="J78" s="155">
        <v>592</v>
      </c>
      <c r="K78" s="155">
        <v>361.06776180698103</v>
      </c>
      <c r="L78" s="155">
        <v>7990</v>
      </c>
      <c r="M78" s="155">
        <v>7107</v>
      </c>
      <c r="N78" s="110"/>
      <c r="O78" s="110"/>
    </row>
    <row r="79" spans="1:15" ht="13.2" x14ac:dyDescent="0.25">
      <c r="A79" s="110" t="s">
        <v>398</v>
      </c>
      <c r="B79" s="110">
        <v>27673</v>
      </c>
      <c r="C79" s="155">
        <v>585</v>
      </c>
      <c r="D79" s="155">
        <v>-18.454243024290498</v>
      </c>
      <c r="E79" s="155">
        <v>159.79949867766601</v>
      </c>
      <c r="F79" s="155">
        <v>281.84617767542198</v>
      </c>
      <c r="G79" s="155">
        <v>162.271324617006</v>
      </c>
      <c r="H79" s="155"/>
      <c r="I79" s="155">
        <v>368</v>
      </c>
      <c r="J79" s="155">
        <v>1013</v>
      </c>
      <c r="K79" s="155">
        <v>482.29089664613298</v>
      </c>
      <c r="L79" s="155">
        <v>14317</v>
      </c>
      <c r="M79" s="155">
        <v>12535</v>
      </c>
      <c r="N79" s="110"/>
      <c r="O79" s="110"/>
    </row>
    <row r="80" spans="1:15" ht="13.2" x14ac:dyDescent="0.25">
      <c r="A80" s="110" t="s">
        <v>399</v>
      </c>
      <c r="B80" s="110">
        <v>34692</v>
      </c>
      <c r="C80" s="155">
        <v>624</v>
      </c>
      <c r="D80" s="155">
        <v>-28.9023282348587</v>
      </c>
      <c r="E80" s="155">
        <v>157.257132424952</v>
      </c>
      <c r="F80" s="155">
        <v>299.39294281345099</v>
      </c>
      <c r="G80" s="155">
        <v>196.20346967721801</v>
      </c>
      <c r="H80" s="155"/>
      <c r="I80" s="155">
        <v>454</v>
      </c>
      <c r="J80" s="155">
        <v>1349</v>
      </c>
      <c r="K80" s="155">
        <v>731.04996577686495</v>
      </c>
      <c r="L80" s="155">
        <v>18919</v>
      </c>
      <c r="M80" s="155">
        <v>16810</v>
      </c>
      <c r="N80" s="110"/>
      <c r="O80" s="110"/>
    </row>
    <row r="81" spans="1:15" ht="14.25" customHeight="1" x14ac:dyDescent="0.25">
      <c r="A81" s="18" t="s">
        <v>400</v>
      </c>
      <c r="B81" s="110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10"/>
      <c r="O81" s="110"/>
    </row>
    <row r="82" spans="1:15" ht="13.2" x14ac:dyDescent="0.25">
      <c r="A82" s="110" t="s">
        <v>401</v>
      </c>
      <c r="B82" s="110">
        <v>20257</v>
      </c>
      <c r="C82" s="155">
        <v>685</v>
      </c>
      <c r="D82" s="155">
        <v>-6.0507835778891197</v>
      </c>
      <c r="E82" s="155">
        <v>206.43719661100201</v>
      </c>
      <c r="F82" s="155">
        <v>293.80779439433502</v>
      </c>
      <c r="G82" s="155">
        <v>190.77244530861901</v>
      </c>
      <c r="H82" s="155"/>
      <c r="I82" s="155">
        <v>348</v>
      </c>
      <c r="J82" s="155">
        <v>773</v>
      </c>
      <c r="K82" s="155">
        <v>415.051334702259</v>
      </c>
      <c r="L82" s="155">
        <v>10417</v>
      </c>
      <c r="M82" s="155">
        <v>8930</v>
      </c>
      <c r="N82" s="110"/>
      <c r="O82" s="110"/>
    </row>
    <row r="83" spans="1:15" ht="13.2" x14ac:dyDescent="0.25">
      <c r="A83" s="110" t="s">
        <v>402</v>
      </c>
      <c r="B83" s="110">
        <v>8485</v>
      </c>
      <c r="C83" s="155">
        <v>869</v>
      </c>
      <c r="D83" s="155">
        <v>19.0795799894296</v>
      </c>
      <c r="E83" s="155">
        <v>264.83391263726901</v>
      </c>
      <c r="F83" s="155">
        <v>363.87437551076999</v>
      </c>
      <c r="G83" s="155">
        <v>221.66058884153199</v>
      </c>
      <c r="H83" s="155"/>
      <c r="I83" s="155">
        <v>187</v>
      </c>
      <c r="J83" s="155">
        <v>401</v>
      </c>
      <c r="K83" s="155">
        <v>202</v>
      </c>
      <c r="L83" s="155">
        <v>4287</v>
      </c>
      <c r="M83" s="155">
        <v>3568</v>
      </c>
      <c r="N83" s="110"/>
      <c r="O83" s="110"/>
    </row>
    <row r="84" spans="1:15" ht="13.2" x14ac:dyDescent="0.25">
      <c r="A84" s="110" t="s">
        <v>403</v>
      </c>
      <c r="B84" s="110">
        <v>28483</v>
      </c>
      <c r="C84" s="155">
        <v>604</v>
      </c>
      <c r="D84" s="155">
        <v>-7.9646048092108996</v>
      </c>
      <c r="E84" s="155">
        <v>126.98856121643701</v>
      </c>
      <c r="F84" s="155">
        <v>245.71807283338799</v>
      </c>
      <c r="G84" s="155">
        <v>239.35640452886199</v>
      </c>
      <c r="H84" s="155"/>
      <c r="I84" s="155">
        <v>301</v>
      </c>
      <c r="J84" s="155">
        <v>909</v>
      </c>
      <c r="K84" s="155">
        <v>732.22039698836397</v>
      </c>
      <c r="L84" s="155">
        <v>15255</v>
      </c>
      <c r="M84" s="155">
        <v>13122</v>
      </c>
      <c r="N84" s="110"/>
      <c r="O84" s="110"/>
    </row>
    <row r="85" spans="1:15" ht="13.2" x14ac:dyDescent="0.25">
      <c r="A85" s="110" t="s">
        <v>404</v>
      </c>
      <c r="B85" s="110">
        <v>10166</v>
      </c>
      <c r="C85" s="155">
        <v>808</v>
      </c>
      <c r="D85" s="155">
        <v>7.9706292850842999</v>
      </c>
      <c r="E85" s="155">
        <v>157.21188410393901</v>
      </c>
      <c r="F85" s="155">
        <v>356.721880596164</v>
      </c>
      <c r="G85" s="155">
        <v>286.00800554321802</v>
      </c>
      <c r="H85" s="155"/>
      <c r="I85" s="155">
        <v>133</v>
      </c>
      <c r="J85" s="155">
        <v>471</v>
      </c>
      <c r="K85" s="155">
        <v>312.2765229295</v>
      </c>
      <c r="L85" s="155">
        <v>5381</v>
      </c>
      <c r="M85" s="155">
        <v>4532</v>
      </c>
      <c r="N85" s="110"/>
      <c r="O85" s="110"/>
    </row>
    <row r="86" spans="1:15" ht="13.2" x14ac:dyDescent="0.25">
      <c r="A86" s="110" t="s">
        <v>405</v>
      </c>
      <c r="B86" s="110">
        <v>12297</v>
      </c>
      <c r="C86" s="155">
        <v>661</v>
      </c>
      <c r="D86" s="155">
        <v>8.5315032823720802</v>
      </c>
      <c r="E86" s="155">
        <v>127.03635264917899</v>
      </c>
      <c r="F86" s="155">
        <v>291.14727320049298</v>
      </c>
      <c r="G86" s="155">
        <v>234.30614781283501</v>
      </c>
      <c r="H86" s="155"/>
      <c r="I86" s="155">
        <v>130</v>
      </c>
      <c r="J86" s="155">
        <v>465</v>
      </c>
      <c r="K86" s="155">
        <v>309.45242984257402</v>
      </c>
      <c r="L86" s="155">
        <v>6232</v>
      </c>
      <c r="M86" s="155">
        <v>5226</v>
      </c>
      <c r="N86" s="110"/>
      <c r="O86" s="110"/>
    </row>
    <row r="87" spans="1:15" ht="13.2" x14ac:dyDescent="0.25">
      <c r="A87" s="110" t="s">
        <v>406</v>
      </c>
      <c r="B87" s="110">
        <v>9418</v>
      </c>
      <c r="C87" s="155">
        <v>905</v>
      </c>
      <c r="D87" s="155">
        <v>8.8045671463817996</v>
      </c>
      <c r="E87" s="155">
        <v>216.90725194764599</v>
      </c>
      <c r="F87" s="155">
        <v>395.68138818517002</v>
      </c>
      <c r="G87" s="155">
        <v>283.218213043329</v>
      </c>
      <c r="H87" s="155"/>
      <c r="I87" s="155">
        <v>170</v>
      </c>
      <c r="J87" s="155">
        <v>484</v>
      </c>
      <c r="K87" s="155">
        <v>286.47775496235499</v>
      </c>
      <c r="L87" s="155">
        <v>4957</v>
      </c>
      <c r="M87" s="155">
        <v>4178</v>
      </c>
      <c r="N87" s="110"/>
      <c r="O87" s="110"/>
    </row>
    <row r="88" spans="1:15" ht="13.2" x14ac:dyDescent="0.25">
      <c r="A88" s="110" t="s">
        <v>407</v>
      </c>
      <c r="B88" s="110">
        <v>97137</v>
      </c>
      <c r="C88" s="155">
        <v>596</v>
      </c>
      <c r="D88" s="155">
        <v>-19.990059726147599</v>
      </c>
      <c r="E88" s="155">
        <v>145.60477355742799</v>
      </c>
      <c r="F88" s="155">
        <v>214.566796108174</v>
      </c>
      <c r="G88" s="155">
        <v>255.379102490202</v>
      </c>
      <c r="H88" s="155"/>
      <c r="I88" s="155">
        <v>1177</v>
      </c>
      <c r="J88" s="155">
        <v>2707</v>
      </c>
      <c r="K88" s="155">
        <v>2664.2874743326502</v>
      </c>
      <c r="L88" s="155">
        <v>54626</v>
      </c>
      <c r="M88" s="155">
        <v>47928</v>
      </c>
      <c r="N88" s="110"/>
      <c r="O88" s="110"/>
    </row>
    <row r="89" spans="1:15" ht="13.2" x14ac:dyDescent="0.25">
      <c r="A89" s="110" t="s">
        <v>408</v>
      </c>
      <c r="B89" s="110">
        <v>18092</v>
      </c>
      <c r="C89" s="155">
        <v>894</v>
      </c>
      <c r="D89" s="155">
        <v>-18.090427503355102</v>
      </c>
      <c r="E89" s="155">
        <v>150.77283987636599</v>
      </c>
      <c r="F89" s="155">
        <v>234.06423443862201</v>
      </c>
      <c r="G89" s="155">
        <v>527.56024953124995</v>
      </c>
      <c r="H89" s="155"/>
      <c r="I89" s="155">
        <v>227</v>
      </c>
      <c r="J89" s="155">
        <v>550</v>
      </c>
      <c r="K89" s="155">
        <v>1025.10814510609</v>
      </c>
      <c r="L89" s="155">
        <v>9681</v>
      </c>
      <c r="M89" s="155">
        <v>8406</v>
      </c>
      <c r="N89" s="110"/>
      <c r="O89" s="110"/>
    </row>
    <row r="90" spans="1:15" ht="14.25" customHeight="1" x14ac:dyDescent="0.25">
      <c r="A90" s="18" t="s">
        <v>409</v>
      </c>
      <c r="B90" s="110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10"/>
      <c r="O90" s="110"/>
    </row>
    <row r="91" spans="1:15" ht="13.2" x14ac:dyDescent="0.25">
      <c r="A91" s="110" t="s">
        <v>410</v>
      </c>
      <c r="B91" s="110">
        <v>10857</v>
      </c>
      <c r="C91" s="155">
        <v>428</v>
      </c>
      <c r="D91" s="155">
        <v>4.2109613264752497</v>
      </c>
      <c r="E91" s="155">
        <v>76.370052619975397</v>
      </c>
      <c r="F91" s="155">
        <v>226.93374888900101</v>
      </c>
      <c r="G91" s="155">
        <v>120.471568261321</v>
      </c>
      <c r="H91" s="155"/>
      <c r="I91" s="155">
        <v>69</v>
      </c>
      <c r="J91" s="155">
        <v>320</v>
      </c>
      <c r="K91" s="155">
        <v>140.477070499658</v>
      </c>
      <c r="L91" s="155">
        <v>5025</v>
      </c>
      <c r="M91" s="155">
        <v>4211</v>
      </c>
      <c r="N91" s="110"/>
      <c r="O91" s="110"/>
    </row>
    <row r="92" spans="1:15" ht="13.2" x14ac:dyDescent="0.25">
      <c r="A92" s="110" t="s">
        <v>411</v>
      </c>
      <c r="B92" s="110">
        <v>9347</v>
      </c>
      <c r="C92" s="155">
        <v>779</v>
      </c>
      <c r="D92" s="155">
        <v>17.900662684597702</v>
      </c>
      <c r="E92" s="155">
        <v>170.987056146426</v>
      </c>
      <c r="F92" s="155">
        <v>322.90351415616402</v>
      </c>
      <c r="G92" s="155">
        <v>267.173949489932</v>
      </c>
      <c r="H92" s="155"/>
      <c r="I92" s="155">
        <v>133</v>
      </c>
      <c r="J92" s="155">
        <v>392</v>
      </c>
      <c r="K92" s="155">
        <v>268.21149897330599</v>
      </c>
      <c r="L92" s="155">
        <v>4778</v>
      </c>
      <c r="M92" s="155">
        <v>3970</v>
      </c>
      <c r="N92" s="110"/>
      <c r="O92" s="110"/>
    </row>
    <row r="93" spans="1:15" ht="13.2" x14ac:dyDescent="0.25">
      <c r="A93" s="110" t="s">
        <v>412</v>
      </c>
      <c r="B93" s="110">
        <v>14064</v>
      </c>
      <c r="C93" s="155">
        <v>840</v>
      </c>
      <c r="D93" s="155">
        <v>46.528452961928302</v>
      </c>
      <c r="E93" s="155">
        <v>194.80936296936201</v>
      </c>
      <c r="F93" s="155">
        <v>373.36573951470501</v>
      </c>
      <c r="G93" s="155">
        <v>225.695945779428</v>
      </c>
      <c r="H93" s="155"/>
      <c r="I93" s="155">
        <v>228</v>
      </c>
      <c r="J93" s="155">
        <v>682</v>
      </c>
      <c r="K93" s="155">
        <v>340.91307323750902</v>
      </c>
      <c r="L93" s="155">
        <v>7086</v>
      </c>
      <c r="M93" s="155">
        <v>5695</v>
      </c>
      <c r="N93" s="110"/>
      <c r="O93" s="110"/>
    </row>
    <row r="94" spans="1:15" ht="13.2" x14ac:dyDescent="0.25">
      <c r="A94" s="110" t="s">
        <v>413</v>
      </c>
      <c r="B94" s="110">
        <v>5584</v>
      </c>
      <c r="C94" s="155">
        <v>894</v>
      </c>
      <c r="D94" s="155">
        <v>52.646826338215803</v>
      </c>
      <c r="E94" s="155">
        <v>159.24659206385601</v>
      </c>
      <c r="F94" s="155">
        <v>347.46741098750198</v>
      </c>
      <c r="G94" s="155">
        <v>335.07154772543498</v>
      </c>
      <c r="H94" s="155"/>
      <c r="I94" s="155">
        <v>74</v>
      </c>
      <c r="J94" s="155">
        <v>252</v>
      </c>
      <c r="K94" s="155">
        <v>200.95277207392201</v>
      </c>
      <c r="L94" s="155">
        <v>2834</v>
      </c>
      <c r="M94" s="155">
        <v>2270</v>
      </c>
      <c r="N94" s="110"/>
      <c r="O94" s="110"/>
    </row>
    <row r="95" spans="1:15" ht="13.2" x14ac:dyDescent="0.25">
      <c r="A95" s="110" t="s">
        <v>409</v>
      </c>
      <c r="B95" s="110">
        <v>72018</v>
      </c>
      <c r="C95" s="155">
        <v>546</v>
      </c>
      <c r="D95" s="155">
        <v>-15.225869096261601</v>
      </c>
      <c r="E95" s="155">
        <v>130.81539084941701</v>
      </c>
      <c r="F95" s="155">
        <v>235.95013155110399</v>
      </c>
      <c r="G95" s="155">
        <v>194.19242410323699</v>
      </c>
      <c r="H95" s="155"/>
      <c r="I95" s="155">
        <v>784</v>
      </c>
      <c r="J95" s="155">
        <v>2207</v>
      </c>
      <c r="K95" s="155">
        <v>1502.0499657768701</v>
      </c>
      <c r="L95" s="155">
        <v>40605</v>
      </c>
      <c r="M95" s="155">
        <v>35406</v>
      </c>
      <c r="N95" s="110"/>
      <c r="O95" s="110"/>
    </row>
    <row r="96" spans="1:15" ht="13.2" x14ac:dyDescent="0.25">
      <c r="A96" s="110" t="s">
        <v>414</v>
      </c>
      <c r="B96" s="110">
        <v>13276</v>
      </c>
      <c r="C96" s="155">
        <v>580</v>
      </c>
      <c r="D96" s="155">
        <v>-2.7721606852320799</v>
      </c>
      <c r="E96" s="155">
        <v>107.71186721829299</v>
      </c>
      <c r="F96" s="155">
        <v>309.69412050912598</v>
      </c>
      <c r="G96" s="155">
        <v>165.58993833388701</v>
      </c>
      <c r="H96" s="155"/>
      <c r="I96" s="155">
        <v>119</v>
      </c>
      <c r="J96" s="155">
        <v>534</v>
      </c>
      <c r="K96" s="155">
        <v>236.108829568788</v>
      </c>
      <c r="L96" s="155">
        <v>6833</v>
      </c>
      <c r="M96" s="155">
        <v>5827</v>
      </c>
      <c r="N96" s="110"/>
      <c r="O96" s="110"/>
    </row>
    <row r="97" spans="1:15" ht="13.2" x14ac:dyDescent="0.25">
      <c r="A97" s="110" t="s">
        <v>415</v>
      </c>
      <c r="B97" s="110">
        <v>15985</v>
      </c>
      <c r="C97" s="155">
        <v>314</v>
      </c>
      <c r="D97" s="155">
        <v>-15.904645690564401</v>
      </c>
      <c r="E97" s="155">
        <v>46.608259555194003</v>
      </c>
      <c r="F97" s="155">
        <v>176.77155031855099</v>
      </c>
      <c r="G97" s="155">
        <v>106.37620265208</v>
      </c>
      <c r="H97" s="155"/>
      <c r="I97" s="155">
        <v>62</v>
      </c>
      <c r="J97" s="155">
        <v>367</v>
      </c>
      <c r="K97" s="155">
        <v>182.62833675564701</v>
      </c>
      <c r="L97" s="155">
        <v>7687</v>
      </c>
      <c r="M97" s="155">
        <v>6809</v>
      </c>
      <c r="N97" s="110"/>
      <c r="O97" s="110"/>
    </row>
    <row r="98" spans="1:15" ht="13.2" x14ac:dyDescent="0.25">
      <c r="A98" s="110" t="s">
        <v>416</v>
      </c>
      <c r="B98" s="110">
        <v>20303</v>
      </c>
      <c r="C98" s="155">
        <v>686</v>
      </c>
      <c r="D98" s="155">
        <v>10.8079407352709</v>
      </c>
      <c r="E98" s="155">
        <v>150.92590987855999</v>
      </c>
      <c r="F98" s="155">
        <v>331.444002735928</v>
      </c>
      <c r="G98" s="155">
        <v>192.520502151496</v>
      </c>
      <c r="H98" s="155"/>
      <c r="I98" s="155">
        <v>255</v>
      </c>
      <c r="J98" s="155">
        <v>874</v>
      </c>
      <c r="K98" s="155">
        <v>419.805612594114</v>
      </c>
      <c r="L98" s="155">
        <v>10633</v>
      </c>
      <c r="M98" s="155">
        <v>8893</v>
      </c>
      <c r="N98" s="110"/>
      <c r="O98" s="110"/>
    </row>
    <row r="99" spans="1:15" ht="13.2" x14ac:dyDescent="0.25">
      <c r="A99" s="110" t="s">
        <v>417</v>
      </c>
      <c r="B99" s="110">
        <v>27028</v>
      </c>
      <c r="C99" s="155">
        <v>549</v>
      </c>
      <c r="D99" s="155">
        <v>-13.614029660602601</v>
      </c>
      <c r="E99" s="155">
        <v>121.375930883032</v>
      </c>
      <c r="F99" s="155">
        <v>295.69391704112701</v>
      </c>
      <c r="G99" s="155">
        <v>145.65201473615701</v>
      </c>
      <c r="H99" s="155"/>
      <c r="I99" s="155">
        <v>273</v>
      </c>
      <c r="J99" s="155">
        <v>1038</v>
      </c>
      <c r="K99" s="155">
        <v>422.80629705681002</v>
      </c>
      <c r="L99" s="155">
        <v>14323</v>
      </c>
      <c r="M99" s="155">
        <v>12452</v>
      </c>
      <c r="N99" s="110"/>
      <c r="O99" s="110"/>
    </row>
    <row r="100" spans="1:15" ht="13.2" x14ac:dyDescent="0.25">
      <c r="A100" s="110" t="s">
        <v>418</v>
      </c>
      <c r="B100" s="110">
        <v>7042</v>
      </c>
      <c r="C100" s="155">
        <v>499</v>
      </c>
      <c r="D100" s="155">
        <v>11.431185139582601</v>
      </c>
      <c r="E100" s="155">
        <v>61.431386436294503</v>
      </c>
      <c r="F100" s="155">
        <v>295.20702665956497</v>
      </c>
      <c r="G100" s="155">
        <v>130.91824967563301</v>
      </c>
      <c r="H100" s="155"/>
      <c r="I100" s="155">
        <v>36</v>
      </c>
      <c r="J100" s="155">
        <v>270</v>
      </c>
      <c r="K100" s="155">
        <v>99.016427104722794</v>
      </c>
      <c r="L100" s="155">
        <v>3545</v>
      </c>
      <c r="M100" s="155">
        <v>2936</v>
      </c>
      <c r="N100" s="110"/>
      <c r="O100" s="110"/>
    </row>
    <row r="101" spans="1:15" ht="13.2" x14ac:dyDescent="0.25">
      <c r="A101" s="110" t="s">
        <v>419</v>
      </c>
      <c r="B101" s="110">
        <v>15557</v>
      </c>
      <c r="C101" s="155">
        <v>533</v>
      </c>
      <c r="D101" s="155">
        <v>-21.026293354606299</v>
      </c>
      <c r="E101" s="155">
        <v>124.360901396274</v>
      </c>
      <c r="F101" s="155">
        <v>289.03200963106002</v>
      </c>
      <c r="G101" s="155">
        <v>140.62094344622301</v>
      </c>
      <c r="H101" s="155"/>
      <c r="I101" s="155">
        <v>161</v>
      </c>
      <c r="J101" s="155">
        <v>584</v>
      </c>
      <c r="K101" s="155">
        <v>234.95619438740599</v>
      </c>
      <c r="L101" s="155">
        <v>8166</v>
      </c>
      <c r="M101" s="155">
        <v>7199</v>
      </c>
      <c r="N101" s="110"/>
      <c r="O101" s="110"/>
    </row>
    <row r="102" spans="1:15" ht="13.2" x14ac:dyDescent="0.25">
      <c r="A102" s="110" t="s">
        <v>420</v>
      </c>
      <c r="B102" s="110">
        <v>36650</v>
      </c>
      <c r="C102" s="155">
        <v>472</v>
      </c>
      <c r="D102" s="155">
        <v>-4.6218352518503503</v>
      </c>
      <c r="E102" s="155">
        <v>87.870814491598793</v>
      </c>
      <c r="F102" s="155">
        <v>273.73440350693301</v>
      </c>
      <c r="G102" s="155">
        <v>115.193428148414</v>
      </c>
      <c r="H102" s="155"/>
      <c r="I102" s="155">
        <v>268</v>
      </c>
      <c r="J102" s="155">
        <v>1303</v>
      </c>
      <c r="K102" s="155">
        <v>453.43258042436702</v>
      </c>
      <c r="L102" s="155">
        <v>18357</v>
      </c>
      <c r="M102" s="155">
        <v>15704</v>
      </c>
      <c r="N102" s="110"/>
      <c r="O102" s="110"/>
    </row>
    <row r="103" spans="1:15" ht="14.25" customHeight="1" x14ac:dyDescent="0.25">
      <c r="A103" s="18" t="s">
        <v>421</v>
      </c>
      <c r="B103" s="110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10"/>
      <c r="O103" s="110"/>
    </row>
    <row r="104" spans="1:15" ht="13.2" x14ac:dyDescent="0.25">
      <c r="A104" s="110" t="s">
        <v>421</v>
      </c>
      <c r="B104" s="110">
        <v>61173</v>
      </c>
      <c r="C104" s="155">
        <v>484</v>
      </c>
      <c r="D104" s="155">
        <v>-11.1335770204337</v>
      </c>
      <c r="E104" s="155">
        <v>59.716953139481198</v>
      </c>
      <c r="F104" s="155">
        <v>266.83022885803001</v>
      </c>
      <c r="G104" s="155">
        <v>168.63844913723699</v>
      </c>
      <c r="H104" s="155"/>
      <c r="I104" s="155">
        <v>304</v>
      </c>
      <c r="J104" s="155">
        <v>2120</v>
      </c>
      <c r="K104" s="155">
        <v>1107.9685147159501</v>
      </c>
      <c r="L104" s="155">
        <v>32301</v>
      </c>
      <c r="M104" s="155">
        <v>28001</v>
      </c>
      <c r="N104" s="110"/>
      <c r="O104" s="110"/>
    </row>
    <row r="105" spans="1:15" ht="14.25" customHeight="1" x14ac:dyDescent="0.25">
      <c r="A105" s="18" t="s">
        <v>422</v>
      </c>
      <c r="B105" s="110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10"/>
      <c r="O105" s="110"/>
    </row>
    <row r="106" spans="1:15" ht="13.2" x14ac:dyDescent="0.25">
      <c r="A106" s="110" t="s">
        <v>423</v>
      </c>
      <c r="B106" s="110">
        <v>32216</v>
      </c>
      <c r="C106" s="155">
        <v>524</v>
      </c>
      <c r="D106" s="155">
        <v>-2.56009117760042</v>
      </c>
      <c r="E106" s="155">
        <v>140.622097179295</v>
      </c>
      <c r="F106" s="155">
        <v>245.68602010793799</v>
      </c>
      <c r="G106" s="155">
        <v>140.359419244111</v>
      </c>
      <c r="H106" s="155"/>
      <c r="I106" s="155">
        <v>377</v>
      </c>
      <c r="J106" s="155">
        <v>1028</v>
      </c>
      <c r="K106" s="155">
        <v>485.65092402464097</v>
      </c>
      <c r="L106" s="155">
        <v>17084</v>
      </c>
      <c r="M106" s="155">
        <v>14558</v>
      </c>
      <c r="N106" s="110"/>
      <c r="O106" s="110"/>
    </row>
    <row r="107" spans="1:15" ht="13.2" x14ac:dyDescent="0.25">
      <c r="A107" s="110" t="s">
        <v>424</v>
      </c>
      <c r="B107" s="110">
        <v>66682</v>
      </c>
      <c r="C107" s="155">
        <v>456</v>
      </c>
      <c r="D107" s="155">
        <v>-9.9561985879494497</v>
      </c>
      <c r="E107" s="155">
        <v>80.913606809887597</v>
      </c>
      <c r="F107" s="155">
        <v>199.63897123232101</v>
      </c>
      <c r="G107" s="155">
        <v>185.70734370754599</v>
      </c>
      <c r="H107" s="155"/>
      <c r="I107" s="155">
        <v>449</v>
      </c>
      <c r="J107" s="155">
        <v>1729</v>
      </c>
      <c r="K107" s="155">
        <v>1329.9911019849401</v>
      </c>
      <c r="L107" s="155">
        <v>36569</v>
      </c>
      <c r="M107" s="155">
        <v>31646</v>
      </c>
      <c r="N107" s="110"/>
      <c r="O107" s="110"/>
    </row>
    <row r="108" spans="1:15" ht="13.2" x14ac:dyDescent="0.25">
      <c r="A108" s="110" t="s">
        <v>425</v>
      </c>
      <c r="B108" s="110">
        <v>13159</v>
      </c>
      <c r="C108" s="155">
        <v>572</v>
      </c>
      <c r="D108" s="155">
        <v>18.395102509792199</v>
      </c>
      <c r="E108" s="155">
        <v>143.370764951002</v>
      </c>
      <c r="F108" s="155">
        <v>266.80926279772302</v>
      </c>
      <c r="G108" s="155">
        <v>143.78864521516601</v>
      </c>
      <c r="H108" s="155"/>
      <c r="I108" s="155">
        <v>157</v>
      </c>
      <c r="J108" s="155">
        <v>456</v>
      </c>
      <c r="K108" s="155">
        <v>203.216290212183</v>
      </c>
      <c r="L108" s="155">
        <v>7025</v>
      </c>
      <c r="M108" s="155">
        <v>5770</v>
      </c>
      <c r="N108" s="110"/>
      <c r="O108" s="110"/>
    </row>
    <row r="109" spans="1:15" ht="13.2" x14ac:dyDescent="0.25">
      <c r="A109" s="110" t="s">
        <v>426</v>
      </c>
      <c r="B109" s="110">
        <v>29169</v>
      </c>
      <c r="C109" s="155">
        <v>643</v>
      </c>
      <c r="D109" s="155">
        <v>16.6671996499614</v>
      </c>
      <c r="E109" s="155">
        <v>173.438054101126</v>
      </c>
      <c r="F109" s="155">
        <v>304.34538032415998</v>
      </c>
      <c r="G109" s="155">
        <v>148.332981107476</v>
      </c>
      <c r="H109" s="155"/>
      <c r="I109" s="155">
        <v>421</v>
      </c>
      <c r="J109" s="155">
        <v>1153</v>
      </c>
      <c r="K109" s="155">
        <v>464.69746748802203</v>
      </c>
      <c r="L109" s="155">
        <v>14926</v>
      </c>
      <c r="M109" s="155">
        <v>12349</v>
      </c>
      <c r="N109" s="110"/>
      <c r="O109" s="110"/>
    </row>
    <row r="110" spans="1:15" ht="13.2" x14ac:dyDescent="0.25">
      <c r="A110" s="110" t="s">
        <v>427</v>
      </c>
      <c r="B110" s="110">
        <v>17514</v>
      </c>
      <c r="C110" s="155">
        <v>471</v>
      </c>
      <c r="D110" s="155">
        <v>-3.9757416581695399</v>
      </c>
      <c r="E110" s="155">
        <v>89.195273982354095</v>
      </c>
      <c r="F110" s="155">
        <v>287.50893775049201</v>
      </c>
      <c r="G110" s="155">
        <v>98.279993544519996</v>
      </c>
      <c r="H110" s="155"/>
      <c r="I110" s="155">
        <v>130</v>
      </c>
      <c r="J110" s="155">
        <v>654</v>
      </c>
      <c r="K110" s="155">
        <v>184.86789869952099</v>
      </c>
      <c r="L110" s="155">
        <v>9246</v>
      </c>
      <c r="M110" s="155">
        <v>7899</v>
      </c>
      <c r="N110" s="110"/>
      <c r="O110" s="110"/>
    </row>
    <row r="111" spans="1:15" ht="14.25" customHeight="1" x14ac:dyDescent="0.25">
      <c r="A111" s="18" t="s">
        <v>428</v>
      </c>
      <c r="B111" s="110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10"/>
      <c r="O111" s="110"/>
    </row>
    <row r="112" spans="1:15" ht="13.2" x14ac:dyDescent="0.25">
      <c r="A112" s="110" t="s">
        <v>429</v>
      </c>
      <c r="B112" s="110">
        <v>16062</v>
      </c>
      <c r="C112" s="155">
        <v>990</v>
      </c>
      <c r="D112" s="155">
        <v>47.426169390417897</v>
      </c>
      <c r="E112" s="155">
        <v>215.46498482599199</v>
      </c>
      <c r="F112" s="155">
        <v>436.69448024601201</v>
      </c>
      <c r="G112" s="155">
        <v>290.56915197870302</v>
      </c>
      <c r="H112" s="155"/>
      <c r="I112" s="155">
        <v>288</v>
      </c>
      <c r="J112" s="155">
        <v>911</v>
      </c>
      <c r="K112" s="155">
        <v>501.25667351129403</v>
      </c>
      <c r="L112" s="155">
        <v>8786</v>
      </c>
      <c r="M112" s="155">
        <v>7123</v>
      </c>
      <c r="N112" s="110"/>
      <c r="O112" s="110"/>
    </row>
    <row r="113" spans="1:15" ht="13.2" x14ac:dyDescent="0.25">
      <c r="A113" s="110" t="s">
        <v>430</v>
      </c>
      <c r="B113" s="110">
        <v>12633</v>
      </c>
      <c r="C113" s="155">
        <v>592</v>
      </c>
      <c r="D113" s="155">
        <v>-0.162539136107544</v>
      </c>
      <c r="E113" s="155">
        <v>143.63301871628599</v>
      </c>
      <c r="F113" s="155">
        <v>306.56349317734498</v>
      </c>
      <c r="G113" s="155">
        <v>142.262047917486</v>
      </c>
      <c r="H113" s="155"/>
      <c r="I113" s="155">
        <v>151</v>
      </c>
      <c r="J113" s="155">
        <v>503</v>
      </c>
      <c r="K113" s="155">
        <v>193.02190280629699</v>
      </c>
      <c r="L113" s="155">
        <v>6580</v>
      </c>
      <c r="M113" s="155">
        <v>5587</v>
      </c>
      <c r="N113" s="110"/>
      <c r="O113" s="110"/>
    </row>
    <row r="114" spans="1:15" ht="13.2" x14ac:dyDescent="0.25">
      <c r="A114" s="110" t="s">
        <v>431</v>
      </c>
      <c r="B114" s="110">
        <v>19882</v>
      </c>
      <c r="C114" s="155">
        <v>1008</v>
      </c>
      <c r="D114" s="155">
        <v>55.463355962096301</v>
      </c>
      <c r="E114" s="155">
        <v>202.473679151814</v>
      </c>
      <c r="F114" s="155">
        <v>333.81522725878898</v>
      </c>
      <c r="G114" s="155">
        <v>416.43798908750301</v>
      </c>
      <c r="H114" s="155"/>
      <c r="I114" s="155">
        <v>335</v>
      </c>
      <c r="J114" s="155">
        <v>862</v>
      </c>
      <c r="K114" s="155">
        <v>889.24503764544795</v>
      </c>
      <c r="L114" s="155">
        <v>11205</v>
      </c>
      <c r="M114" s="155">
        <v>9017</v>
      </c>
      <c r="N114" s="110"/>
      <c r="O114" s="110"/>
    </row>
    <row r="115" spans="1:15" ht="13.2" x14ac:dyDescent="0.25">
      <c r="A115" s="110" t="s">
        <v>432</v>
      </c>
      <c r="B115" s="110">
        <v>15824</v>
      </c>
      <c r="C115" s="155">
        <v>460</v>
      </c>
      <c r="D115" s="155">
        <v>-2.2634733944020402</v>
      </c>
      <c r="E115" s="155">
        <v>76.6988648602035</v>
      </c>
      <c r="F115" s="155">
        <v>214.08949087277799</v>
      </c>
      <c r="G115" s="155">
        <v>171.27555618712901</v>
      </c>
      <c r="H115" s="155"/>
      <c r="I115" s="155">
        <v>101</v>
      </c>
      <c r="J115" s="155">
        <v>440</v>
      </c>
      <c r="K115" s="155">
        <v>291.08692676249098</v>
      </c>
      <c r="L115" s="155">
        <v>7678</v>
      </c>
      <c r="M115" s="155">
        <v>6535</v>
      </c>
      <c r="N115" s="110"/>
      <c r="O115" s="110"/>
    </row>
    <row r="116" spans="1:15" ht="13.2" x14ac:dyDescent="0.25">
      <c r="A116" s="110" t="s">
        <v>433</v>
      </c>
      <c r="B116" s="110">
        <v>34701</v>
      </c>
      <c r="C116" s="155">
        <v>706</v>
      </c>
      <c r="D116" s="155">
        <v>-4.6569840182293402E-3</v>
      </c>
      <c r="E116" s="155">
        <v>136.43885572785899</v>
      </c>
      <c r="F116" s="155">
        <v>310.40926203958003</v>
      </c>
      <c r="G116" s="155">
        <v>259.23242819574102</v>
      </c>
      <c r="H116" s="155"/>
      <c r="I116" s="155">
        <v>394</v>
      </c>
      <c r="J116" s="155">
        <v>1399</v>
      </c>
      <c r="K116" s="155">
        <v>966.14510609171805</v>
      </c>
      <c r="L116" s="155">
        <v>19290</v>
      </c>
      <c r="M116" s="155">
        <v>16395</v>
      </c>
      <c r="N116" s="110"/>
      <c r="O116" s="110"/>
    </row>
    <row r="117" spans="1:15" ht="13.2" x14ac:dyDescent="0.25">
      <c r="A117" s="110" t="s">
        <v>434</v>
      </c>
      <c r="B117" s="110">
        <v>150975</v>
      </c>
      <c r="C117" s="155">
        <v>866</v>
      </c>
      <c r="D117" s="155">
        <v>34.3957619740886</v>
      </c>
      <c r="E117" s="155">
        <v>190.14939519537799</v>
      </c>
      <c r="F117" s="155">
        <v>306.49851935842401</v>
      </c>
      <c r="G117" s="155">
        <v>334.66802357299099</v>
      </c>
      <c r="H117" s="155"/>
      <c r="I117" s="155">
        <v>2389</v>
      </c>
      <c r="J117" s="155">
        <v>6010</v>
      </c>
      <c r="K117" s="155">
        <v>5426.63107460643</v>
      </c>
      <c r="L117" s="155">
        <v>86367</v>
      </c>
      <c r="M117" s="155">
        <v>70573</v>
      </c>
      <c r="N117" s="110"/>
      <c r="O117" s="110"/>
    </row>
    <row r="118" spans="1:15" ht="13.2" x14ac:dyDescent="0.25">
      <c r="A118" s="110" t="s">
        <v>435</v>
      </c>
      <c r="B118" s="110">
        <v>52369</v>
      </c>
      <c r="C118" s="155">
        <v>673</v>
      </c>
      <c r="D118" s="155">
        <v>11.524178800506901</v>
      </c>
      <c r="E118" s="155">
        <v>160.393487917887</v>
      </c>
      <c r="F118" s="155">
        <v>331.53639616568103</v>
      </c>
      <c r="G118" s="155">
        <v>170.02195718766299</v>
      </c>
      <c r="H118" s="155"/>
      <c r="I118" s="155">
        <v>699</v>
      </c>
      <c r="J118" s="155">
        <v>2255</v>
      </c>
      <c r="K118" s="155">
        <v>956.29158110882997</v>
      </c>
      <c r="L118" s="155">
        <v>28140</v>
      </c>
      <c r="M118" s="155">
        <v>23500</v>
      </c>
      <c r="N118" s="110"/>
      <c r="O118" s="110"/>
    </row>
    <row r="119" spans="1:15" ht="13.2" x14ac:dyDescent="0.25">
      <c r="A119" s="110" t="s">
        <v>436</v>
      </c>
      <c r="B119" s="110">
        <v>28103</v>
      </c>
      <c r="C119" s="155">
        <v>420</v>
      </c>
      <c r="D119" s="155">
        <v>-4.5793132136033998</v>
      </c>
      <c r="E119" s="155">
        <v>62.428659454625603</v>
      </c>
      <c r="F119" s="155">
        <v>183.561275356599</v>
      </c>
      <c r="G119" s="155">
        <v>178.81218966144701</v>
      </c>
      <c r="H119" s="155"/>
      <c r="I119" s="155">
        <v>146</v>
      </c>
      <c r="J119" s="155">
        <v>670</v>
      </c>
      <c r="K119" s="155">
        <v>539.71047227926101</v>
      </c>
      <c r="L119" s="155">
        <v>13699</v>
      </c>
      <c r="M119" s="155">
        <v>11718</v>
      </c>
      <c r="N119" s="110"/>
      <c r="O119" s="110"/>
    </row>
    <row r="120" spans="1:15" ht="13.2" x14ac:dyDescent="0.25">
      <c r="A120" s="110" t="s">
        <v>437</v>
      </c>
      <c r="B120" s="110">
        <v>15718</v>
      </c>
      <c r="C120" s="155">
        <v>530</v>
      </c>
      <c r="D120" s="155">
        <v>-2.9667531827265399</v>
      </c>
      <c r="E120" s="155">
        <v>95.564494193755607</v>
      </c>
      <c r="F120" s="155">
        <v>302.23644112471101</v>
      </c>
      <c r="G120" s="155">
        <v>134.68610217056801</v>
      </c>
      <c r="H120" s="155"/>
      <c r="I120" s="155">
        <v>125</v>
      </c>
      <c r="J120" s="155">
        <v>617</v>
      </c>
      <c r="K120" s="155">
        <v>227.368925393566</v>
      </c>
      <c r="L120" s="155">
        <v>8541</v>
      </c>
      <c r="M120" s="155">
        <v>7284</v>
      </c>
      <c r="N120" s="110"/>
      <c r="O120" s="110"/>
    </row>
    <row r="121" spans="1:15" ht="13.2" x14ac:dyDescent="0.25">
      <c r="A121" s="110" t="s">
        <v>438</v>
      </c>
      <c r="B121" s="110">
        <v>17297</v>
      </c>
      <c r="C121" s="155">
        <v>424</v>
      </c>
      <c r="D121" s="155">
        <v>-9.6001737681344004</v>
      </c>
      <c r="E121" s="155">
        <v>53.493840282029801</v>
      </c>
      <c r="F121" s="155">
        <v>256.84077687675398</v>
      </c>
      <c r="G121" s="155">
        <v>123.017661892462</v>
      </c>
      <c r="H121" s="155"/>
      <c r="I121" s="155">
        <v>77</v>
      </c>
      <c r="J121" s="155">
        <v>577</v>
      </c>
      <c r="K121" s="155">
        <v>228.533196440794</v>
      </c>
      <c r="L121" s="155">
        <v>9080</v>
      </c>
      <c r="M121" s="155">
        <v>7858</v>
      </c>
      <c r="N121" s="110"/>
      <c r="O121" s="110"/>
    </row>
    <row r="122" spans="1:15" ht="13.2" x14ac:dyDescent="0.25">
      <c r="A122" s="110" t="s">
        <v>439</v>
      </c>
      <c r="B122" s="110">
        <v>17865</v>
      </c>
      <c r="C122" s="155">
        <v>731</v>
      </c>
      <c r="D122" s="155">
        <v>28.789810666077202</v>
      </c>
      <c r="E122" s="155">
        <v>110.31248409155</v>
      </c>
      <c r="F122" s="155">
        <v>360.72927139007101</v>
      </c>
      <c r="G122" s="155">
        <v>231.481082868795</v>
      </c>
      <c r="H122" s="155"/>
      <c r="I122" s="155">
        <v>164</v>
      </c>
      <c r="J122" s="155">
        <v>837</v>
      </c>
      <c r="K122" s="155">
        <v>444.14989733059502</v>
      </c>
      <c r="L122" s="155">
        <v>9795</v>
      </c>
      <c r="M122" s="155">
        <v>7999</v>
      </c>
      <c r="N122" s="110"/>
      <c r="O122" s="110"/>
    </row>
    <row r="123" spans="1:15" ht="13.2" x14ac:dyDescent="0.25">
      <c r="A123" s="110" t="s">
        <v>440</v>
      </c>
      <c r="B123" s="110">
        <v>86738</v>
      </c>
      <c r="C123" s="155">
        <v>633</v>
      </c>
      <c r="D123" s="155">
        <v>9.7499165823051896</v>
      </c>
      <c r="E123" s="155">
        <v>165.970633239915</v>
      </c>
      <c r="F123" s="155">
        <v>284.851991586964</v>
      </c>
      <c r="G123" s="155">
        <v>172.83123491765201</v>
      </c>
      <c r="H123" s="155"/>
      <c r="I123" s="155">
        <v>1198</v>
      </c>
      <c r="J123" s="155">
        <v>3209</v>
      </c>
      <c r="K123" s="155">
        <v>1610.0622861054101</v>
      </c>
      <c r="L123" s="155">
        <v>47170</v>
      </c>
      <c r="M123" s="155">
        <v>39444</v>
      </c>
      <c r="N123" s="110"/>
      <c r="O123" s="110"/>
    </row>
    <row r="124" spans="1:15" ht="13.2" x14ac:dyDescent="0.25">
      <c r="A124" s="110" t="s">
        <v>441</v>
      </c>
      <c r="B124" s="110">
        <v>32470</v>
      </c>
      <c r="C124" s="155">
        <v>375</v>
      </c>
      <c r="D124" s="155">
        <v>-20.149009033063098</v>
      </c>
      <c r="E124" s="155">
        <v>62.544374409763897</v>
      </c>
      <c r="F124" s="155">
        <v>203.45292891786701</v>
      </c>
      <c r="G124" s="155">
        <v>129.54111444349999</v>
      </c>
      <c r="H124" s="155"/>
      <c r="I124" s="155">
        <v>169</v>
      </c>
      <c r="J124" s="155">
        <v>858</v>
      </c>
      <c r="K124" s="155">
        <v>451.75290896646101</v>
      </c>
      <c r="L124" s="155">
        <v>17231</v>
      </c>
      <c r="M124" s="155">
        <v>15343</v>
      </c>
      <c r="N124" s="110"/>
      <c r="O124" s="110"/>
    </row>
    <row r="125" spans="1:15" ht="13.2" x14ac:dyDescent="0.25">
      <c r="A125" s="110" t="s">
        <v>442</v>
      </c>
      <c r="B125" s="110">
        <v>47004</v>
      </c>
      <c r="C125" s="155">
        <v>866</v>
      </c>
      <c r="D125" s="155">
        <v>44.548740052059401</v>
      </c>
      <c r="E125" s="155">
        <v>203.75456176168001</v>
      </c>
      <c r="F125" s="155">
        <v>321.21936794075702</v>
      </c>
      <c r="G125" s="155">
        <v>296.159695164016</v>
      </c>
      <c r="H125" s="155"/>
      <c r="I125" s="155">
        <v>797</v>
      </c>
      <c r="J125" s="155">
        <v>1961</v>
      </c>
      <c r="K125" s="155">
        <v>1495.1054072553</v>
      </c>
      <c r="L125" s="155">
        <v>25574</v>
      </c>
      <c r="M125" s="155">
        <v>20642</v>
      </c>
      <c r="N125" s="110"/>
      <c r="O125" s="110"/>
    </row>
    <row r="126" spans="1:15" ht="13.2" x14ac:dyDescent="0.25">
      <c r="A126" s="110" t="s">
        <v>443</v>
      </c>
      <c r="B126" s="110">
        <v>24721</v>
      </c>
      <c r="C126" s="155">
        <v>251</v>
      </c>
      <c r="D126" s="155">
        <v>-17.344697861008498</v>
      </c>
      <c r="E126" s="155">
        <v>32.568113659612202</v>
      </c>
      <c r="F126" s="155">
        <v>91.567265082854504</v>
      </c>
      <c r="G126" s="155">
        <v>143.97405028989101</v>
      </c>
      <c r="H126" s="155"/>
      <c r="I126" s="155">
        <v>67</v>
      </c>
      <c r="J126" s="155">
        <v>294</v>
      </c>
      <c r="K126" s="155">
        <v>382.262149212868</v>
      </c>
      <c r="L126" s="155">
        <v>12295</v>
      </c>
      <c r="M126" s="155">
        <v>11042</v>
      </c>
      <c r="N126" s="110"/>
      <c r="O126" s="110"/>
    </row>
    <row r="127" spans="1:15" ht="13.2" x14ac:dyDescent="0.25">
      <c r="A127" s="110" t="s">
        <v>444</v>
      </c>
      <c r="B127" s="110">
        <v>128384</v>
      </c>
      <c r="C127" s="155">
        <v>711</v>
      </c>
      <c r="D127" s="155">
        <v>-5.4771269832564604</v>
      </c>
      <c r="E127" s="155">
        <v>71.9779169664818</v>
      </c>
      <c r="F127" s="155">
        <v>125.221395335583</v>
      </c>
      <c r="G127" s="155">
        <v>519.74758888332997</v>
      </c>
      <c r="H127" s="155"/>
      <c r="I127" s="155">
        <v>769</v>
      </c>
      <c r="J127" s="155">
        <v>2088</v>
      </c>
      <c r="K127" s="155">
        <v>7166.6208076659796</v>
      </c>
      <c r="L127" s="155">
        <v>77555</v>
      </c>
      <c r="M127" s="155">
        <v>66426</v>
      </c>
      <c r="N127" s="110"/>
      <c r="O127" s="110"/>
    </row>
    <row r="128" spans="1:15" ht="13.2" x14ac:dyDescent="0.25">
      <c r="A128" s="110" t="s">
        <v>445</v>
      </c>
      <c r="B128" s="110">
        <v>357377</v>
      </c>
      <c r="C128" s="155">
        <v>1141</v>
      </c>
      <c r="D128" s="155">
        <v>99.058668547645595</v>
      </c>
      <c r="E128" s="155">
        <v>231.10193510506801</v>
      </c>
      <c r="F128" s="155">
        <v>286.53916387184302</v>
      </c>
      <c r="G128" s="155">
        <v>524.76607316755701</v>
      </c>
      <c r="H128" s="155"/>
      <c r="I128" s="155">
        <v>6873</v>
      </c>
      <c r="J128" s="155">
        <v>13300</v>
      </c>
      <c r="K128" s="155">
        <v>20142.036960985599</v>
      </c>
      <c r="L128" s="155">
        <v>216706</v>
      </c>
      <c r="M128" s="155">
        <v>168617</v>
      </c>
      <c r="N128" s="110"/>
      <c r="O128" s="110"/>
    </row>
    <row r="129" spans="1:15" ht="13.2" x14ac:dyDescent="0.25">
      <c r="A129" s="110" t="s">
        <v>446</v>
      </c>
      <c r="B129" s="110">
        <v>13238</v>
      </c>
      <c r="C129" s="155">
        <v>656</v>
      </c>
      <c r="D129" s="155">
        <v>3.9402066599473899</v>
      </c>
      <c r="E129" s="155">
        <v>157.94675524056001</v>
      </c>
      <c r="F129" s="155">
        <v>312.909570197557</v>
      </c>
      <c r="G129" s="155">
        <v>181.41121935223799</v>
      </c>
      <c r="H129" s="155"/>
      <c r="I129" s="155">
        <v>174</v>
      </c>
      <c r="J129" s="155">
        <v>538</v>
      </c>
      <c r="K129" s="155">
        <v>257.92744695414098</v>
      </c>
      <c r="L129" s="155">
        <v>6825</v>
      </c>
      <c r="M129" s="155">
        <v>5763</v>
      </c>
      <c r="N129" s="110"/>
      <c r="O129" s="110"/>
    </row>
    <row r="130" spans="1:15" ht="13.2" x14ac:dyDescent="0.25">
      <c r="A130" s="110" t="s">
        <v>447</v>
      </c>
      <c r="B130" s="110">
        <v>7442</v>
      </c>
      <c r="C130" s="155">
        <v>1072</v>
      </c>
      <c r="D130" s="155">
        <v>86.423227712550101</v>
      </c>
      <c r="E130" s="155">
        <v>251.89454907717499</v>
      </c>
      <c r="F130" s="155">
        <v>466.60116986832998</v>
      </c>
      <c r="G130" s="155">
        <v>267.32112888791198</v>
      </c>
      <c r="H130" s="155"/>
      <c r="I130" s="155">
        <v>156</v>
      </c>
      <c r="J130" s="155">
        <v>451</v>
      </c>
      <c r="K130" s="155">
        <v>213.66529774127301</v>
      </c>
      <c r="L130" s="155">
        <v>3989</v>
      </c>
      <c r="M130" s="155">
        <v>3124</v>
      </c>
      <c r="N130" s="110"/>
      <c r="O130" s="110"/>
    </row>
    <row r="131" spans="1:15" ht="13.2" x14ac:dyDescent="0.25">
      <c r="A131" s="110" t="s">
        <v>448</v>
      </c>
      <c r="B131" s="110">
        <v>19074</v>
      </c>
      <c r="C131" s="155">
        <v>496</v>
      </c>
      <c r="D131" s="155">
        <v>10.430987919816101</v>
      </c>
      <c r="E131" s="155">
        <v>91.350317442353102</v>
      </c>
      <c r="F131" s="155">
        <v>261.57255510999101</v>
      </c>
      <c r="G131" s="155">
        <v>132.81870051601899</v>
      </c>
      <c r="H131" s="155"/>
      <c r="I131" s="155">
        <v>145</v>
      </c>
      <c r="J131" s="155">
        <v>648</v>
      </c>
      <c r="K131" s="155">
        <v>272.08966461327901</v>
      </c>
      <c r="L131" s="155">
        <v>9152</v>
      </c>
      <c r="M131" s="155">
        <v>7594</v>
      </c>
      <c r="N131" s="110"/>
      <c r="O131" s="110"/>
    </row>
    <row r="132" spans="1:15" ht="13.2" x14ac:dyDescent="0.25">
      <c r="A132" s="110" t="s">
        <v>449</v>
      </c>
      <c r="B132" s="110">
        <v>19547</v>
      </c>
      <c r="C132" s="155">
        <v>501</v>
      </c>
      <c r="D132" s="155">
        <v>-5.9738762021609997</v>
      </c>
      <c r="E132" s="155">
        <v>68.852822268622106</v>
      </c>
      <c r="F132" s="155">
        <v>300.93464785669602</v>
      </c>
      <c r="G132" s="155">
        <v>137.44154445317901</v>
      </c>
      <c r="H132" s="155"/>
      <c r="I132" s="155">
        <v>112</v>
      </c>
      <c r="J132" s="155">
        <v>764</v>
      </c>
      <c r="K132" s="155">
        <v>288.54209445585201</v>
      </c>
      <c r="L132" s="155">
        <v>10574</v>
      </c>
      <c r="M132" s="155">
        <v>9070</v>
      </c>
      <c r="N132" s="110"/>
      <c r="O132" s="110"/>
    </row>
    <row r="133" spans="1:15" ht="13.2" x14ac:dyDescent="0.25">
      <c r="A133" s="110" t="s">
        <v>450</v>
      </c>
      <c r="B133" s="110">
        <v>16731</v>
      </c>
      <c r="C133" s="155">
        <v>542</v>
      </c>
      <c r="D133" s="155">
        <v>-0.79579164113718903</v>
      </c>
      <c r="E133" s="155">
        <v>77.568553574392297</v>
      </c>
      <c r="F133" s="155">
        <v>309.24758798305902</v>
      </c>
      <c r="G133" s="155">
        <v>156.21415382453901</v>
      </c>
      <c r="H133" s="155"/>
      <c r="I133" s="155">
        <v>108</v>
      </c>
      <c r="J133" s="155">
        <v>672</v>
      </c>
      <c r="K133" s="155">
        <v>280.707049965777</v>
      </c>
      <c r="L133" s="155">
        <v>9076</v>
      </c>
      <c r="M133" s="155">
        <v>7710</v>
      </c>
      <c r="N133" s="110"/>
      <c r="O133" s="110"/>
    </row>
    <row r="134" spans="1:15" ht="13.2" x14ac:dyDescent="0.25">
      <c r="A134" s="110" t="s">
        <v>451</v>
      </c>
      <c r="B134" s="110">
        <v>26778</v>
      </c>
      <c r="C134" s="155">
        <v>370</v>
      </c>
      <c r="D134" s="155">
        <v>-18.302745007335101</v>
      </c>
      <c r="E134" s="155">
        <v>62.376427826874497</v>
      </c>
      <c r="F134" s="155">
        <v>181.14291796943499</v>
      </c>
      <c r="G134" s="155">
        <v>144.91322017594501</v>
      </c>
      <c r="H134" s="155"/>
      <c r="I134" s="155">
        <v>139</v>
      </c>
      <c r="J134" s="155">
        <v>630</v>
      </c>
      <c r="K134" s="155">
        <v>416.77070499657799</v>
      </c>
      <c r="L134" s="155">
        <v>13946</v>
      </c>
      <c r="M134" s="155">
        <v>12366</v>
      </c>
      <c r="N134" s="110"/>
      <c r="O134" s="110"/>
    </row>
    <row r="135" spans="1:15" ht="13.2" x14ac:dyDescent="0.25">
      <c r="A135" s="110" t="s">
        <v>452</v>
      </c>
      <c r="B135" s="110">
        <v>14466</v>
      </c>
      <c r="C135" s="155">
        <v>647</v>
      </c>
      <c r="D135" s="155">
        <v>-4.2311242367095803</v>
      </c>
      <c r="E135" s="155">
        <v>93.867190560117194</v>
      </c>
      <c r="F135" s="155">
        <v>299.12092967315402</v>
      </c>
      <c r="G135" s="155">
        <v>258.18184169987802</v>
      </c>
      <c r="H135" s="155"/>
      <c r="I135" s="155">
        <v>113</v>
      </c>
      <c r="J135" s="155">
        <v>562</v>
      </c>
      <c r="K135" s="155">
        <v>401.13004791238899</v>
      </c>
      <c r="L135" s="155">
        <v>8074</v>
      </c>
      <c r="M135" s="155">
        <v>6903</v>
      </c>
      <c r="N135" s="110"/>
      <c r="O135" s="110"/>
    </row>
    <row r="136" spans="1:15" ht="13.2" x14ac:dyDescent="0.25">
      <c r="A136" s="110" t="s">
        <v>453</v>
      </c>
      <c r="B136" s="110">
        <v>23288</v>
      </c>
      <c r="C136" s="155">
        <v>357</v>
      </c>
      <c r="D136" s="155">
        <v>-14.7495136862522</v>
      </c>
      <c r="E136" s="155">
        <v>53.148237764671102</v>
      </c>
      <c r="F136" s="155">
        <v>217.87739259521001</v>
      </c>
      <c r="G136" s="155">
        <v>100.73970710300701</v>
      </c>
      <c r="H136" s="155"/>
      <c r="I136" s="155">
        <v>103</v>
      </c>
      <c r="J136" s="155">
        <v>659</v>
      </c>
      <c r="K136" s="155">
        <v>251.96714579055401</v>
      </c>
      <c r="L136" s="155">
        <v>12408</v>
      </c>
      <c r="M136" s="155">
        <v>10912</v>
      </c>
      <c r="N136" s="110"/>
      <c r="O136" s="110"/>
    </row>
    <row r="137" spans="1:15" ht="13.2" x14ac:dyDescent="0.25">
      <c r="A137" s="110" t="s">
        <v>454</v>
      </c>
      <c r="B137" s="110">
        <v>13812</v>
      </c>
      <c r="C137" s="155">
        <v>609</v>
      </c>
      <c r="D137" s="155">
        <v>9.7293146752945994</v>
      </c>
      <c r="E137" s="155">
        <v>124.412295929601</v>
      </c>
      <c r="F137" s="155">
        <v>313.284344675054</v>
      </c>
      <c r="G137" s="155">
        <v>161.46355885227101</v>
      </c>
      <c r="H137" s="155"/>
      <c r="I137" s="155">
        <v>143</v>
      </c>
      <c r="J137" s="155">
        <v>562</v>
      </c>
      <c r="K137" s="155">
        <v>239.52019164955499</v>
      </c>
      <c r="L137" s="155">
        <v>7105</v>
      </c>
      <c r="M137" s="155">
        <v>5936</v>
      </c>
      <c r="N137" s="110"/>
      <c r="O137" s="110"/>
    </row>
    <row r="138" spans="1:15" ht="13.2" x14ac:dyDescent="0.25">
      <c r="A138" s="110" t="s">
        <v>455</v>
      </c>
      <c r="B138" s="110">
        <v>46649</v>
      </c>
      <c r="C138" s="155">
        <v>629</v>
      </c>
      <c r="D138" s="155">
        <v>10.649359055704</v>
      </c>
      <c r="E138" s="155">
        <v>111.539680189726</v>
      </c>
      <c r="F138" s="155">
        <v>301.87720078921501</v>
      </c>
      <c r="G138" s="155">
        <v>204.639593224039</v>
      </c>
      <c r="H138" s="155"/>
      <c r="I138" s="155">
        <v>433</v>
      </c>
      <c r="J138" s="155">
        <v>1829</v>
      </c>
      <c r="K138" s="155">
        <v>1025.28131416838</v>
      </c>
      <c r="L138" s="155">
        <v>25359</v>
      </c>
      <c r="M138" s="155">
        <v>21171</v>
      </c>
      <c r="N138" s="110"/>
      <c r="O138" s="110"/>
    </row>
    <row r="139" spans="1:15" ht="13.2" x14ac:dyDescent="0.25">
      <c r="A139" s="110" t="s">
        <v>456</v>
      </c>
      <c r="B139" s="110">
        <v>37821</v>
      </c>
      <c r="C139" s="155">
        <v>231</v>
      </c>
      <c r="D139" s="155">
        <v>-4.3320645833248097</v>
      </c>
      <c r="E139" s="155">
        <v>19.698924644768098</v>
      </c>
      <c r="F139" s="155">
        <v>125.402632003363</v>
      </c>
      <c r="G139" s="155">
        <v>90.516045318262798</v>
      </c>
      <c r="H139" s="155"/>
      <c r="I139" s="155">
        <v>62</v>
      </c>
      <c r="J139" s="155">
        <v>616</v>
      </c>
      <c r="K139" s="155">
        <v>367.67967145790499</v>
      </c>
      <c r="L139" s="155">
        <v>19089</v>
      </c>
      <c r="M139" s="155">
        <v>16310</v>
      </c>
      <c r="N139" s="110"/>
      <c r="O139" s="110"/>
    </row>
    <row r="140" spans="1:15" ht="13.2" x14ac:dyDescent="0.25">
      <c r="A140" s="110" t="s">
        <v>457</v>
      </c>
      <c r="B140" s="110">
        <v>31714</v>
      </c>
      <c r="C140" s="155">
        <v>352</v>
      </c>
      <c r="D140" s="155">
        <v>-8.5907269579213708</v>
      </c>
      <c r="E140" s="155">
        <v>70.855639425087503</v>
      </c>
      <c r="F140" s="155">
        <v>185.23901510549899</v>
      </c>
      <c r="G140" s="155">
        <v>104.58395612357999</v>
      </c>
      <c r="H140" s="155"/>
      <c r="I140" s="155">
        <v>187</v>
      </c>
      <c r="J140" s="155">
        <v>763</v>
      </c>
      <c r="K140" s="155">
        <v>356.22724161533199</v>
      </c>
      <c r="L140" s="155">
        <v>16214</v>
      </c>
      <c r="M140" s="155">
        <v>14025</v>
      </c>
      <c r="N140" s="110"/>
      <c r="O140" s="110"/>
    </row>
    <row r="141" spans="1:15" ht="13.2" x14ac:dyDescent="0.25">
      <c r="A141" s="110" t="s">
        <v>458</v>
      </c>
      <c r="B141" s="110">
        <v>16341</v>
      </c>
      <c r="C141" s="155">
        <v>980</v>
      </c>
      <c r="D141" s="155">
        <v>39.584386130360201</v>
      </c>
      <c r="E141" s="155">
        <v>234.58265104767</v>
      </c>
      <c r="F141" s="155">
        <v>421.22858573698301</v>
      </c>
      <c r="G141" s="155">
        <v>284.28794878631697</v>
      </c>
      <c r="H141" s="155"/>
      <c r="I141" s="155">
        <v>319</v>
      </c>
      <c r="J141" s="155">
        <v>894</v>
      </c>
      <c r="K141" s="155">
        <v>498.93976728268302</v>
      </c>
      <c r="L141" s="155">
        <v>8921</v>
      </c>
      <c r="M141" s="155">
        <v>7289</v>
      </c>
      <c r="N141" s="110"/>
      <c r="O141" s="110"/>
    </row>
    <row r="142" spans="1:15" ht="13.2" x14ac:dyDescent="0.25">
      <c r="A142" s="110" t="s">
        <v>459</v>
      </c>
      <c r="B142" s="110">
        <v>44268</v>
      </c>
      <c r="C142" s="155">
        <v>445</v>
      </c>
      <c r="D142" s="155">
        <v>-15.3552901900657</v>
      </c>
      <c r="E142" s="155">
        <v>85.2361026470696</v>
      </c>
      <c r="F142" s="155">
        <v>224.88866726617101</v>
      </c>
      <c r="G142" s="155">
        <v>150.68665800588099</v>
      </c>
      <c r="H142" s="155"/>
      <c r="I142" s="155">
        <v>314</v>
      </c>
      <c r="J142" s="155">
        <v>1293</v>
      </c>
      <c r="K142" s="155">
        <v>716.43326488706396</v>
      </c>
      <c r="L142" s="155">
        <v>23195</v>
      </c>
      <c r="M142" s="155">
        <v>20316</v>
      </c>
      <c r="N142" s="110"/>
      <c r="O142" s="110"/>
    </row>
    <row r="143" spans="1:15" ht="13.2" x14ac:dyDescent="0.25">
      <c r="A143" s="110" t="s">
        <v>460</v>
      </c>
      <c r="B143" s="110">
        <v>10455</v>
      </c>
      <c r="C143" s="155">
        <v>764</v>
      </c>
      <c r="D143" s="155">
        <v>19.322157319168301</v>
      </c>
      <c r="E143" s="155">
        <v>132.177532487657</v>
      </c>
      <c r="F143" s="155">
        <v>382.21019559003298</v>
      </c>
      <c r="G143" s="155">
        <v>230.42311208068801</v>
      </c>
      <c r="H143" s="155"/>
      <c r="I143" s="155">
        <v>115</v>
      </c>
      <c r="J143" s="155">
        <v>519</v>
      </c>
      <c r="K143" s="155">
        <v>258.738535249829</v>
      </c>
      <c r="L143" s="155">
        <v>5632</v>
      </c>
      <c r="M143" s="155">
        <v>4668</v>
      </c>
      <c r="N143" s="110"/>
      <c r="O143" s="110"/>
    </row>
    <row r="144" spans="1:15" ht="13.2" x14ac:dyDescent="0.25">
      <c r="A144" s="110" t="s">
        <v>461</v>
      </c>
      <c r="B144" s="110">
        <v>14577</v>
      </c>
      <c r="C144" s="155">
        <v>835</v>
      </c>
      <c r="D144" s="155">
        <v>25.438226618833099</v>
      </c>
      <c r="E144" s="155">
        <v>213.50863657103599</v>
      </c>
      <c r="F144" s="155">
        <v>407.76326092110997</v>
      </c>
      <c r="G144" s="155">
        <v>188.16892246645401</v>
      </c>
      <c r="H144" s="155"/>
      <c r="I144" s="155">
        <v>259</v>
      </c>
      <c r="J144" s="155">
        <v>772</v>
      </c>
      <c r="K144" s="155">
        <v>294.59616700889802</v>
      </c>
      <c r="L144" s="155">
        <v>7759</v>
      </c>
      <c r="M144" s="155">
        <v>6400</v>
      </c>
      <c r="N144" s="110"/>
      <c r="O144" s="110"/>
    </row>
    <row r="145" spans="1:15" ht="14.25" customHeight="1" x14ac:dyDescent="0.25">
      <c r="A145" s="18" t="s">
        <v>462</v>
      </c>
      <c r="B145" s="110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10"/>
      <c r="O145" s="110"/>
    </row>
    <row r="146" spans="1:15" ht="13.2" x14ac:dyDescent="0.25">
      <c r="A146" s="110" t="s">
        <v>463</v>
      </c>
      <c r="B146" s="110">
        <v>47017</v>
      </c>
      <c r="C146" s="155">
        <v>536</v>
      </c>
      <c r="D146" s="155">
        <v>-12.920462548066601</v>
      </c>
      <c r="E146" s="155">
        <v>127.02386144747901</v>
      </c>
      <c r="F146" s="155">
        <v>262.83250189154001</v>
      </c>
      <c r="G146" s="155">
        <v>158.74405298342899</v>
      </c>
      <c r="H146" s="155"/>
      <c r="I146" s="155">
        <v>497</v>
      </c>
      <c r="J146" s="155">
        <v>1605</v>
      </c>
      <c r="K146" s="155">
        <v>801.610540725531</v>
      </c>
      <c r="L146" s="155">
        <v>24600</v>
      </c>
      <c r="M146" s="155">
        <v>21368</v>
      </c>
      <c r="N146" s="110"/>
      <c r="O146" s="110"/>
    </row>
    <row r="147" spans="1:15" ht="13.2" x14ac:dyDescent="0.25">
      <c r="A147" s="110" t="s">
        <v>464</v>
      </c>
      <c r="B147" s="110">
        <v>105148</v>
      </c>
      <c r="C147" s="155">
        <v>602</v>
      </c>
      <c r="D147" s="155">
        <v>-7.8947597372278198</v>
      </c>
      <c r="E147" s="155">
        <v>141.59702436601401</v>
      </c>
      <c r="F147" s="155">
        <v>244.86358263721999</v>
      </c>
      <c r="G147" s="155">
        <v>223.389207617822</v>
      </c>
      <c r="H147" s="155"/>
      <c r="I147" s="155">
        <v>1239</v>
      </c>
      <c r="J147" s="155">
        <v>3344</v>
      </c>
      <c r="K147" s="155">
        <v>2522.7501711156701</v>
      </c>
      <c r="L147" s="155">
        <v>58697</v>
      </c>
      <c r="M147" s="155">
        <v>50485</v>
      </c>
      <c r="N147" s="110"/>
      <c r="O147" s="110"/>
    </row>
    <row r="148" spans="1:15" ht="13.2" x14ac:dyDescent="0.25">
      <c r="A148" s="110" t="s">
        <v>465</v>
      </c>
      <c r="B148" s="110">
        <v>10464</v>
      </c>
      <c r="C148" s="155">
        <v>835</v>
      </c>
      <c r="D148" s="155">
        <v>26.4579631263416</v>
      </c>
      <c r="E148" s="155">
        <v>225.082731703777</v>
      </c>
      <c r="F148" s="155">
        <v>376.73084276573201</v>
      </c>
      <c r="G148" s="155">
        <v>206.244851358338</v>
      </c>
      <c r="H148" s="155"/>
      <c r="I148" s="155">
        <v>196</v>
      </c>
      <c r="J148" s="155">
        <v>512</v>
      </c>
      <c r="K148" s="155">
        <v>231.78850102669401</v>
      </c>
      <c r="L148" s="155">
        <v>5522</v>
      </c>
      <c r="M148" s="155">
        <v>4549</v>
      </c>
      <c r="N148" s="110"/>
      <c r="O148" s="110"/>
    </row>
    <row r="149" spans="1:15" ht="13.2" x14ac:dyDescent="0.25">
      <c r="A149" s="110" t="s">
        <v>466</v>
      </c>
      <c r="B149" s="110">
        <v>85801</v>
      </c>
      <c r="C149" s="155">
        <v>303</v>
      </c>
      <c r="D149" s="155">
        <v>-22.448835205212401</v>
      </c>
      <c r="E149" s="155">
        <v>42.996179061726302</v>
      </c>
      <c r="F149" s="155">
        <v>168.07548571663699</v>
      </c>
      <c r="G149" s="155">
        <v>114.004712083603</v>
      </c>
      <c r="H149" s="155"/>
      <c r="I149" s="155">
        <v>307</v>
      </c>
      <c r="J149" s="155">
        <v>1873</v>
      </c>
      <c r="K149" s="155">
        <v>1050.5728952772099</v>
      </c>
      <c r="L149" s="155">
        <v>45431</v>
      </c>
      <c r="M149" s="155">
        <v>41120</v>
      </c>
      <c r="N149" s="110"/>
      <c r="O149" s="110"/>
    </row>
    <row r="150" spans="1:15" ht="13.2" x14ac:dyDescent="0.25">
      <c r="A150" s="110" t="s">
        <v>467</v>
      </c>
      <c r="B150" s="110">
        <v>26575</v>
      </c>
      <c r="C150" s="155">
        <v>534</v>
      </c>
      <c r="D150" s="155">
        <v>-5.9143265772562801</v>
      </c>
      <c r="E150" s="155">
        <v>91.340194735492801</v>
      </c>
      <c r="F150" s="155">
        <v>272.341313380364</v>
      </c>
      <c r="G150" s="155">
        <v>175.960090560146</v>
      </c>
      <c r="H150" s="155"/>
      <c r="I150" s="155">
        <v>202</v>
      </c>
      <c r="J150" s="155">
        <v>940</v>
      </c>
      <c r="K150" s="155">
        <v>502.22518822724197</v>
      </c>
      <c r="L150" s="155">
        <v>13575</v>
      </c>
      <c r="M150" s="155">
        <v>11641</v>
      </c>
      <c r="N150" s="110"/>
      <c r="O150" s="110"/>
    </row>
    <row r="151" spans="1:15" ht="13.2" x14ac:dyDescent="0.25">
      <c r="A151" s="110" t="s">
        <v>468</v>
      </c>
      <c r="B151" s="110">
        <v>67800</v>
      </c>
      <c r="C151" s="155">
        <v>401</v>
      </c>
      <c r="D151" s="155">
        <v>-23.0610179924495</v>
      </c>
      <c r="E151" s="155">
        <v>68.590679945533196</v>
      </c>
      <c r="F151" s="155">
        <v>203.27421109519301</v>
      </c>
      <c r="G151" s="155">
        <v>151.96143440370699</v>
      </c>
      <c r="H151" s="155"/>
      <c r="I151" s="155">
        <v>387</v>
      </c>
      <c r="J151" s="155">
        <v>1790</v>
      </c>
      <c r="K151" s="155">
        <v>1106.5578370978801</v>
      </c>
      <c r="L151" s="155">
        <v>35280</v>
      </c>
      <c r="M151" s="155">
        <v>31554</v>
      </c>
      <c r="N151" s="110"/>
      <c r="O151" s="110"/>
    </row>
    <row r="152" spans="1:15" ht="14.25" customHeight="1" x14ac:dyDescent="0.25">
      <c r="A152" s="18" t="s">
        <v>469</v>
      </c>
      <c r="B152" s="110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10"/>
      <c r="O152" s="110"/>
    </row>
    <row r="153" spans="1:15" ht="13.2" x14ac:dyDescent="0.25">
      <c r="A153" s="110" t="s">
        <v>470</v>
      </c>
      <c r="B153" s="110">
        <v>32394</v>
      </c>
      <c r="C153" s="155">
        <v>557</v>
      </c>
      <c r="D153" s="155">
        <v>-24.767805272887301</v>
      </c>
      <c r="E153" s="155">
        <v>97.931675745060701</v>
      </c>
      <c r="F153" s="155">
        <v>303.04320750004399</v>
      </c>
      <c r="G153" s="155">
        <v>180.33344837568299</v>
      </c>
      <c r="H153" s="155"/>
      <c r="I153" s="155">
        <v>264</v>
      </c>
      <c r="J153" s="155">
        <v>1275</v>
      </c>
      <c r="K153" s="155">
        <v>627.41067761807005</v>
      </c>
      <c r="L153" s="155">
        <v>17872</v>
      </c>
      <c r="M153" s="155">
        <v>15838</v>
      </c>
      <c r="N153" s="110"/>
      <c r="O153" s="110"/>
    </row>
    <row r="154" spans="1:15" ht="13.2" x14ac:dyDescent="0.25">
      <c r="A154" s="110" t="s">
        <v>471</v>
      </c>
      <c r="B154" s="110">
        <v>42199</v>
      </c>
      <c r="C154" s="155">
        <v>440</v>
      </c>
      <c r="D154" s="155">
        <v>-18.5294025152429</v>
      </c>
      <c r="E154" s="155">
        <v>91.123765078032093</v>
      </c>
      <c r="F154" s="155">
        <v>238.65169960246101</v>
      </c>
      <c r="G154" s="155">
        <v>129.23221987984101</v>
      </c>
      <c r="H154" s="155"/>
      <c r="I154" s="155">
        <v>320</v>
      </c>
      <c r="J154" s="155">
        <v>1308</v>
      </c>
      <c r="K154" s="155">
        <v>585.71184120465398</v>
      </c>
      <c r="L154" s="155">
        <v>22183</v>
      </c>
      <c r="M154" s="155">
        <v>19570</v>
      </c>
      <c r="N154" s="110"/>
      <c r="O154" s="110"/>
    </row>
    <row r="155" spans="1:15" ht="13.2" x14ac:dyDescent="0.25">
      <c r="A155" s="110" t="s">
        <v>472</v>
      </c>
      <c r="B155" s="110">
        <v>9255</v>
      </c>
      <c r="C155" s="155">
        <v>699</v>
      </c>
      <c r="D155" s="155">
        <v>31.9339407511053</v>
      </c>
      <c r="E155" s="155">
        <v>148.01722748790399</v>
      </c>
      <c r="F155" s="155">
        <v>315.29837612429401</v>
      </c>
      <c r="G155" s="155">
        <v>204.18215203557801</v>
      </c>
      <c r="H155" s="155"/>
      <c r="I155" s="155">
        <v>114</v>
      </c>
      <c r="J155" s="155">
        <v>379</v>
      </c>
      <c r="K155" s="155">
        <v>202.95756331279901</v>
      </c>
      <c r="L155" s="155">
        <v>4737</v>
      </c>
      <c r="M155" s="155">
        <v>3842</v>
      </c>
      <c r="N155" s="110"/>
      <c r="O155" s="110"/>
    </row>
    <row r="156" spans="1:15" ht="13.2" x14ac:dyDescent="0.25">
      <c r="A156" s="110" t="s">
        <v>473</v>
      </c>
      <c r="B156" s="110">
        <v>9703</v>
      </c>
      <c r="C156" s="155">
        <v>439</v>
      </c>
      <c r="D156" s="155">
        <v>-30.189462428283001</v>
      </c>
      <c r="E156" s="155">
        <v>53.253267606892997</v>
      </c>
      <c r="F156" s="155">
        <v>265.82616311174399</v>
      </c>
      <c r="G156" s="155">
        <v>149.69639362701199</v>
      </c>
      <c r="H156" s="155"/>
      <c r="I156" s="155">
        <v>43</v>
      </c>
      <c r="J156" s="155">
        <v>335</v>
      </c>
      <c r="K156" s="155">
        <v>156.00136892539399</v>
      </c>
      <c r="L156" s="155">
        <v>5096</v>
      </c>
      <c r="M156" s="155">
        <v>4611</v>
      </c>
      <c r="N156" s="110"/>
      <c r="O156" s="110"/>
    </row>
    <row r="157" spans="1:15" ht="13.2" x14ac:dyDescent="0.25">
      <c r="A157" s="110" t="s">
        <v>474</v>
      </c>
      <c r="B157" s="110">
        <v>114445</v>
      </c>
      <c r="C157" s="155">
        <v>765</v>
      </c>
      <c r="D157" s="155">
        <v>-11.131964696288</v>
      </c>
      <c r="E157" s="155">
        <v>201.80893790626999</v>
      </c>
      <c r="F157" s="155">
        <v>302.07060447918798</v>
      </c>
      <c r="G157" s="155">
        <v>272.68781227218898</v>
      </c>
      <c r="H157" s="155"/>
      <c r="I157" s="155">
        <v>1922</v>
      </c>
      <c r="J157" s="155">
        <v>4490</v>
      </c>
      <c r="K157" s="155">
        <v>3351.7652292950002</v>
      </c>
      <c r="L157" s="155">
        <v>64813</v>
      </c>
      <c r="M157" s="155">
        <v>55915</v>
      </c>
      <c r="N157" s="110"/>
      <c r="O157" s="110"/>
    </row>
    <row r="158" spans="1:15" ht="13.2" x14ac:dyDescent="0.25">
      <c r="A158" s="110" t="s">
        <v>475</v>
      </c>
      <c r="B158" s="110">
        <v>4650</v>
      </c>
      <c r="C158" s="155">
        <v>590</v>
      </c>
      <c r="D158" s="155">
        <v>15.155786176587601</v>
      </c>
      <c r="E158" s="155">
        <v>56.853023370707803</v>
      </c>
      <c r="F158" s="155">
        <v>346.06069875186</v>
      </c>
      <c r="G158" s="155">
        <v>171.45906781191499</v>
      </c>
      <c r="H158" s="155"/>
      <c r="I158" s="155">
        <v>22</v>
      </c>
      <c r="J158" s="155">
        <v>209</v>
      </c>
      <c r="K158" s="155">
        <v>85.629705681040406</v>
      </c>
      <c r="L158" s="155">
        <v>2422</v>
      </c>
      <c r="M158" s="155">
        <v>2003</v>
      </c>
      <c r="N158" s="110"/>
      <c r="O158" s="110"/>
    </row>
    <row r="159" spans="1:15" ht="13.2" x14ac:dyDescent="0.25">
      <c r="A159" s="110" t="s">
        <v>476</v>
      </c>
      <c r="B159" s="110">
        <v>5717</v>
      </c>
      <c r="C159" s="155">
        <v>563</v>
      </c>
      <c r="D159" s="155">
        <v>-6.5482443985894498</v>
      </c>
      <c r="E159" s="155">
        <v>100.892035049708</v>
      </c>
      <c r="F159" s="155">
        <v>333.996899870231</v>
      </c>
      <c r="G159" s="155">
        <v>134.571587584111</v>
      </c>
      <c r="H159" s="155"/>
      <c r="I159" s="155">
        <v>48</v>
      </c>
      <c r="J159" s="155">
        <v>248</v>
      </c>
      <c r="K159" s="155">
        <v>82.629021218343595</v>
      </c>
      <c r="L159" s="155">
        <v>2881</v>
      </c>
      <c r="M159" s="155">
        <v>2473</v>
      </c>
      <c r="N159" s="110"/>
      <c r="O159" s="110"/>
    </row>
    <row r="160" spans="1:15" ht="13.2" x14ac:dyDescent="0.25">
      <c r="A160" s="110" t="s">
        <v>477</v>
      </c>
      <c r="B160" s="110">
        <v>33252</v>
      </c>
      <c r="C160" s="155">
        <v>658</v>
      </c>
      <c r="D160" s="155">
        <v>-10.3913658353268</v>
      </c>
      <c r="E160" s="155">
        <v>187.195681179839</v>
      </c>
      <c r="F160" s="155">
        <v>306.338103588043</v>
      </c>
      <c r="G160" s="155">
        <v>175.35085619546899</v>
      </c>
      <c r="H160" s="155"/>
      <c r="I160" s="155">
        <v>518</v>
      </c>
      <c r="J160" s="155">
        <v>1323</v>
      </c>
      <c r="K160" s="155">
        <v>626.23408624230001</v>
      </c>
      <c r="L160" s="155">
        <v>17647</v>
      </c>
      <c r="M160" s="155">
        <v>15228</v>
      </c>
      <c r="N160" s="110"/>
      <c r="O160" s="110"/>
    </row>
    <row r="161" spans="1:15" ht="13.2" x14ac:dyDescent="0.25">
      <c r="A161" s="110" t="s">
        <v>478</v>
      </c>
      <c r="B161" s="110">
        <v>6512</v>
      </c>
      <c r="C161" s="155">
        <v>586</v>
      </c>
      <c r="D161" s="155">
        <v>10.329859979955099</v>
      </c>
      <c r="E161" s="155">
        <v>88.574902392380395</v>
      </c>
      <c r="F161" s="155">
        <v>378.35069282676398</v>
      </c>
      <c r="G161" s="155">
        <v>108.63623799715501</v>
      </c>
      <c r="H161" s="155"/>
      <c r="I161" s="155">
        <v>48</v>
      </c>
      <c r="J161" s="155">
        <v>320</v>
      </c>
      <c r="K161" s="155">
        <v>75.980150581793296</v>
      </c>
      <c r="L161" s="155">
        <v>3436</v>
      </c>
      <c r="M161" s="155">
        <v>2865</v>
      </c>
      <c r="N161" s="110"/>
      <c r="O161" s="110"/>
    </row>
    <row r="162" spans="1:15" ht="13.2" x14ac:dyDescent="0.25">
      <c r="A162" s="110" t="s">
        <v>479</v>
      </c>
      <c r="B162" s="110">
        <v>5646</v>
      </c>
      <c r="C162" s="155">
        <v>452</v>
      </c>
      <c r="D162" s="155">
        <v>-11.2668169781497</v>
      </c>
      <c r="E162" s="155">
        <v>63.850487555258297</v>
      </c>
      <c r="F162" s="155">
        <v>300.01347002929901</v>
      </c>
      <c r="G162" s="155">
        <v>99.473375699349603</v>
      </c>
      <c r="H162" s="155"/>
      <c r="I162" s="155">
        <v>30</v>
      </c>
      <c r="J162" s="155">
        <v>220</v>
      </c>
      <c r="K162" s="155">
        <v>60.319644079397698</v>
      </c>
      <c r="L162" s="155">
        <v>3021</v>
      </c>
      <c r="M162" s="155">
        <v>2622</v>
      </c>
      <c r="N162" s="110"/>
      <c r="O162" s="110"/>
    </row>
    <row r="163" spans="1:15" ht="13.2" x14ac:dyDescent="0.25">
      <c r="A163" s="110" t="s">
        <v>480</v>
      </c>
      <c r="B163" s="110">
        <v>5194</v>
      </c>
      <c r="C163" s="155">
        <v>721</v>
      </c>
      <c r="D163" s="155">
        <v>42.105335119104097</v>
      </c>
      <c r="E163" s="155">
        <v>148.068223431955</v>
      </c>
      <c r="F163" s="155">
        <v>351.32200114917998</v>
      </c>
      <c r="G163" s="155">
        <v>179.565785765821</v>
      </c>
      <c r="H163" s="155"/>
      <c r="I163" s="155">
        <v>64</v>
      </c>
      <c r="J163" s="155">
        <v>237</v>
      </c>
      <c r="K163" s="155">
        <v>100.169746748802</v>
      </c>
      <c r="L163" s="155">
        <v>2530</v>
      </c>
      <c r="M163" s="155">
        <v>2025</v>
      </c>
      <c r="N163" s="110"/>
      <c r="O163" s="110"/>
    </row>
    <row r="164" spans="1:15" ht="13.2" x14ac:dyDescent="0.25">
      <c r="A164" s="110" t="s">
        <v>481</v>
      </c>
      <c r="B164" s="110">
        <v>596841</v>
      </c>
      <c r="C164" s="155">
        <v>924</v>
      </c>
      <c r="D164" s="155">
        <v>4.8600259569193103</v>
      </c>
      <c r="E164" s="155">
        <v>184.989114741751</v>
      </c>
      <c r="F164" s="155">
        <v>256.53565389811399</v>
      </c>
      <c r="G164" s="155">
        <v>477.825400827632</v>
      </c>
      <c r="H164" s="155"/>
      <c r="I164" s="155">
        <v>9188</v>
      </c>
      <c r="J164" s="155">
        <v>19886</v>
      </c>
      <c r="K164" s="155">
        <v>30629.4305270363</v>
      </c>
      <c r="L164" s="155">
        <v>367578</v>
      </c>
      <c r="M164" s="155">
        <v>311246</v>
      </c>
      <c r="N164" s="110"/>
      <c r="O164" s="110"/>
    </row>
    <row r="165" spans="1:15" ht="13.2" x14ac:dyDescent="0.25">
      <c r="A165" s="110" t="s">
        <v>482</v>
      </c>
      <c r="B165" s="110">
        <v>13275</v>
      </c>
      <c r="C165" s="155">
        <v>482</v>
      </c>
      <c r="D165" s="155">
        <v>-12.265816941873499</v>
      </c>
      <c r="E165" s="155">
        <v>98.667881853940301</v>
      </c>
      <c r="F165" s="155">
        <v>277.817712311322</v>
      </c>
      <c r="G165" s="155">
        <v>117.470633101671</v>
      </c>
      <c r="H165" s="155"/>
      <c r="I165" s="155">
        <v>109</v>
      </c>
      <c r="J165" s="155">
        <v>479</v>
      </c>
      <c r="K165" s="155">
        <v>167.48459958932199</v>
      </c>
      <c r="L165" s="155">
        <v>6851</v>
      </c>
      <c r="M165" s="155">
        <v>5953</v>
      </c>
      <c r="N165" s="110"/>
      <c r="O165" s="110"/>
    </row>
    <row r="166" spans="1:15" ht="13.2" x14ac:dyDescent="0.25">
      <c r="A166" s="110" t="s">
        <v>483</v>
      </c>
      <c r="B166" s="110">
        <v>9517</v>
      </c>
      <c r="C166" s="155">
        <v>596</v>
      </c>
      <c r="D166" s="155">
        <v>-8.4544835199351702</v>
      </c>
      <c r="E166" s="155">
        <v>109.85074844355</v>
      </c>
      <c r="F166" s="155">
        <v>333.31594817675199</v>
      </c>
      <c r="G166" s="155">
        <v>161.03536044268</v>
      </c>
      <c r="H166" s="155"/>
      <c r="I166" s="155">
        <v>87</v>
      </c>
      <c r="J166" s="155">
        <v>412</v>
      </c>
      <c r="K166" s="155">
        <v>164.600958247775</v>
      </c>
      <c r="L166" s="155">
        <v>5041</v>
      </c>
      <c r="M166" s="155">
        <v>4340</v>
      </c>
      <c r="N166" s="110"/>
      <c r="O166" s="110"/>
    </row>
    <row r="167" spans="1:15" ht="13.2" x14ac:dyDescent="0.25">
      <c r="A167" s="110" t="s">
        <v>484</v>
      </c>
      <c r="B167" s="110">
        <v>9243</v>
      </c>
      <c r="C167" s="155">
        <v>346</v>
      </c>
      <c r="D167" s="155">
        <v>-12.9084329175612</v>
      </c>
      <c r="E167" s="155">
        <v>37.702390022621302</v>
      </c>
      <c r="F167" s="155">
        <v>212.41548552972901</v>
      </c>
      <c r="G167" s="155">
        <v>108.811317920257</v>
      </c>
      <c r="H167" s="155"/>
      <c r="I167" s="155">
        <v>29</v>
      </c>
      <c r="J167" s="155">
        <v>255</v>
      </c>
      <c r="K167" s="155">
        <v>108.018480492813</v>
      </c>
      <c r="L167" s="155">
        <v>4698</v>
      </c>
      <c r="M167" s="155">
        <v>4114</v>
      </c>
      <c r="N167" s="110"/>
      <c r="O167" s="110"/>
    </row>
    <row r="168" spans="1:15" ht="13.2" x14ac:dyDescent="0.25">
      <c r="A168" s="110" t="s">
        <v>485</v>
      </c>
      <c r="B168" s="110">
        <v>39762</v>
      </c>
      <c r="C168" s="155">
        <v>388</v>
      </c>
      <c r="D168" s="155">
        <v>-25.790414879536101</v>
      </c>
      <c r="E168" s="155">
        <v>55.909723485021601</v>
      </c>
      <c r="F168" s="155">
        <v>192.28259501110301</v>
      </c>
      <c r="G168" s="155">
        <v>165.48045349959401</v>
      </c>
      <c r="H168" s="155"/>
      <c r="I168" s="155">
        <v>185</v>
      </c>
      <c r="J168" s="155">
        <v>993</v>
      </c>
      <c r="K168" s="155">
        <v>706.68514715948004</v>
      </c>
      <c r="L168" s="155">
        <v>21507</v>
      </c>
      <c r="M168" s="155">
        <v>19391</v>
      </c>
      <c r="N168" s="110"/>
      <c r="O168" s="110"/>
    </row>
    <row r="169" spans="1:15" ht="13.2" x14ac:dyDescent="0.25">
      <c r="A169" s="110" t="s">
        <v>486</v>
      </c>
      <c r="B169" s="110">
        <v>7057</v>
      </c>
      <c r="C169" s="155">
        <v>411</v>
      </c>
      <c r="D169" s="155">
        <v>-1.66603472871734</v>
      </c>
      <c r="E169" s="155">
        <v>63.003611313913197</v>
      </c>
      <c r="F169" s="155">
        <v>213.842932323768</v>
      </c>
      <c r="G169" s="155">
        <v>135.352165508604</v>
      </c>
      <c r="H169" s="155"/>
      <c r="I169" s="155">
        <v>37</v>
      </c>
      <c r="J169" s="155">
        <v>196</v>
      </c>
      <c r="K169" s="155">
        <v>102.58795345653699</v>
      </c>
      <c r="L169" s="155">
        <v>3499</v>
      </c>
      <c r="M169" s="155">
        <v>2972</v>
      </c>
      <c r="N169" s="110"/>
      <c r="O169" s="110"/>
    </row>
    <row r="170" spans="1:15" ht="13.2" x14ac:dyDescent="0.25">
      <c r="A170" s="110" t="s">
        <v>487</v>
      </c>
      <c r="B170" s="110">
        <v>49068</v>
      </c>
      <c r="C170" s="155">
        <v>417</v>
      </c>
      <c r="D170" s="155">
        <v>-25.014594196002001</v>
      </c>
      <c r="E170" s="155">
        <v>60.000043423114903</v>
      </c>
      <c r="F170" s="155">
        <v>238.508674299288</v>
      </c>
      <c r="G170" s="155">
        <v>143.96966413095399</v>
      </c>
      <c r="H170" s="155"/>
      <c r="I170" s="155">
        <v>245</v>
      </c>
      <c r="J170" s="155">
        <v>1520</v>
      </c>
      <c r="K170" s="155">
        <v>758.718001368925</v>
      </c>
      <c r="L170" s="155">
        <v>26756</v>
      </c>
      <c r="M170" s="155">
        <v>23995</v>
      </c>
      <c r="N170" s="110"/>
      <c r="O170" s="110"/>
    </row>
    <row r="171" spans="1:15" ht="13.2" x14ac:dyDescent="0.25">
      <c r="A171" s="110" t="s">
        <v>488</v>
      </c>
      <c r="B171" s="110">
        <v>43536</v>
      </c>
      <c r="C171" s="155">
        <v>327</v>
      </c>
      <c r="D171" s="155">
        <v>-23.2040734021584</v>
      </c>
      <c r="E171" s="155">
        <v>52.719184026066401</v>
      </c>
      <c r="F171" s="155">
        <v>181.80404317799801</v>
      </c>
      <c r="G171" s="155">
        <v>115.79820846317401</v>
      </c>
      <c r="H171" s="155"/>
      <c r="I171" s="155">
        <v>191</v>
      </c>
      <c r="J171" s="155">
        <v>1028</v>
      </c>
      <c r="K171" s="155">
        <v>541.45379876796699</v>
      </c>
      <c r="L171" s="155">
        <v>23135</v>
      </c>
      <c r="M171" s="155">
        <v>20900</v>
      </c>
      <c r="N171" s="110"/>
      <c r="O171" s="110"/>
    </row>
    <row r="172" spans="1:15" ht="13.2" x14ac:dyDescent="0.25">
      <c r="A172" s="110" t="s">
        <v>489</v>
      </c>
      <c r="B172" s="110">
        <v>40457</v>
      </c>
      <c r="C172" s="155">
        <v>456</v>
      </c>
      <c r="D172" s="155">
        <v>-15.703313726512301</v>
      </c>
      <c r="E172" s="155">
        <v>122.076475826105</v>
      </c>
      <c r="F172" s="155">
        <v>244.36010067844001</v>
      </c>
      <c r="G172" s="155">
        <v>105.156318801632</v>
      </c>
      <c r="H172" s="155"/>
      <c r="I172" s="155">
        <v>411</v>
      </c>
      <c r="J172" s="155">
        <v>1284</v>
      </c>
      <c r="K172" s="155">
        <v>456.91991786447602</v>
      </c>
      <c r="L172" s="155">
        <v>21874</v>
      </c>
      <c r="M172" s="155">
        <v>19163</v>
      </c>
      <c r="N172" s="110"/>
      <c r="O172" s="110"/>
    </row>
    <row r="173" spans="1:15" ht="13.2" x14ac:dyDescent="0.25">
      <c r="A173" s="110" t="s">
        <v>490</v>
      </c>
      <c r="B173" s="110">
        <v>14428</v>
      </c>
      <c r="C173" s="155">
        <v>618</v>
      </c>
      <c r="D173" s="155">
        <v>-0.62657947827589</v>
      </c>
      <c r="E173" s="155">
        <v>90.782931217844293</v>
      </c>
      <c r="F173" s="155">
        <v>358.60974456227899</v>
      </c>
      <c r="G173" s="155">
        <v>169.690366752713</v>
      </c>
      <c r="H173" s="155"/>
      <c r="I173" s="155">
        <v>109</v>
      </c>
      <c r="J173" s="155">
        <v>672</v>
      </c>
      <c r="K173" s="155">
        <v>262.95071868583199</v>
      </c>
      <c r="L173" s="155">
        <v>8133</v>
      </c>
      <c r="M173" s="155">
        <v>6913</v>
      </c>
      <c r="N173" s="110"/>
      <c r="O173" s="110"/>
    </row>
    <row r="174" spans="1:15" ht="13.2" x14ac:dyDescent="0.25">
      <c r="A174" s="110" t="s">
        <v>491</v>
      </c>
      <c r="B174" s="110">
        <v>14170</v>
      </c>
      <c r="C174" s="155">
        <v>564</v>
      </c>
      <c r="D174" s="155">
        <v>5.31483802960323</v>
      </c>
      <c r="E174" s="155">
        <v>117.87692197233901</v>
      </c>
      <c r="F174" s="155">
        <v>266.79064009323201</v>
      </c>
      <c r="G174" s="155">
        <v>174.375255693127</v>
      </c>
      <c r="H174" s="155"/>
      <c r="I174" s="155">
        <v>139</v>
      </c>
      <c r="J174" s="155">
        <v>491</v>
      </c>
      <c r="K174" s="155">
        <v>265.37850787132101</v>
      </c>
      <c r="L174" s="155">
        <v>7055</v>
      </c>
      <c r="M174" s="155">
        <v>5930</v>
      </c>
      <c r="N174" s="110"/>
      <c r="O174" s="110"/>
    </row>
    <row r="175" spans="1:15" ht="13.2" x14ac:dyDescent="0.25">
      <c r="A175" s="110" t="s">
        <v>492</v>
      </c>
      <c r="B175" s="110">
        <v>24768</v>
      </c>
      <c r="C175" s="155">
        <v>444</v>
      </c>
      <c r="D175" s="155">
        <v>-8.2787095781485291</v>
      </c>
      <c r="E175" s="155">
        <v>74.716000917172906</v>
      </c>
      <c r="F175" s="155">
        <v>237.809633327433</v>
      </c>
      <c r="G175" s="155">
        <v>139.358568744834</v>
      </c>
      <c r="H175" s="155"/>
      <c r="I175" s="155">
        <v>154</v>
      </c>
      <c r="J175" s="155">
        <v>765</v>
      </c>
      <c r="K175" s="155">
        <v>370.71115674195698</v>
      </c>
      <c r="L175" s="155">
        <v>12905</v>
      </c>
      <c r="M175" s="155">
        <v>11130</v>
      </c>
      <c r="N175" s="110"/>
      <c r="O175" s="110"/>
    </row>
    <row r="176" spans="1:15" ht="13.2" x14ac:dyDescent="0.25">
      <c r="A176" s="110" t="s">
        <v>493</v>
      </c>
      <c r="B176" s="110">
        <v>35329</v>
      </c>
      <c r="C176" s="155">
        <v>566</v>
      </c>
      <c r="D176" s="155">
        <v>-15.3688470396729</v>
      </c>
      <c r="E176" s="155">
        <v>94.217648587228396</v>
      </c>
      <c r="F176" s="155">
        <v>341.50463219087999</v>
      </c>
      <c r="G176" s="155">
        <v>145.30642078192301</v>
      </c>
      <c r="H176" s="155"/>
      <c r="I176" s="155">
        <v>277</v>
      </c>
      <c r="J176" s="155">
        <v>1567</v>
      </c>
      <c r="K176" s="155">
        <v>551.34976043805602</v>
      </c>
      <c r="L176" s="155">
        <v>18715</v>
      </c>
      <c r="M176" s="155">
        <v>16312</v>
      </c>
      <c r="N176" s="110"/>
      <c r="O176" s="110"/>
    </row>
    <row r="177" spans="1:15" ht="13.2" x14ac:dyDescent="0.25">
      <c r="A177" s="110" t="s">
        <v>494</v>
      </c>
      <c r="B177" s="110">
        <v>9263</v>
      </c>
      <c r="C177" s="155">
        <v>801</v>
      </c>
      <c r="D177" s="155">
        <v>30.8340176099105</v>
      </c>
      <c r="E177" s="155">
        <v>166.05124743723999</v>
      </c>
      <c r="F177" s="155">
        <v>354.92382897371499</v>
      </c>
      <c r="G177" s="155">
        <v>248.833685683136</v>
      </c>
      <c r="H177" s="155"/>
      <c r="I177" s="155">
        <v>128</v>
      </c>
      <c r="J177" s="155">
        <v>427</v>
      </c>
      <c r="K177" s="155">
        <v>247.55509924709099</v>
      </c>
      <c r="L177" s="155">
        <v>4693</v>
      </c>
      <c r="M177" s="155">
        <v>3838</v>
      </c>
      <c r="N177" s="110"/>
      <c r="O177" s="110"/>
    </row>
    <row r="178" spans="1:15" ht="13.2" x14ac:dyDescent="0.25">
      <c r="A178" s="110" t="s">
        <v>495</v>
      </c>
      <c r="B178" s="110">
        <v>10578</v>
      </c>
      <c r="C178" s="155">
        <v>567</v>
      </c>
      <c r="D178" s="155">
        <v>0.85417816506295796</v>
      </c>
      <c r="E178" s="155">
        <v>107.920482794523</v>
      </c>
      <c r="F178" s="155">
        <v>316.624590714286</v>
      </c>
      <c r="G178" s="155">
        <v>141.35685392062999</v>
      </c>
      <c r="H178" s="155"/>
      <c r="I178" s="155">
        <v>95</v>
      </c>
      <c r="J178" s="155">
        <v>435</v>
      </c>
      <c r="K178" s="155">
        <v>160.594798083504</v>
      </c>
      <c r="L178" s="155">
        <v>5533</v>
      </c>
      <c r="M178" s="155">
        <v>4688</v>
      </c>
      <c r="N178" s="110"/>
      <c r="O178" s="110"/>
    </row>
    <row r="179" spans="1:15" ht="13.2" x14ac:dyDescent="0.25">
      <c r="A179" s="110" t="s">
        <v>496</v>
      </c>
      <c r="B179" s="110">
        <v>70109</v>
      </c>
      <c r="C179" s="155">
        <v>515</v>
      </c>
      <c r="D179" s="155">
        <v>-25.804094957712199</v>
      </c>
      <c r="E179" s="155">
        <v>66.503084654823894</v>
      </c>
      <c r="F179" s="155">
        <v>191.74736912375101</v>
      </c>
      <c r="G179" s="155">
        <v>282.11858310500202</v>
      </c>
      <c r="H179" s="155"/>
      <c r="I179" s="155">
        <v>388</v>
      </c>
      <c r="J179" s="155">
        <v>1746</v>
      </c>
      <c r="K179" s="155">
        <v>2124.3032169746798</v>
      </c>
      <c r="L179" s="155">
        <v>41635</v>
      </c>
      <c r="M179" s="155">
        <v>37071</v>
      </c>
      <c r="N179" s="110"/>
      <c r="O179" s="110"/>
    </row>
    <row r="180" spans="1:15" ht="13.2" x14ac:dyDescent="0.25">
      <c r="A180" s="110" t="s">
        <v>497</v>
      </c>
      <c r="B180" s="110">
        <v>15415</v>
      </c>
      <c r="C180" s="155">
        <v>421</v>
      </c>
      <c r="D180" s="155">
        <v>-8.0793409868677806</v>
      </c>
      <c r="E180" s="155">
        <v>56.906669369229398</v>
      </c>
      <c r="F180" s="155">
        <v>246.74159454545401</v>
      </c>
      <c r="G180" s="155">
        <v>125.496373146168</v>
      </c>
      <c r="H180" s="155"/>
      <c r="I180" s="155">
        <v>73</v>
      </c>
      <c r="J180" s="155">
        <v>494</v>
      </c>
      <c r="K180" s="155">
        <v>207.77138945927399</v>
      </c>
      <c r="L180" s="155">
        <v>7654</v>
      </c>
      <c r="M180" s="155">
        <v>6601</v>
      </c>
      <c r="N180" s="110"/>
      <c r="O180" s="110"/>
    </row>
    <row r="181" spans="1:15" ht="13.2" x14ac:dyDescent="0.25">
      <c r="A181" s="110" t="s">
        <v>498</v>
      </c>
      <c r="B181" s="110">
        <v>39852</v>
      </c>
      <c r="C181" s="155">
        <v>561</v>
      </c>
      <c r="D181" s="155">
        <v>-17.5123084050222</v>
      </c>
      <c r="E181" s="155">
        <v>84.730551891242399</v>
      </c>
      <c r="F181" s="155">
        <v>200.735587332796</v>
      </c>
      <c r="G181" s="155">
        <v>292.97300377129397</v>
      </c>
      <c r="H181" s="155"/>
      <c r="I181" s="155">
        <v>281</v>
      </c>
      <c r="J181" s="155">
        <v>1039</v>
      </c>
      <c r="K181" s="155">
        <v>1253.9746748802199</v>
      </c>
      <c r="L181" s="155">
        <v>22220</v>
      </c>
      <c r="M181" s="155">
        <v>19442</v>
      </c>
      <c r="N181" s="110"/>
      <c r="O181" s="110"/>
    </row>
    <row r="182" spans="1:15" ht="13.2" x14ac:dyDescent="0.25">
      <c r="A182" s="110" t="s">
        <v>499</v>
      </c>
      <c r="B182" s="110">
        <v>18755</v>
      </c>
      <c r="C182" s="155">
        <v>683</v>
      </c>
      <c r="D182" s="155">
        <v>-5.0507240647362197</v>
      </c>
      <c r="E182" s="155">
        <v>174.91595094143401</v>
      </c>
      <c r="F182" s="155">
        <v>308.30588567675301</v>
      </c>
      <c r="G182" s="155">
        <v>205.03553721303101</v>
      </c>
      <c r="H182" s="155"/>
      <c r="I182" s="155">
        <v>273</v>
      </c>
      <c r="J182" s="155">
        <v>751</v>
      </c>
      <c r="K182" s="155">
        <v>413.00684462696802</v>
      </c>
      <c r="L182" s="155">
        <v>10244</v>
      </c>
      <c r="M182" s="155">
        <v>8769</v>
      </c>
      <c r="N182" s="110"/>
      <c r="O182" s="110"/>
    </row>
    <row r="183" spans="1:15" ht="13.2" x14ac:dyDescent="0.25">
      <c r="A183" s="110" t="s">
        <v>500</v>
      </c>
      <c r="B183" s="110">
        <v>57463</v>
      </c>
      <c r="C183" s="155">
        <v>505</v>
      </c>
      <c r="D183" s="155">
        <v>-20.1355415797264</v>
      </c>
      <c r="E183" s="155">
        <v>116.270712239044</v>
      </c>
      <c r="F183" s="155">
        <v>226.30820555405401</v>
      </c>
      <c r="G183" s="155">
        <v>182.65359556403499</v>
      </c>
      <c r="H183" s="155"/>
      <c r="I183" s="155">
        <v>556</v>
      </c>
      <c r="J183" s="155">
        <v>1689</v>
      </c>
      <c r="K183" s="155">
        <v>1127.26899383984</v>
      </c>
      <c r="L183" s="155">
        <v>32789</v>
      </c>
      <c r="M183" s="155">
        <v>28904</v>
      </c>
      <c r="N183" s="110"/>
      <c r="O183" s="110"/>
    </row>
    <row r="184" spans="1:15" ht="13.2" x14ac:dyDescent="0.25">
      <c r="A184" s="110" t="s">
        <v>501</v>
      </c>
      <c r="B184" s="110">
        <v>9160</v>
      </c>
      <c r="C184" s="155">
        <v>560</v>
      </c>
      <c r="D184" s="155">
        <v>4.1415829236370598</v>
      </c>
      <c r="E184" s="155">
        <v>73.464307690215904</v>
      </c>
      <c r="F184" s="155">
        <v>275.70034983406998</v>
      </c>
      <c r="G184" s="155">
        <v>206.59475293596299</v>
      </c>
      <c r="H184" s="155"/>
      <c r="I184" s="155">
        <v>56</v>
      </c>
      <c r="J184" s="155">
        <v>328</v>
      </c>
      <c r="K184" s="155">
        <v>203.24777549623499</v>
      </c>
      <c r="L184" s="155">
        <v>4512</v>
      </c>
      <c r="M184" s="155">
        <v>3800</v>
      </c>
      <c r="N184" s="110"/>
      <c r="O184" s="110"/>
    </row>
    <row r="185" spans="1:15" ht="13.2" x14ac:dyDescent="0.25">
      <c r="A185" s="110" t="s">
        <v>502</v>
      </c>
      <c r="B185" s="110">
        <v>27870</v>
      </c>
      <c r="C185" s="155">
        <v>423</v>
      </c>
      <c r="D185" s="155">
        <v>-24.741339961573502</v>
      </c>
      <c r="E185" s="155">
        <v>77.179133644206303</v>
      </c>
      <c r="F185" s="155">
        <v>222.667595938782</v>
      </c>
      <c r="G185" s="155">
        <v>147.91929483820101</v>
      </c>
      <c r="H185" s="155"/>
      <c r="I185" s="155">
        <v>179</v>
      </c>
      <c r="J185" s="155">
        <v>806</v>
      </c>
      <c r="K185" s="155">
        <v>442.76454483230702</v>
      </c>
      <c r="L185" s="155">
        <v>15085</v>
      </c>
      <c r="M185" s="155">
        <v>13512</v>
      </c>
      <c r="N185" s="110"/>
      <c r="O185" s="110"/>
    </row>
    <row r="186" spans="1:15" ht="13.2" x14ac:dyDescent="0.25">
      <c r="A186" s="110" t="s">
        <v>503</v>
      </c>
      <c r="B186" s="110">
        <v>13290</v>
      </c>
      <c r="C186" s="155">
        <v>1156</v>
      </c>
      <c r="D186" s="155">
        <v>154.110065442722</v>
      </c>
      <c r="E186" s="155">
        <v>196.208848868639</v>
      </c>
      <c r="F186" s="155">
        <v>354.55644835237598</v>
      </c>
      <c r="G186" s="155">
        <v>451.04525926382598</v>
      </c>
      <c r="H186" s="155"/>
      <c r="I186" s="155">
        <v>217</v>
      </c>
      <c r="J186" s="155">
        <v>612</v>
      </c>
      <c r="K186" s="155">
        <v>643.80766598220396</v>
      </c>
      <c r="L186" s="155">
        <v>7158</v>
      </c>
      <c r="M186" s="155">
        <v>5286</v>
      </c>
      <c r="N186" s="110"/>
      <c r="O186" s="110"/>
    </row>
    <row r="187" spans="1:15" ht="13.2" x14ac:dyDescent="0.25">
      <c r="A187" s="110" t="s">
        <v>504</v>
      </c>
      <c r="B187" s="110">
        <v>10816</v>
      </c>
      <c r="C187" s="155">
        <v>696</v>
      </c>
      <c r="D187" s="155">
        <v>-1.4730946863995</v>
      </c>
      <c r="E187" s="155">
        <v>125.54389595438801</v>
      </c>
      <c r="F187" s="155">
        <v>391.52090694004801</v>
      </c>
      <c r="G187" s="155">
        <v>180.49527995827199</v>
      </c>
      <c r="H187" s="155"/>
      <c r="I187" s="155">
        <v>113</v>
      </c>
      <c r="J187" s="155">
        <v>550</v>
      </c>
      <c r="K187" s="155">
        <v>209.67351129363399</v>
      </c>
      <c r="L187" s="155">
        <v>5655</v>
      </c>
      <c r="M187" s="155">
        <v>4816</v>
      </c>
      <c r="N187" s="110"/>
      <c r="O187" s="110"/>
    </row>
    <row r="188" spans="1:15" ht="13.2" x14ac:dyDescent="0.25">
      <c r="A188" s="110" t="s">
        <v>505</v>
      </c>
      <c r="B188" s="110">
        <v>13013</v>
      </c>
      <c r="C188" s="155">
        <v>538</v>
      </c>
      <c r="D188" s="155">
        <v>-4.4814650212731797</v>
      </c>
      <c r="E188" s="155">
        <v>100.65443261439</v>
      </c>
      <c r="F188" s="155">
        <v>292.87797713956797</v>
      </c>
      <c r="G188" s="155">
        <v>148.92063642537201</v>
      </c>
      <c r="H188" s="155"/>
      <c r="I188" s="155">
        <v>109</v>
      </c>
      <c r="J188" s="155">
        <v>495</v>
      </c>
      <c r="K188" s="155">
        <v>208.134154688569</v>
      </c>
      <c r="L188" s="155">
        <v>6515</v>
      </c>
      <c r="M188" s="155">
        <v>5572</v>
      </c>
      <c r="N188" s="110"/>
      <c r="O188" s="110"/>
    </row>
    <row r="189" spans="1:15" ht="13.2" x14ac:dyDescent="0.25">
      <c r="A189" s="110" t="s">
        <v>506</v>
      </c>
      <c r="B189" s="110">
        <v>11399</v>
      </c>
      <c r="C189" s="155">
        <v>615</v>
      </c>
      <c r="D189" s="155">
        <v>2.08023007564449</v>
      </c>
      <c r="E189" s="155">
        <v>209.78293620686199</v>
      </c>
      <c r="F189" s="155">
        <v>264.77578268424099</v>
      </c>
      <c r="G189" s="155">
        <v>137.87297641579801</v>
      </c>
      <c r="H189" s="155"/>
      <c r="I189" s="155">
        <v>199</v>
      </c>
      <c r="J189" s="155">
        <v>392</v>
      </c>
      <c r="K189" s="155">
        <v>168.79397672826801</v>
      </c>
      <c r="L189" s="155">
        <v>5924</v>
      </c>
      <c r="M189" s="155">
        <v>5013</v>
      </c>
      <c r="N189" s="110"/>
      <c r="O189" s="110"/>
    </row>
    <row r="190" spans="1:15" ht="13.2" x14ac:dyDescent="0.25">
      <c r="A190" s="110" t="s">
        <v>507</v>
      </c>
      <c r="B190" s="110">
        <v>12839</v>
      </c>
      <c r="C190" s="155">
        <v>462</v>
      </c>
      <c r="D190" s="155">
        <v>-8.3024557419175604</v>
      </c>
      <c r="E190" s="155">
        <v>71.132198270922203</v>
      </c>
      <c r="F190" s="155">
        <v>274.05892404036598</v>
      </c>
      <c r="G190" s="155">
        <v>125.44866985140401</v>
      </c>
      <c r="H190" s="155"/>
      <c r="I190" s="155">
        <v>76</v>
      </c>
      <c r="J190" s="155">
        <v>457</v>
      </c>
      <c r="K190" s="155">
        <v>172.984941820671</v>
      </c>
      <c r="L190" s="155">
        <v>6837</v>
      </c>
      <c r="M190" s="155">
        <v>5895</v>
      </c>
      <c r="N190" s="110"/>
      <c r="O190" s="110"/>
    </row>
    <row r="191" spans="1:15" ht="13.2" x14ac:dyDescent="0.25">
      <c r="A191" s="110" t="s">
        <v>508</v>
      </c>
      <c r="B191" s="110">
        <v>16275</v>
      </c>
      <c r="C191" s="155">
        <v>392</v>
      </c>
      <c r="D191" s="155">
        <v>-16.920022385219699</v>
      </c>
      <c r="E191" s="155">
        <v>63.498181946504801</v>
      </c>
      <c r="F191" s="155">
        <v>205.318309307324</v>
      </c>
      <c r="G191" s="155">
        <v>140.12523080237301</v>
      </c>
      <c r="H191" s="155"/>
      <c r="I191" s="155">
        <v>86</v>
      </c>
      <c r="J191" s="155">
        <v>434</v>
      </c>
      <c r="K191" s="155">
        <v>244.933607118412</v>
      </c>
      <c r="L191" s="155">
        <v>8178</v>
      </c>
      <c r="M191" s="155">
        <v>7213</v>
      </c>
      <c r="N191" s="110"/>
      <c r="O191" s="110"/>
    </row>
    <row r="192" spans="1:15" ht="13.2" x14ac:dyDescent="0.25">
      <c r="A192" s="110" t="s">
        <v>509</v>
      </c>
      <c r="B192" s="110">
        <v>11940</v>
      </c>
      <c r="C192" s="155">
        <v>610</v>
      </c>
      <c r="D192" s="155">
        <v>-20.773035478931199</v>
      </c>
      <c r="E192" s="155">
        <v>94.603534777434106</v>
      </c>
      <c r="F192" s="155">
        <v>351.43994526536301</v>
      </c>
      <c r="G192" s="155">
        <v>185.075799589262</v>
      </c>
      <c r="H192" s="155"/>
      <c r="I192" s="155">
        <v>94</v>
      </c>
      <c r="J192" s="155">
        <v>545</v>
      </c>
      <c r="K192" s="155">
        <v>237.33675564681701</v>
      </c>
      <c r="L192" s="155">
        <v>6235</v>
      </c>
      <c r="M192" s="155">
        <v>5474</v>
      </c>
      <c r="N192" s="110"/>
      <c r="O192" s="110"/>
    </row>
    <row r="193" spans="1:15" ht="13.2" x14ac:dyDescent="0.25">
      <c r="A193" s="110" t="s">
        <v>510</v>
      </c>
      <c r="B193" s="110">
        <v>59274</v>
      </c>
      <c r="C193" s="155">
        <v>722</v>
      </c>
      <c r="D193" s="155">
        <v>11.6640865405274</v>
      </c>
      <c r="E193" s="155">
        <v>200.70343051456999</v>
      </c>
      <c r="F193" s="155">
        <v>259.79136211575502</v>
      </c>
      <c r="G193" s="155">
        <v>250.27440670876601</v>
      </c>
      <c r="H193" s="155"/>
      <c r="I193" s="155">
        <v>990</v>
      </c>
      <c r="J193" s="155">
        <v>2000</v>
      </c>
      <c r="K193" s="155">
        <v>1593.27857631759</v>
      </c>
      <c r="L193" s="155">
        <v>33510</v>
      </c>
      <c r="M193" s="155">
        <v>28025</v>
      </c>
      <c r="N193" s="110"/>
      <c r="O193" s="110"/>
    </row>
    <row r="194" spans="1:15" ht="13.2" x14ac:dyDescent="0.25">
      <c r="A194" s="110" t="s">
        <v>511</v>
      </c>
      <c r="B194" s="110">
        <v>9186</v>
      </c>
      <c r="C194" s="155">
        <v>652</v>
      </c>
      <c r="D194" s="155">
        <v>18.323728633389798</v>
      </c>
      <c r="E194" s="155">
        <v>119.041608966783</v>
      </c>
      <c r="F194" s="155">
        <v>335.26830389830798</v>
      </c>
      <c r="G194" s="155">
        <v>178.91779655747101</v>
      </c>
      <c r="H194" s="155"/>
      <c r="I194" s="155">
        <v>91</v>
      </c>
      <c r="J194" s="155">
        <v>400</v>
      </c>
      <c r="K194" s="155">
        <v>176.51882272416199</v>
      </c>
      <c r="L194" s="155">
        <v>4827</v>
      </c>
      <c r="M194" s="155">
        <v>3985</v>
      </c>
      <c r="N194" s="110"/>
      <c r="O194" s="110"/>
    </row>
    <row r="195" spans="1:15" ht="13.2" x14ac:dyDescent="0.25">
      <c r="A195" s="110" t="s">
        <v>512</v>
      </c>
      <c r="B195" s="110">
        <v>57282</v>
      </c>
      <c r="C195" s="155">
        <v>606</v>
      </c>
      <c r="D195" s="155">
        <v>-4.0647675045058004E-3</v>
      </c>
      <c r="E195" s="155">
        <v>159.64316186169501</v>
      </c>
      <c r="F195" s="155">
        <v>278.90665380007903</v>
      </c>
      <c r="G195" s="155">
        <v>167.18918263217</v>
      </c>
      <c r="H195" s="155"/>
      <c r="I195" s="155">
        <v>761</v>
      </c>
      <c r="J195" s="155">
        <v>2075</v>
      </c>
      <c r="K195" s="155">
        <v>1028.57837097878</v>
      </c>
      <c r="L195" s="155">
        <v>31114</v>
      </c>
      <c r="M195" s="155">
        <v>26416</v>
      </c>
      <c r="N195" s="110"/>
      <c r="O195" s="110"/>
    </row>
    <row r="196" spans="1:15" ht="13.2" x14ac:dyDescent="0.25">
      <c r="A196" s="110" t="s">
        <v>513</v>
      </c>
      <c r="B196" s="110">
        <v>25108</v>
      </c>
      <c r="C196" s="155">
        <v>537</v>
      </c>
      <c r="D196" s="155">
        <v>-20.6124681765899</v>
      </c>
      <c r="E196" s="155">
        <v>83.754811519532893</v>
      </c>
      <c r="F196" s="155">
        <v>310.02590415859203</v>
      </c>
      <c r="G196" s="155">
        <v>164.15685846708999</v>
      </c>
      <c r="H196" s="155"/>
      <c r="I196" s="155">
        <v>175</v>
      </c>
      <c r="J196" s="155">
        <v>1011</v>
      </c>
      <c r="K196" s="155">
        <v>442.672142368241</v>
      </c>
      <c r="L196" s="155">
        <v>13221</v>
      </c>
      <c r="M196" s="155">
        <v>11644</v>
      </c>
      <c r="N196" s="110"/>
      <c r="O196" s="110"/>
    </row>
    <row r="197" spans="1:15" ht="13.2" x14ac:dyDescent="0.25">
      <c r="A197" s="110" t="s">
        <v>514</v>
      </c>
      <c r="B197" s="110">
        <v>16163</v>
      </c>
      <c r="C197" s="155">
        <v>666</v>
      </c>
      <c r="D197" s="155">
        <v>3.5725266056972198</v>
      </c>
      <c r="E197" s="155">
        <v>90.703008999799096</v>
      </c>
      <c r="F197" s="155">
        <v>359.17683571518802</v>
      </c>
      <c r="G197" s="155">
        <v>212.21959371253999</v>
      </c>
      <c r="H197" s="155"/>
      <c r="I197" s="155">
        <v>122</v>
      </c>
      <c r="J197" s="155">
        <v>754</v>
      </c>
      <c r="K197" s="155">
        <v>368.399041752225</v>
      </c>
      <c r="L197" s="155">
        <v>8627</v>
      </c>
      <c r="M197" s="155">
        <v>7290</v>
      </c>
      <c r="N197" s="110"/>
      <c r="O197" s="110"/>
    </row>
    <row r="198" spans="1:15" ht="13.2" x14ac:dyDescent="0.25">
      <c r="A198" s="110" t="s">
        <v>515</v>
      </c>
      <c r="B198" s="110">
        <v>12268</v>
      </c>
      <c r="C198" s="155">
        <v>630</v>
      </c>
      <c r="D198" s="155">
        <v>-26.594685306251701</v>
      </c>
      <c r="E198" s="155">
        <v>149.86544253004899</v>
      </c>
      <c r="F198" s="155">
        <v>321.33286099613798</v>
      </c>
      <c r="G198" s="155">
        <v>185.838683916013</v>
      </c>
      <c r="H198" s="155"/>
      <c r="I198" s="155">
        <v>153</v>
      </c>
      <c r="J198" s="155">
        <v>512</v>
      </c>
      <c r="K198" s="155">
        <v>244.86173853525</v>
      </c>
      <c r="L198" s="155">
        <v>6561</v>
      </c>
      <c r="M198" s="155">
        <v>5807</v>
      </c>
      <c r="N198" s="110"/>
      <c r="O198" s="110"/>
    </row>
    <row r="199" spans="1:15" ht="13.2" x14ac:dyDescent="0.25">
      <c r="A199" s="110" t="s">
        <v>516</v>
      </c>
      <c r="B199" s="110">
        <v>39904</v>
      </c>
      <c r="C199" s="155">
        <v>600</v>
      </c>
      <c r="D199" s="155">
        <v>9.0963581464422703</v>
      </c>
      <c r="E199" s="155">
        <v>163.81976734907201</v>
      </c>
      <c r="F199" s="155">
        <v>271.28628353620297</v>
      </c>
      <c r="G199" s="155">
        <v>155.755420456824</v>
      </c>
      <c r="H199" s="155"/>
      <c r="I199" s="155">
        <v>544</v>
      </c>
      <c r="J199" s="155">
        <v>1406</v>
      </c>
      <c r="K199" s="155">
        <v>667.52977412731002</v>
      </c>
      <c r="L199" s="155">
        <v>21210</v>
      </c>
      <c r="M199" s="155">
        <v>17733</v>
      </c>
      <c r="N199" s="110"/>
      <c r="O199" s="110"/>
    </row>
    <row r="200" spans="1:15" ht="13.2" x14ac:dyDescent="0.25">
      <c r="A200" s="110" t="s">
        <v>517</v>
      </c>
      <c r="B200" s="110">
        <v>12216</v>
      </c>
      <c r="C200" s="155">
        <v>542</v>
      </c>
      <c r="D200" s="155">
        <v>15.1490682795776</v>
      </c>
      <c r="E200" s="155">
        <v>122.96027502762399</v>
      </c>
      <c r="F200" s="155">
        <v>283.62364682065203</v>
      </c>
      <c r="G200" s="155">
        <v>120.01714301054599</v>
      </c>
      <c r="H200" s="155"/>
      <c r="I200" s="155">
        <v>125</v>
      </c>
      <c r="J200" s="155">
        <v>450</v>
      </c>
      <c r="K200" s="155">
        <v>157.46475017111601</v>
      </c>
      <c r="L200" s="155">
        <v>6280</v>
      </c>
      <c r="M200" s="155">
        <v>5178</v>
      </c>
      <c r="N200" s="110"/>
      <c r="O200" s="110"/>
    </row>
    <row r="201" spans="1:15" ht="13.2" x14ac:dyDescent="0.25">
      <c r="A201" s="110" t="s">
        <v>518</v>
      </c>
      <c r="B201" s="110">
        <v>12800</v>
      </c>
      <c r="C201" s="155">
        <v>347</v>
      </c>
      <c r="D201" s="155">
        <v>-17.131995651642999</v>
      </c>
      <c r="E201" s="155">
        <v>41.3072747927799</v>
      </c>
      <c r="F201" s="155">
        <v>213.539061926074</v>
      </c>
      <c r="G201" s="155">
        <v>109.356887555745</v>
      </c>
      <c r="H201" s="155"/>
      <c r="I201" s="155">
        <v>44</v>
      </c>
      <c r="J201" s="155">
        <v>355</v>
      </c>
      <c r="K201" s="155">
        <v>150.33744010951401</v>
      </c>
      <c r="L201" s="155">
        <v>6591</v>
      </c>
      <c r="M201" s="155">
        <v>5839</v>
      </c>
      <c r="N201" s="110"/>
      <c r="O201" s="110"/>
    </row>
    <row r="202" spans="1:15" ht="14.25" customHeight="1" x14ac:dyDescent="0.25">
      <c r="A202" s="18" t="s">
        <v>519</v>
      </c>
      <c r="B202" s="110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10"/>
      <c r="O202" s="110"/>
    </row>
    <row r="203" spans="1:15" ht="13.2" x14ac:dyDescent="0.25">
      <c r="A203" s="110" t="s">
        <v>520</v>
      </c>
      <c r="B203" s="110">
        <v>25832</v>
      </c>
      <c r="C203" s="155">
        <v>505</v>
      </c>
      <c r="D203" s="155">
        <v>6.1207375747026997</v>
      </c>
      <c r="E203" s="155">
        <v>95.828132631128796</v>
      </c>
      <c r="F203" s="155">
        <v>264.07946836233498</v>
      </c>
      <c r="G203" s="155">
        <v>138.79834872909299</v>
      </c>
      <c r="H203" s="155"/>
      <c r="I203" s="155">
        <v>206</v>
      </c>
      <c r="J203" s="155">
        <v>886</v>
      </c>
      <c r="K203" s="155">
        <v>385.082135523614</v>
      </c>
      <c r="L203" s="155">
        <v>13478</v>
      </c>
      <c r="M203" s="155">
        <v>11287</v>
      </c>
      <c r="N203" s="110"/>
      <c r="O203" s="110"/>
    </row>
    <row r="204" spans="1:15" ht="13.2" x14ac:dyDescent="0.25">
      <c r="A204" s="110" t="s">
        <v>521</v>
      </c>
      <c r="B204" s="110">
        <v>8535</v>
      </c>
      <c r="C204" s="155">
        <v>1176</v>
      </c>
      <c r="D204" s="155">
        <v>226.936474851398</v>
      </c>
      <c r="E204" s="155">
        <v>128.12140831503999</v>
      </c>
      <c r="F204" s="155">
        <v>387.90365993914401</v>
      </c>
      <c r="G204" s="155">
        <v>433.21472704219599</v>
      </c>
      <c r="H204" s="155"/>
      <c r="I204" s="155">
        <v>91</v>
      </c>
      <c r="J204" s="155">
        <v>430</v>
      </c>
      <c r="K204" s="155">
        <v>397.11635865845301</v>
      </c>
      <c r="L204" s="155">
        <v>4560</v>
      </c>
      <c r="M204" s="155">
        <v>3136</v>
      </c>
      <c r="N204" s="110"/>
      <c r="O204" s="110"/>
    </row>
    <row r="205" spans="1:15" ht="13.2" x14ac:dyDescent="0.25">
      <c r="A205" s="110" t="s">
        <v>522</v>
      </c>
      <c r="B205" s="110">
        <v>10315</v>
      </c>
      <c r="C205" s="155">
        <v>861</v>
      </c>
      <c r="D205" s="155">
        <v>50.021570954554697</v>
      </c>
      <c r="E205" s="155">
        <v>234.15889610643001</v>
      </c>
      <c r="F205" s="155">
        <v>388.89059312572402</v>
      </c>
      <c r="G205" s="155">
        <v>188.03925654884</v>
      </c>
      <c r="H205" s="155"/>
      <c r="I205" s="155">
        <v>201</v>
      </c>
      <c r="J205" s="155">
        <v>521</v>
      </c>
      <c r="K205" s="155">
        <v>208.31895961670099</v>
      </c>
      <c r="L205" s="155">
        <v>5254</v>
      </c>
      <c r="M205" s="155">
        <v>4211</v>
      </c>
      <c r="N205" s="110"/>
      <c r="O205" s="110"/>
    </row>
    <row r="206" spans="1:15" ht="13.2" x14ac:dyDescent="0.25">
      <c r="A206" s="110" t="s">
        <v>523</v>
      </c>
      <c r="B206" s="110">
        <v>11578</v>
      </c>
      <c r="C206" s="155">
        <v>372</v>
      </c>
      <c r="D206" s="155">
        <v>-4.2542897934970698</v>
      </c>
      <c r="E206" s="155">
        <v>60.197476417185797</v>
      </c>
      <c r="F206" s="155">
        <v>238.73706504144499</v>
      </c>
      <c r="G206" s="155">
        <v>77.767507669328594</v>
      </c>
      <c r="H206" s="155"/>
      <c r="I206" s="155">
        <v>58</v>
      </c>
      <c r="J206" s="155">
        <v>359</v>
      </c>
      <c r="K206" s="155">
        <v>96.703627652292994</v>
      </c>
      <c r="L206" s="155">
        <v>6054</v>
      </c>
      <c r="M206" s="155">
        <v>5174</v>
      </c>
      <c r="N206" s="110"/>
      <c r="O206" s="110"/>
    </row>
    <row r="207" spans="1:15" ht="13.2" x14ac:dyDescent="0.25">
      <c r="A207" s="110" t="s">
        <v>524</v>
      </c>
      <c r="B207" s="110">
        <v>9105</v>
      </c>
      <c r="C207" s="155">
        <v>630</v>
      </c>
      <c r="D207" s="155">
        <v>26.102008532379401</v>
      </c>
      <c r="E207" s="155">
        <v>80.507014522995703</v>
      </c>
      <c r="F207" s="155">
        <v>352.62658558959703</v>
      </c>
      <c r="G207" s="155">
        <v>170.582284145344</v>
      </c>
      <c r="H207" s="155"/>
      <c r="I207" s="155">
        <v>61</v>
      </c>
      <c r="J207" s="155">
        <v>417</v>
      </c>
      <c r="K207" s="155">
        <v>166.81108829568799</v>
      </c>
      <c r="L207" s="155">
        <v>4754</v>
      </c>
      <c r="M207" s="155">
        <v>3870</v>
      </c>
      <c r="N207" s="110"/>
      <c r="O207" s="110"/>
    </row>
    <row r="208" spans="1:15" ht="13.2" x14ac:dyDescent="0.25">
      <c r="A208" s="110" t="s">
        <v>525</v>
      </c>
      <c r="B208" s="110">
        <v>11589</v>
      </c>
      <c r="C208" s="155">
        <v>674</v>
      </c>
      <c r="D208" s="155">
        <v>32.583456803284299</v>
      </c>
      <c r="E208" s="155">
        <v>76.730776605796095</v>
      </c>
      <c r="F208" s="155">
        <v>236.51733792844701</v>
      </c>
      <c r="G208" s="155">
        <v>328.21356313531999</v>
      </c>
      <c r="H208" s="155"/>
      <c r="I208" s="155">
        <v>74</v>
      </c>
      <c r="J208" s="155">
        <v>356</v>
      </c>
      <c r="K208" s="155">
        <v>408.52019164955499</v>
      </c>
      <c r="L208" s="155">
        <v>6013</v>
      </c>
      <c r="M208" s="155">
        <v>4862</v>
      </c>
      <c r="N208" s="110"/>
      <c r="O208" s="110"/>
    </row>
    <row r="209" spans="1:15" ht="13.2" x14ac:dyDescent="0.25">
      <c r="A209" s="110" t="s">
        <v>526</v>
      </c>
      <c r="B209" s="110">
        <v>16820</v>
      </c>
      <c r="C209" s="155">
        <v>216</v>
      </c>
      <c r="D209" s="155">
        <v>-15.113961035729499</v>
      </c>
      <c r="E209" s="155">
        <v>44.294472591544299</v>
      </c>
      <c r="F209" s="155">
        <v>123.593809853547</v>
      </c>
      <c r="G209" s="155">
        <v>63.244640789861002</v>
      </c>
      <c r="H209" s="155"/>
      <c r="I209" s="155">
        <v>62</v>
      </c>
      <c r="J209" s="155">
        <v>270</v>
      </c>
      <c r="K209" s="155">
        <v>114.251197809719</v>
      </c>
      <c r="L209" s="155">
        <v>8724</v>
      </c>
      <c r="M209" s="155">
        <v>7818</v>
      </c>
      <c r="N209" s="110"/>
      <c r="O209" s="110"/>
    </row>
    <row r="210" spans="1:15" ht="13.2" x14ac:dyDescent="0.25">
      <c r="A210" s="110" t="s">
        <v>527</v>
      </c>
      <c r="B210" s="110">
        <v>96466</v>
      </c>
      <c r="C210" s="155">
        <v>465</v>
      </c>
      <c r="D210" s="155">
        <v>-14.548929239351301</v>
      </c>
      <c r="E210" s="155">
        <v>109.49604715852</v>
      </c>
      <c r="F210" s="155">
        <v>205.20443986577999</v>
      </c>
      <c r="G210" s="155">
        <v>164.970511533539</v>
      </c>
      <c r="H210" s="155"/>
      <c r="I210" s="155">
        <v>879</v>
      </c>
      <c r="J210" s="155">
        <v>2571</v>
      </c>
      <c r="K210" s="155">
        <v>1709.19507186858</v>
      </c>
      <c r="L210" s="155">
        <v>55321</v>
      </c>
      <c r="M210" s="155">
        <v>48326</v>
      </c>
      <c r="N210" s="110"/>
      <c r="O210" s="110"/>
    </row>
    <row r="211" spans="1:15" ht="13.2" x14ac:dyDescent="0.25">
      <c r="A211" s="110" t="s">
        <v>528</v>
      </c>
      <c r="B211" s="110">
        <v>12115</v>
      </c>
      <c r="C211" s="155">
        <v>408</v>
      </c>
      <c r="D211" s="155">
        <v>-6.3084130306969897</v>
      </c>
      <c r="E211" s="155">
        <v>70.423688387195398</v>
      </c>
      <c r="F211" s="155">
        <v>250.39851589068999</v>
      </c>
      <c r="G211" s="155">
        <v>93.082565948933393</v>
      </c>
      <c r="H211" s="155"/>
      <c r="I211" s="155">
        <v>71</v>
      </c>
      <c r="J211" s="155">
        <v>394</v>
      </c>
      <c r="K211" s="155">
        <v>121.116358658453</v>
      </c>
      <c r="L211" s="155">
        <v>6233</v>
      </c>
      <c r="M211" s="155">
        <v>5354</v>
      </c>
      <c r="N211" s="110"/>
      <c r="O211" s="110"/>
    </row>
    <row r="212" spans="1:15" ht="13.2" x14ac:dyDescent="0.25">
      <c r="A212" s="110" t="s">
        <v>529</v>
      </c>
      <c r="B212" s="110">
        <v>24053</v>
      </c>
      <c r="C212" s="155">
        <v>594</v>
      </c>
      <c r="D212" s="155">
        <v>18.992647528618701</v>
      </c>
      <c r="E212" s="155">
        <v>133.39079072711101</v>
      </c>
      <c r="F212" s="155">
        <v>304.41791899856298</v>
      </c>
      <c r="G212" s="155">
        <v>136.999718119612</v>
      </c>
      <c r="H212" s="155"/>
      <c r="I212" s="155">
        <v>267</v>
      </c>
      <c r="J212" s="155">
        <v>951</v>
      </c>
      <c r="K212" s="155">
        <v>353.91581108829598</v>
      </c>
      <c r="L212" s="155">
        <v>12587</v>
      </c>
      <c r="M212" s="155">
        <v>10343</v>
      </c>
      <c r="N212" s="110"/>
      <c r="O212" s="110"/>
    </row>
    <row r="213" spans="1:15" ht="13.2" x14ac:dyDescent="0.25">
      <c r="A213" s="110" t="s">
        <v>530</v>
      </c>
      <c r="B213" s="110">
        <v>3701</v>
      </c>
      <c r="C213" s="155">
        <v>669</v>
      </c>
      <c r="D213" s="155">
        <v>30.607731110120501</v>
      </c>
      <c r="E213" s="155">
        <v>87.6654600008888</v>
      </c>
      <c r="F213" s="155">
        <v>291.25131690447199</v>
      </c>
      <c r="G213" s="155">
        <v>259.47151119794501</v>
      </c>
      <c r="H213" s="155"/>
      <c r="I213" s="155">
        <v>27</v>
      </c>
      <c r="J213" s="155">
        <v>140</v>
      </c>
      <c r="K213" s="155">
        <v>103.13826146475</v>
      </c>
      <c r="L213" s="155">
        <v>1881</v>
      </c>
      <c r="M213" s="155">
        <v>1525</v>
      </c>
      <c r="N213" s="110"/>
      <c r="O213" s="110"/>
    </row>
    <row r="214" spans="1:15" ht="13.2" x14ac:dyDescent="0.25">
      <c r="A214" s="110" t="s">
        <v>531</v>
      </c>
      <c r="B214" s="110">
        <v>3882</v>
      </c>
      <c r="C214" s="155">
        <v>544</v>
      </c>
      <c r="D214" s="155">
        <v>10.2278431204452</v>
      </c>
      <c r="E214" s="155">
        <v>80.482536245592399</v>
      </c>
      <c r="F214" s="155">
        <v>321.30570042297597</v>
      </c>
      <c r="G214" s="155">
        <v>131.915588190254</v>
      </c>
      <c r="H214" s="155"/>
      <c r="I214" s="155">
        <v>26</v>
      </c>
      <c r="J214" s="155">
        <v>162</v>
      </c>
      <c r="K214" s="155">
        <v>55</v>
      </c>
      <c r="L214" s="155">
        <v>1974</v>
      </c>
      <c r="M214" s="155">
        <v>1643</v>
      </c>
      <c r="N214" s="110"/>
      <c r="O214" s="110"/>
    </row>
    <row r="215" spans="1:15" ht="13.2" x14ac:dyDescent="0.25">
      <c r="A215" s="110" t="s">
        <v>532</v>
      </c>
      <c r="B215" s="110">
        <v>13418</v>
      </c>
      <c r="C215" s="155">
        <v>481</v>
      </c>
      <c r="D215" s="155">
        <v>-7.4300614275181003</v>
      </c>
      <c r="E215" s="155">
        <v>74.3317130649625</v>
      </c>
      <c r="F215" s="155">
        <v>238.70663475884999</v>
      </c>
      <c r="G215" s="155">
        <v>175.25541182565499</v>
      </c>
      <c r="H215" s="155"/>
      <c r="I215" s="155">
        <v>83</v>
      </c>
      <c r="J215" s="155">
        <v>416</v>
      </c>
      <c r="K215" s="155">
        <v>252.56331279945201</v>
      </c>
      <c r="L215" s="155">
        <v>7136</v>
      </c>
      <c r="M215" s="155">
        <v>6140</v>
      </c>
      <c r="N215" s="110"/>
      <c r="O215" s="110"/>
    </row>
    <row r="216" spans="1:15" ht="13.2" x14ac:dyDescent="0.25">
      <c r="A216" s="110" t="s">
        <v>533</v>
      </c>
      <c r="B216" s="110">
        <v>15242</v>
      </c>
      <c r="C216" s="155">
        <v>606</v>
      </c>
      <c r="D216" s="155">
        <v>29.748313182319102</v>
      </c>
      <c r="E216" s="155">
        <v>134.814929838659</v>
      </c>
      <c r="F216" s="155">
        <v>256.61421022861299</v>
      </c>
      <c r="G216" s="155">
        <v>184.571036297451</v>
      </c>
      <c r="H216" s="155"/>
      <c r="I216" s="155">
        <v>171</v>
      </c>
      <c r="J216" s="155">
        <v>508</v>
      </c>
      <c r="K216" s="155">
        <v>302.14579055441499</v>
      </c>
      <c r="L216" s="155">
        <v>7883</v>
      </c>
      <c r="M216" s="155">
        <v>6364</v>
      </c>
      <c r="N216" s="110"/>
      <c r="O216" s="110"/>
    </row>
    <row r="217" spans="1:15" ht="13.2" x14ac:dyDescent="0.25">
      <c r="A217" s="110" t="s">
        <v>534</v>
      </c>
      <c r="B217" s="110">
        <v>11411</v>
      </c>
      <c r="C217" s="155">
        <v>576</v>
      </c>
      <c r="D217" s="155">
        <v>17.351586043678601</v>
      </c>
      <c r="E217" s="155">
        <v>82.140006758055307</v>
      </c>
      <c r="F217" s="155">
        <v>262.47312567001899</v>
      </c>
      <c r="G217" s="155">
        <v>214.04446463827799</v>
      </c>
      <c r="H217" s="155"/>
      <c r="I217" s="155">
        <v>78</v>
      </c>
      <c r="J217" s="155">
        <v>389</v>
      </c>
      <c r="K217" s="155">
        <v>262.32443531827499</v>
      </c>
      <c r="L217" s="155">
        <v>5947</v>
      </c>
      <c r="M217" s="155">
        <v>4895</v>
      </c>
      <c r="N217" s="110"/>
      <c r="O217" s="110"/>
    </row>
    <row r="218" spans="1:15" ht="13.2" x14ac:dyDescent="0.25">
      <c r="A218" s="110" t="s">
        <v>535</v>
      </c>
      <c r="B218" s="110">
        <v>9914</v>
      </c>
      <c r="C218" s="155">
        <v>890</v>
      </c>
      <c r="D218" s="155">
        <v>115.25716267355</v>
      </c>
      <c r="E218" s="155">
        <v>106.663933295861</v>
      </c>
      <c r="F218" s="155">
        <v>312.202290983247</v>
      </c>
      <c r="G218" s="155">
        <v>355.430330195598</v>
      </c>
      <c r="H218" s="155"/>
      <c r="I218" s="155">
        <v>88</v>
      </c>
      <c r="J218" s="155">
        <v>402</v>
      </c>
      <c r="K218" s="155">
        <v>378.45516769336098</v>
      </c>
      <c r="L218" s="155">
        <v>5293</v>
      </c>
      <c r="M218" s="155">
        <v>3921</v>
      </c>
      <c r="N218" s="110"/>
      <c r="O218" s="110"/>
    </row>
    <row r="219" spans="1:15" ht="14.25" customHeight="1" x14ac:dyDescent="0.25">
      <c r="A219" s="18" t="s">
        <v>536</v>
      </c>
      <c r="B219" s="110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10"/>
      <c r="O219" s="110"/>
    </row>
    <row r="220" spans="1:15" ht="13.2" x14ac:dyDescent="0.25">
      <c r="A220" s="110" t="s">
        <v>537</v>
      </c>
      <c r="B220" s="110">
        <v>11497</v>
      </c>
      <c r="C220" s="155">
        <v>485</v>
      </c>
      <c r="D220" s="155">
        <v>-12.7664680523817</v>
      </c>
      <c r="E220" s="155">
        <v>74.209183683645506</v>
      </c>
      <c r="F220" s="155">
        <v>312.07597244024402</v>
      </c>
      <c r="G220" s="155">
        <v>111.277007956784</v>
      </c>
      <c r="H220" s="155"/>
      <c r="I220" s="155">
        <v>71</v>
      </c>
      <c r="J220" s="155">
        <v>466</v>
      </c>
      <c r="K220" s="155">
        <v>137.404517453799</v>
      </c>
      <c r="L220" s="155">
        <v>5841</v>
      </c>
      <c r="M220" s="155">
        <v>5080</v>
      </c>
      <c r="N220" s="110"/>
      <c r="O220" s="110"/>
    </row>
    <row r="221" spans="1:15" ht="13.2" x14ac:dyDescent="0.25">
      <c r="A221" s="110" t="s">
        <v>538</v>
      </c>
      <c r="B221" s="110">
        <v>9530</v>
      </c>
      <c r="C221" s="155">
        <v>649</v>
      </c>
      <c r="D221" s="155">
        <v>27.044140725379702</v>
      </c>
      <c r="E221" s="155">
        <v>151.31158561888299</v>
      </c>
      <c r="F221" s="155">
        <v>352.25124419462202</v>
      </c>
      <c r="G221" s="155">
        <v>118.248168298751</v>
      </c>
      <c r="H221" s="155"/>
      <c r="I221" s="155">
        <v>120</v>
      </c>
      <c r="J221" s="155">
        <v>436</v>
      </c>
      <c r="K221" s="155">
        <v>121.031485284052</v>
      </c>
      <c r="L221" s="155">
        <v>4877</v>
      </c>
      <c r="M221" s="155">
        <v>3970</v>
      </c>
      <c r="N221" s="110"/>
      <c r="O221" s="110"/>
    </row>
    <row r="222" spans="1:15" ht="13.2" x14ac:dyDescent="0.25">
      <c r="A222" s="110" t="s">
        <v>539</v>
      </c>
      <c r="B222" s="110">
        <v>16290</v>
      </c>
      <c r="C222" s="155">
        <v>691</v>
      </c>
      <c r="D222" s="155">
        <v>-4.9071643561405001</v>
      </c>
      <c r="E222" s="155">
        <v>153.43558291240799</v>
      </c>
      <c r="F222" s="155">
        <v>353.54073517927799</v>
      </c>
      <c r="G222" s="155">
        <v>189.11622825733801</v>
      </c>
      <c r="H222" s="155"/>
      <c r="I222" s="155">
        <v>208</v>
      </c>
      <c r="J222" s="155">
        <v>748</v>
      </c>
      <c r="K222" s="155">
        <v>330.87268993839803</v>
      </c>
      <c r="L222" s="155">
        <v>8601</v>
      </c>
      <c r="M222" s="155">
        <v>7361</v>
      </c>
      <c r="N222" s="110"/>
      <c r="O222" s="110"/>
    </row>
    <row r="223" spans="1:15" ht="13.2" x14ac:dyDescent="0.25">
      <c r="A223" s="110" t="s">
        <v>540</v>
      </c>
      <c r="B223" s="110">
        <v>6656</v>
      </c>
      <c r="C223" s="155">
        <v>677</v>
      </c>
      <c r="D223" s="155">
        <v>28.836066852070999</v>
      </c>
      <c r="E223" s="155">
        <v>178.733400545682</v>
      </c>
      <c r="F223" s="155">
        <v>290.348345305767</v>
      </c>
      <c r="G223" s="155">
        <v>178.96178037448101</v>
      </c>
      <c r="H223" s="155"/>
      <c r="I223" s="155">
        <v>99</v>
      </c>
      <c r="J223" s="155">
        <v>251</v>
      </c>
      <c r="K223" s="155">
        <v>127.933607118412</v>
      </c>
      <c r="L223" s="155">
        <v>3442</v>
      </c>
      <c r="M223" s="155">
        <v>2800</v>
      </c>
      <c r="N223" s="110"/>
      <c r="O223" s="110"/>
    </row>
    <row r="224" spans="1:15" ht="13.2" x14ac:dyDescent="0.25">
      <c r="A224" s="110" t="s">
        <v>541</v>
      </c>
      <c r="B224" s="110">
        <v>30278</v>
      </c>
      <c r="C224" s="155">
        <v>609</v>
      </c>
      <c r="D224" s="155">
        <v>-2.8899369458182802</v>
      </c>
      <c r="E224" s="155">
        <v>158.75106358279399</v>
      </c>
      <c r="F224" s="155">
        <v>312.77848658432902</v>
      </c>
      <c r="G224" s="155">
        <v>140.24853033422599</v>
      </c>
      <c r="H224" s="155"/>
      <c r="I224" s="155">
        <v>400</v>
      </c>
      <c r="J224" s="155">
        <v>1230</v>
      </c>
      <c r="K224" s="155">
        <v>456.07529089664598</v>
      </c>
      <c r="L224" s="155">
        <v>16252</v>
      </c>
      <c r="M224" s="155">
        <v>13864</v>
      </c>
      <c r="N224" s="110"/>
      <c r="O224" s="110"/>
    </row>
    <row r="225" spans="1:15" ht="13.2" x14ac:dyDescent="0.25">
      <c r="A225" s="110" t="s">
        <v>542</v>
      </c>
      <c r="B225" s="110">
        <v>22479</v>
      </c>
      <c r="C225" s="155">
        <v>548</v>
      </c>
      <c r="D225" s="155">
        <v>-12.957627602663599</v>
      </c>
      <c r="E225" s="155">
        <v>124.555460189092</v>
      </c>
      <c r="F225" s="155">
        <v>305.52504321055102</v>
      </c>
      <c r="G225" s="155">
        <v>130.55237875808399</v>
      </c>
      <c r="H225" s="155"/>
      <c r="I225" s="155">
        <v>233</v>
      </c>
      <c r="J225" s="155">
        <v>892</v>
      </c>
      <c r="K225" s="155">
        <v>315.19028062970602</v>
      </c>
      <c r="L225" s="155">
        <v>11952</v>
      </c>
      <c r="M225" s="155">
        <v>10379</v>
      </c>
      <c r="N225" s="110"/>
      <c r="O225" s="110"/>
    </row>
    <row r="226" spans="1:15" ht="13.2" x14ac:dyDescent="0.25">
      <c r="A226" s="110" t="s">
        <v>543</v>
      </c>
      <c r="B226" s="110">
        <v>5576</v>
      </c>
      <c r="C226" s="155">
        <v>723</v>
      </c>
      <c r="D226" s="155">
        <v>24.3170733041127</v>
      </c>
      <c r="E226" s="155">
        <v>189.646024873595</v>
      </c>
      <c r="F226" s="155">
        <v>283.06752202296502</v>
      </c>
      <c r="G226" s="155">
        <v>226.19308754135801</v>
      </c>
      <c r="H226" s="155"/>
      <c r="I226" s="155">
        <v>88</v>
      </c>
      <c r="J226" s="155">
        <v>205</v>
      </c>
      <c r="K226" s="155">
        <v>135.460643394935</v>
      </c>
      <c r="L226" s="155">
        <v>2823</v>
      </c>
      <c r="M226" s="155">
        <v>2319</v>
      </c>
      <c r="N226" s="110"/>
      <c r="O226" s="110"/>
    </row>
    <row r="227" spans="1:15" ht="13.2" x14ac:dyDescent="0.25">
      <c r="A227" s="110" t="s">
        <v>544</v>
      </c>
      <c r="B227" s="110">
        <v>8756</v>
      </c>
      <c r="C227" s="155">
        <v>420</v>
      </c>
      <c r="D227" s="155">
        <v>-22.884948948072701</v>
      </c>
      <c r="E227" s="155">
        <v>57.6404515568506</v>
      </c>
      <c r="F227" s="155">
        <v>257.64446362656702</v>
      </c>
      <c r="G227" s="155">
        <v>127.686293711575</v>
      </c>
      <c r="H227" s="155"/>
      <c r="I227" s="155">
        <v>42</v>
      </c>
      <c r="J227" s="155">
        <v>293</v>
      </c>
      <c r="K227" s="155">
        <v>120.077344284736</v>
      </c>
      <c r="L227" s="155">
        <v>4511</v>
      </c>
      <c r="M227" s="155">
        <v>4025</v>
      </c>
      <c r="N227" s="110"/>
      <c r="O227" s="110"/>
    </row>
    <row r="228" spans="1:15" ht="13.2" x14ac:dyDescent="0.25">
      <c r="A228" s="110" t="s">
        <v>545</v>
      </c>
      <c r="B228" s="110">
        <v>23435</v>
      </c>
      <c r="C228" s="155">
        <v>636</v>
      </c>
      <c r="D228" s="155">
        <v>4.1454115474837998</v>
      </c>
      <c r="E228" s="155">
        <v>169.72541249689701</v>
      </c>
      <c r="F228" s="155">
        <v>330.18706131938399</v>
      </c>
      <c r="G228" s="155">
        <v>132.00124627458101</v>
      </c>
      <c r="H228" s="155"/>
      <c r="I228" s="155">
        <v>331</v>
      </c>
      <c r="J228" s="155">
        <v>1005</v>
      </c>
      <c r="K228" s="155">
        <v>332.241615331964</v>
      </c>
      <c r="L228" s="155">
        <v>12309</v>
      </c>
      <c r="M228" s="155">
        <v>10386</v>
      </c>
      <c r="N228" s="110"/>
      <c r="O228" s="110"/>
    </row>
    <row r="229" spans="1:15" ht="13.2" x14ac:dyDescent="0.25">
      <c r="A229" s="110" t="s">
        <v>546</v>
      </c>
      <c r="B229" s="110">
        <v>4517</v>
      </c>
      <c r="C229" s="155">
        <v>817</v>
      </c>
      <c r="D229" s="155">
        <v>82.792392910573398</v>
      </c>
      <c r="E229" s="155">
        <v>148.97787435075901</v>
      </c>
      <c r="F229" s="155">
        <v>424.43208172617602</v>
      </c>
      <c r="G229" s="155">
        <v>160.68882902215299</v>
      </c>
      <c r="H229" s="155"/>
      <c r="I229" s="155">
        <v>56</v>
      </c>
      <c r="J229" s="155">
        <v>249</v>
      </c>
      <c r="K229" s="155">
        <v>77.955509924709105</v>
      </c>
      <c r="L229" s="155">
        <v>2318</v>
      </c>
      <c r="M229" s="155">
        <v>1772</v>
      </c>
      <c r="N229" s="110"/>
      <c r="O229" s="110"/>
    </row>
    <row r="230" spans="1:15" ht="13.2" x14ac:dyDescent="0.25">
      <c r="A230" s="110" t="s">
        <v>547</v>
      </c>
      <c r="B230" s="110">
        <v>10701</v>
      </c>
      <c r="C230" s="155">
        <v>498</v>
      </c>
      <c r="D230" s="155">
        <v>-4.5770764164475102</v>
      </c>
      <c r="E230" s="155">
        <v>115.66359789399699</v>
      </c>
      <c r="F230" s="155">
        <v>270.534357651927</v>
      </c>
      <c r="G230" s="155">
        <v>116.20268608854499</v>
      </c>
      <c r="H230" s="155"/>
      <c r="I230" s="155">
        <v>103</v>
      </c>
      <c r="J230" s="155">
        <v>376</v>
      </c>
      <c r="K230" s="155">
        <v>133.55236139630401</v>
      </c>
      <c r="L230" s="155">
        <v>5415</v>
      </c>
      <c r="M230" s="155">
        <v>4632</v>
      </c>
      <c r="N230" s="110"/>
      <c r="O230" s="110"/>
    </row>
    <row r="231" spans="1:15" ht="13.2" x14ac:dyDescent="0.25">
      <c r="A231" s="110" t="s">
        <v>536</v>
      </c>
      <c r="B231" s="110">
        <v>158057</v>
      </c>
      <c r="C231" s="155">
        <v>614</v>
      </c>
      <c r="D231" s="155">
        <v>-10.799466756995599</v>
      </c>
      <c r="E231" s="155">
        <v>180.260950340573</v>
      </c>
      <c r="F231" s="155">
        <v>256.47414346637498</v>
      </c>
      <c r="G231" s="155">
        <v>187.778106613463</v>
      </c>
      <c r="H231" s="155"/>
      <c r="I231" s="155">
        <v>2371</v>
      </c>
      <c r="J231" s="155">
        <v>5265</v>
      </c>
      <c r="K231" s="155">
        <v>3187.6433949349798</v>
      </c>
      <c r="L231" s="155">
        <v>90966</v>
      </c>
      <c r="M231" s="155">
        <v>78597</v>
      </c>
      <c r="N231" s="110"/>
      <c r="O231" s="110"/>
    </row>
    <row r="232" spans="1:15" ht="14.25" customHeight="1" x14ac:dyDescent="0.25">
      <c r="A232" s="18" t="s">
        <v>548</v>
      </c>
      <c r="B232" s="110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10"/>
      <c r="O232" s="110"/>
    </row>
    <row r="233" spans="1:15" ht="13.2" x14ac:dyDescent="0.25">
      <c r="A233" s="110" t="s">
        <v>549</v>
      </c>
      <c r="B233" s="110">
        <v>14083</v>
      </c>
      <c r="C233" s="155">
        <v>529</v>
      </c>
      <c r="D233" s="155">
        <v>-2.6532530181137099</v>
      </c>
      <c r="E233" s="155">
        <v>130.55096562938601</v>
      </c>
      <c r="F233" s="155">
        <v>284.293618653186</v>
      </c>
      <c r="G233" s="155">
        <v>117.29972450275901</v>
      </c>
      <c r="H233" s="155"/>
      <c r="I233" s="155">
        <v>153</v>
      </c>
      <c r="J233" s="155">
        <v>520</v>
      </c>
      <c r="K233" s="155">
        <v>177.420260095825</v>
      </c>
      <c r="L233" s="155">
        <v>7354</v>
      </c>
      <c r="M233" s="155">
        <v>6268</v>
      </c>
      <c r="N233" s="110"/>
      <c r="O233" s="110"/>
    </row>
    <row r="234" spans="1:15" ht="13.2" x14ac:dyDescent="0.25">
      <c r="A234" s="110" t="s">
        <v>550</v>
      </c>
      <c r="B234" s="110">
        <v>13341</v>
      </c>
      <c r="C234" s="155">
        <v>940</v>
      </c>
      <c r="D234" s="155">
        <v>47.695496873929798</v>
      </c>
      <c r="E234" s="155">
        <v>272.92170846590102</v>
      </c>
      <c r="F234" s="155">
        <v>376.28608519331902</v>
      </c>
      <c r="G234" s="155">
        <v>242.897688055815</v>
      </c>
      <c r="H234" s="155"/>
      <c r="I234" s="155">
        <v>303</v>
      </c>
      <c r="J234" s="155">
        <v>652</v>
      </c>
      <c r="K234" s="155">
        <v>348.03490759753601</v>
      </c>
      <c r="L234" s="155">
        <v>6946</v>
      </c>
      <c r="M234" s="155">
        <v>5613</v>
      </c>
      <c r="N234" s="110"/>
      <c r="O234" s="110"/>
    </row>
    <row r="235" spans="1:15" ht="13.2" x14ac:dyDescent="0.25">
      <c r="A235" s="110" t="s">
        <v>551</v>
      </c>
      <c r="B235" s="110">
        <v>16711</v>
      </c>
      <c r="C235" s="155">
        <v>631</v>
      </c>
      <c r="D235" s="155">
        <v>5.0075901097637496</v>
      </c>
      <c r="E235" s="155">
        <v>150.28916925384601</v>
      </c>
      <c r="F235" s="155">
        <v>329.42954750180201</v>
      </c>
      <c r="G235" s="155">
        <v>145.94495694968299</v>
      </c>
      <c r="H235" s="155"/>
      <c r="I235" s="155">
        <v>209</v>
      </c>
      <c r="J235" s="155">
        <v>715</v>
      </c>
      <c r="K235" s="155">
        <v>261.94045174538002</v>
      </c>
      <c r="L235" s="155">
        <v>8788</v>
      </c>
      <c r="M235" s="155">
        <v>7404</v>
      </c>
      <c r="N235" s="110"/>
      <c r="O235" s="110"/>
    </row>
    <row r="236" spans="1:15" ht="13.2" x14ac:dyDescent="0.25">
      <c r="A236" s="110" t="s">
        <v>552</v>
      </c>
      <c r="B236" s="110">
        <v>8762</v>
      </c>
      <c r="C236" s="155">
        <v>657</v>
      </c>
      <c r="D236" s="155">
        <v>4.6458865292691698</v>
      </c>
      <c r="E236" s="155">
        <v>193.374721280968</v>
      </c>
      <c r="F236" s="155">
        <v>305.798212332866</v>
      </c>
      <c r="G236" s="155">
        <v>152.90944673873199</v>
      </c>
      <c r="H236" s="155"/>
      <c r="I236" s="155">
        <v>141</v>
      </c>
      <c r="J236" s="155">
        <v>348</v>
      </c>
      <c r="K236" s="155">
        <v>143.89596167008901</v>
      </c>
      <c r="L236" s="155">
        <v>4594</v>
      </c>
      <c r="M236" s="155">
        <v>3875</v>
      </c>
      <c r="N236" s="110"/>
      <c r="O236" s="110"/>
    </row>
    <row r="237" spans="1:15" ht="13.2" x14ac:dyDescent="0.25">
      <c r="A237" s="110" t="s">
        <v>553</v>
      </c>
      <c r="B237" s="110">
        <v>26120</v>
      </c>
      <c r="C237" s="155">
        <v>700</v>
      </c>
      <c r="D237" s="155">
        <v>5.06603060576046</v>
      </c>
      <c r="E237" s="155">
        <v>233.24837332523401</v>
      </c>
      <c r="F237" s="155">
        <v>293.88737707609403</v>
      </c>
      <c r="G237" s="155">
        <v>167.951923732116</v>
      </c>
      <c r="H237" s="155"/>
      <c r="I237" s="155">
        <v>507</v>
      </c>
      <c r="J237" s="155">
        <v>997</v>
      </c>
      <c r="K237" s="155">
        <v>471.16084873374399</v>
      </c>
      <c r="L237" s="155">
        <v>13783</v>
      </c>
      <c r="M237" s="155">
        <v>11629</v>
      </c>
      <c r="N237" s="110"/>
      <c r="O237" s="110"/>
    </row>
    <row r="238" spans="1:15" ht="13.2" x14ac:dyDescent="0.25">
      <c r="A238" s="110" t="s">
        <v>554</v>
      </c>
      <c r="B238" s="110">
        <v>5627</v>
      </c>
      <c r="C238" s="155">
        <v>648</v>
      </c>
      <c r="D238" s="155">
        <v>27.476251500495898</v>
      </c>
      <c r="E238" s="155">
        <v>160.165209142078</v>
      </c>
      <c r="F238" s="155">
        <v>329.76083532343</v>
      </c>
      <c r="G238" s="155">
        <v>130.71912614508199</v>
      </c>
      <c r="H238" s="155"/>
      <c r="I238" s="155">
        <v>75</v>
      </c>
      <c r="J238" s="155">
        <v>241</v>
      </c>
      <c r="K238" s="155">
        <v>79</v>
      </c>
      <c r="L238" s="155">
        <v>2878</v>
      </c>
      <c r="M238" s="155">
        <v>2341</v>
      </c>
      <c r="N238" s="110"/>
      <c r="O238" s="110"/>
    </row>
    <row r="239" spans="1:15" ht="13.2" x14ac:dyDescent="0.25">
      <c r="A239" s="110" t="s">
        <v>555</v>
      </c>
      <c r="B239" s="110">
        <v>22981</v>
      </c>
      <c r="C239" s="155">
        <v>617</v>
      </c>
      <c r="D239" s="155">
        <v>-3.0269784623320999</v>
      </c>
      <c r="E239" s="155">
        <v>167.849459304894</v>
      </c>
      <c r="F239" s="155">
        <v>305.21677654198902</v>
      </c>
      <c r="G239" s="155">
        <v>146.77414557195499</v>
      </c>
      <c r="H239" s="155"/>
      <c r="I239" s="155">
        <v>321</v>
      </c>
      <c r="J239" s="155">
        <v>911</v>
      </c>
      <c r="K239" s="155">
        <v>362.26762491444202</v>
      </c>
      <c r="L239" s="155">
        <v>12105</v>
      </c>
      <c r="M239" s="155">
        <v>10329</v>
      </c>
      <c r="N239" s="110"/>
      <c r="O239" s="110"/>
    </row>
    <row r="240" spans="1:15" ht="13.2" x14ac:dyDescent="0.25">
      <c r="A240" s="110" t="s">
        <v>556</v>
      </c>
      <c r="B240" s="110">
        <v>4402</v>
      </c>
      <c r="C240" s="155">
        <v>659</v>
      </c>
      <c r="D240" s="155">
        <v>29.649775866841999</v>
      </c>
      <c r="E240" s="155">
        <v>101.003290559356</v>
      </c>
      <c r="F240" s="155">
        <v>386.54599917865698</v>
      </c>
      <c r="G240" s="155">
        <v>141.602840284725</v>
      </c>
      <c r="H240" s="155"/>
      <c r="I240" s="155">
        <v>37</v>
      </c>
      <c r="J240" s="155">
        <v>221</v>
      </c>
      <c r="K240" s="155">
        <v>66.947296372347694</v>
      </c>
      <c r="L240" s="155">
        <v>2215</v>
      </c>
      <c r="M240" s="155">
        <v>1797</v>
      </c>
      <c r="N240" s="110"/>
      <c r="O240" s="110"/>
    </row>
    <row r="241" spans="1:15" ht="13.2" x14ac:dyDescent="0.25">
      <c r="A241" s="110" t="s">
        <v>557</v>
      </c>
      <c r="B241" s="110">
        <v>10033</v>
      </c>
      <c r="C241" s="155">
        <v>571</v>
      </c>
      <c r="D241" s="155">
        <v>3.39738362144905</v>
      </c>
      <c r="E241" s="155">
        <v>99.410238802518407</v>
      </c>
      <c r="F241" s="155">
        <v>349.17209733441803</v>
      </c>
      <c r="G241" s="155">
        <v>118.645133234345</v>
      </c>
      <c r="H241" s="155"/>
      <c r="I241" s="155">
        <v>83</v>
      </c>
      <c r="J241" s="155">
        <v>455</v>
      </c>
      <c r="K241" s="155">
        <v>127.847364818617</v>
      </c>
      <c r="L241" s="155">
        <v>5235</v>
      </c>
      <c r="M241" s="155">
        <v>4416</v>
      </c>
      <c r="N241" s="110"/>
      <c r="O241" s="110"/>
    </row>
    <row r="242" spans="1:15" ht="13.2" x14ac:dyDescent="0.25">
      <c r="A242" s="110" t="s">
        <v>558</v>
      </c>
      <c r="B242" s="110">
        <v>158653</v>
      </c>
      <c r="C242" s="155">
        <v>726</v>
      </c>
      <c r="D242" s="155">
        <v>-3.2375242293027502</v>
      </c>
      <c r="E242" s="155">
        <v>190.49059470112499</v>
      </c>
      <c r="F242" s="155">
        <v>280.11539680668</v>
      </c>
      <c r="G242" s="155">
        <v>258.92831411508399</v>
      </c>
      <c r="H242" s="155"/>
      <c r="I242" s="155">
        <v>2515</v>
      </c>
      <c r="J242" s="155">
        <v>5772</v>
      </c>
      <c r="K242" s="155">
        <v>4412.0342231348404</v>
      </c>
      <c r="L242" s="155">
        <v>89250</v>
      </c>
      <c r="M242" s="155">
        <v>76207</v>
      </c>
      <c r="N242" s="110"/>
      <c r="O242" s="110"/>
    </row>
    <row r="243" spans="1:15" ht="14.25" customHeight="1" x14ac:dyDescent="0.25">
      <c r="A243" s="18" t="s">
        <v>559</v>
      </c>
      <c r="B243" s="110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10"/>
      <c r="O243" s="110"/>
    </row>
    <row r="244" spans="1:15" ht="13.2" x14ac:dyDescent="0.25">
      <c r="A244" s="110" t="s">
        <v>560</v>
      </c>
      <c r="B244" s="110">
        <v>22932</v>
      </c>
      <c r="C244" s="155">
        <v>674</v>
      </c>
      <c r="D244" s="155">
        <v>8.4106485890198108</v>
      </c>
      <c r="E244" s="155">
        <v>194.40875249349199</v>
      </c>
      <c r="F244" s="155">
        <v>314.26271832753702</v>
      </c>
      <c r="G244" s="155">
        <v>157.07012348917399</v>
      </c>
      <c r="H244" s="155"/>
      <c r="I244" s="155">
        <v>371</v>
      </c>
      <c r="J244" s="155">
        <v>936</v>
      </c>
      <c r="K244" s="155">
        <v>386.85352498288802</v>
      </c>
      <c r="L244" s="155">
        <v>11973</v>
      </c>
      <c r="M244" s="155">
        <v>10046</v>
      </c>
      <c r="N244" s="110"/>
      <c r="O244" s="110"/>
    </row>
    <row r="245" spans="1:15" ht="13.2" x14ac:dyDescent="0.25">
      <c r="A245" s="110" t="s">
        <v>561</v>
      </c>
      <c r="B245" s="110">
        <v>52178</v>
      </c>
      <c r="C245" s="155">
        <v>759</v>
      </c>
      <c r="D245" s="155">
        <v>6.9816211116571703</v>
      </c>
      <c r="E245" s="155">
        <v>275.90096948836202</v>
      </c>
      <c r="F245" s="155">
        <v>317.84634202727398</v>
      </c>
      <c r="G245" s="155">
        <v>157.972620203861</v>
      </c>
      <c r="H245" s="155"/>
      <c r="I245" s="155">
        <v>1198</v>
      </c>
      <c r="J245" s="155">
        <v>2154</v>
      </c>
      <c r="K245" s="155">
        <v>885.27926078028804</v>
      </c>
      <c r="L245" s="155">
        <v>28675</v>
      </c>
      <c r="M245" s="155">
        <v>24158</v>
      </c>
      <c r="N245" s="110"/>
      <c r="O245" s="110"/>
    </row>
    <row r="246" spans="1:15" ht="13.2" x14ac:dyDescent="0.25">
      <c r="A246" s="110" t="s">
        <v>562</v>
      </c>
      <c r="B246" s="110">
        <v>59818</v>
      </c>
      <c r="C246" s="155">
        <v>385</v>
      </c>
      <c r="D246" s="155">
        <v>-18.2019212308976</v>
      </c>
      <c r="E246" s="155">
        <v>86.783207051600399</v>
      </c>
      <c r="F246" s="155">
        <v>200.665713629333</v>
      </c>
      <c r="G246" s="155">
        <v>115.933352108222</v>
      </c>
      <c r="H246" s="155"/>
      <c r="I246" s="155">
        <v>432</v>
      </c>
      <c r="J246" s="155">
        <v>1559</v>
      </c>
      <c r="K246" s="155">
        <v>744.819986310746</v>
      </c>
      <c r="L246" s="155">
        <v>32043</v>
      </c>
      <c r="M246" s="155">
        <v>28367</v>
      </c>
      <c r="N246" s="110"/>
      <c r="O246" s="110"/>
    </row>
    <row r="247" spans="1:15" ht="13.2" x14ac:dyDescent="0.25">
      <c r="A247" s="110" t="s">
        <v>563</v>
      </c>
      <c r="B247" s="110">
        <v>10499</v>
      </c>
      <c r="C247" s="155">
        <v>350</v>
      </c>
      <c r="D247" s="155">
        <v>-18.783851010162799</v>
      </c>
      <c r="E247" s="155">
        <v>61.805861027391103</v>
      </c>
      <c r="F247" s="155">
        <v>223.67160326721799</v>
      </c>
      <c r="G247" s="155">
        <v>83.229817724238799</v>
      </c>
      <c r="H247" s="155"/>
      <c r="I247" s="155">
        <v>54</v>
      </c>
      <c r="J247" s="155">
        <v>305</v>
      </c>
      <c r="K247" s="155">
        <v>93.850787132101303</v>
      </c>
      <c r="L247" s="155">
        <v>5283</v>
      </c>
      <c r="M247" s="155">
        <v>4700</v>
      </c>
      <c r="N247" s="110"/>
      <c r="O247" s="110"/>
    </row>
    <row r="248" spans="1:15" ht="13.2" x14ac:dyDescent="0.25">
      <c r="A248" s="110" t="s">
        <v>564</v>
      </c>
      <c r="B248" s="110">
        <v>15443</v>
      </c>
      <c r="C248" s="155">
        <v>619</v>
      </c>
      <c r="D248" s="155">
        <v>4.1966786481850402</v>
      </c>
      <c r="E248" s="155">
        <v>148.622832076593</v>
      </c>
      <c r="F248" s="155">
        <v>324.07134555241998</v>
      </c>
      <c r="G248" s="155">
        <v>141.89505470173299</v>
      </c>
      <c r="H248" s="155"/>
      <c r="I248" s="155">
        <v>191</v>
      </c>
      <c r="J248" s="155">
        <v>650</v>
      </c>
      <c r="K248" s="155">
        <v>235.347707049966</v>
      </c>
      <c r="L248" s="155">
        <v>8064</v>
      </c>
      <c r="M248" s="155">
        <v>6801</v>
      </c>
      <c r="N248" s="110"/>
      <c r="O248" s="110"/>
    </row>
    <row r="249" spans="1:15" ht="13.2" x14ac:dyDescent="0.25">
      <c r="A249" s="110" t="s">
        <v>565</v>
      </c>
      <c r="B249" s="110">
        <v>16113</v>
      </c>
      <c r="C249" s="155">
        <v>365</v>
      </c>
      <c r="D249" s="155">
        <v>-17.787947546728599</v>
      </c>
      <c r="E249" s="155">
        <v>68.611238237867795</v>
      </c>
      <c r="F249" s="155">
        <v>185.40193635086999</v>
      </c>
      <c r="G249" s="155">
        <v>128.61892067552901</v>
      </c>
      <c r="H249" s="155"/>
      <c r="I249" s="155">
        <v>92</v>
      </c>
      <c r="J249" s="155">
        <v>388</v>
      </c>
      <c r="K249" s="155">
        <v>222.58316221765901</v>
      </c>
      <c r="L249" s="155">
        <v>8006</v>
      </c>
      <c r="M249" s="155">
        <v>7093</v>
      </c>
      <c r="N249" s="110"/>
      <c r="O249" s="110"/>
    </row>
    <row r="250" spans="1:15" ht="13.2" x14ac:dyDescent="0.25">
      <c r="A250" s="110" t="s">
        <v>566</v>
      </c>
      <c r="B250" s="110">
        <v>26353</v>
      </c>
      <c r="C250" s="155">
        <v>784</v>
      </c>
      <c r="D250" s="155">
        <v>25.141096344779001</v>
      </c>
      <c r="E250" s="155">
        <v>184.21930520970801</v>
      </c>
      <c r="F250" s="155">
        <v>305.60508035441001</v>
      </c>
      <c r="G250" s="155">
        <v>269.43711139446998</v>
      </c>
      <c r="H250" s="155"/>
      <c r="I250" s="155">
        <v>404</v>
      </c>
      <c r="J250" s="155">
        <v>1046</v>
      </c>
      <c r="K250" s="155">
        <v>762.60301163586598</v>
      </c>
      <c r="L250" s="155">
        <v>13847</v>
      </c>
      <c r="M250" s="155">
        <v>11399</v>
      </c>
      <c r="N250" s="110"/>
      <c r="O250" s="110"/>
    </row>
    <row r="251" spans="1:15" ht="13.2" x14ac:dyDescent="0.25">
      <c r="A251" s="110" t="s">
        <v>567</v>
      </c>
      <c r="B251" s="110">
        <v>10258</v>
      </c>
      <c r="C251" s="155">
        <v>640</v>
      </c>
      <c r="D251" s="155">
        <v>-6.8014030753421704</v>
      </c>
      <c r="E251" s="155">
        <v>140.57315372859699</v>
      </c>
      <c r="F251" s="155">
        <v>281.46702326323299</v>
      </c>
      <c r="G251" s="155">
        <v>224.883206743881</v>
      </c>
      <c r="H251" s="155"/>
      <c r="I251" s="155">
        <v>120</v>
      </c>
      <c r="J251" s="155">
        <v>375</v>
      </c>
      <c r="K251" s="155">
        <v>247.759753593429</v>
      </c>
      <c r="L251" s="155">
        <v>5465</v>
      </c>
      <c r="M251" s="155">
        <v>4691</v>
      </c>
      <c r="N251" s="110"/>
      <c r="O251" s="110"/>
    </row>
    <row r="252" spans="1:15" ht="13.2" x14ac:dyDescent="0.25">
      <c r="A252" s="110" t="s">
        <v>568</v>
      </c>
      <c r="B252" s="110">
        <v>20679</v>
      </c>
      <c r="C252" s="155">
        <v>502</v>
      </c>
      <c r="D252" s="155">
        <v>-10.8389942147403</v>
      </c>
      <c r="E252" s="155">
        <v>81.935746789682497</v>
      </c>
      <c r="F252" s="155">
        <v>297.492617758145</v>
      </c>
      <c r="G252" s="155">
        <v>133.30317908484801</v>
      </c>
      <c r="H252" s="155"/>
      <c r="I252" s="155">
        <v>141</v>
      </c>
      <c r="J252" s="155">
        <v>799</v>
      </c>
      <c r="K252" s="155">
        <v>296.06091718001397</v>
      </c>
      <c r="L252" s="155">
        <v>10558</v>
      </c>
      <c r="M252" s="155">
        <v>9143</v>
      </c>
      <c r="N252" s="110"/>
      <c r="O252" s="110"/>
    </row>
    <row r="253" spans="1:15" ht="13.2" x14ac:dyDescent="0.25">
      <c r="A253" s="110" t="s">
        <v>569</v>
      </c>
      <c r="B253" s="110">
        <v>6934</v>
      </c>
      <c r="C253" s="155">
        <v>704</v>
      </c>
      <c r="D253" s="155">
        <v>1.9725563653005</v>
      </c>
      <c r="E253" s="155">
        <v>176.76658484363401</v>
      </c>
      <c r="F253" s="155">
        <v>381.97377993430598</v>
      </c>
      <c r="G253" s="155">
        <v>142.829231556515</v>
      </c>
      <c r="H253" s="155"/>
      <c r="I253" s="155">
        <v>102</v>
      </c>
      <c r="J253" s="155">
        <v>344</v>
      </c>
      <c r="K253" s="155">
        <v>106.36824093086901</v>
      </c>
      <c r="L253" s="155">
        <v>3620</v>
      </c>
      <c r="M253" s="155">
        <v>3068</v>
      </c>
      <c r="N253" s="110"/>
      <c r="O253" s="110"/>
    </row>
    <row r="254" spans="1:15" ht="13.2" x14ac:dyDescent="0.25">
      <c r="A254" s="110" t="s">
        <v>570</v>
      </c>
      <c r="B254" s="110">
        <v>11092</v>
      </c>
      <c r="C254" s="155">
        <v>454</v>
      </c>
      <c r="D254" s="155">
        <v>-6.5536375532293798</v>
      </c>
      <c r="E254" s="155">
        <v>65.001776548321004</v>
      </c>
      <c r="F254" s="155">
        <v>278.351431320671</v>
      </c>
      <c r="G254" s="155">
        <v>117.071166668876</v>
      </c>
      <c r="H254" s="155"/>
      <c r="I254" s="155">
        <v>60</v>
      </c>
      <c r="J254" s="155">
        <v>401</v>
      </c>
      <c r="K254" s="155">
        <v>139.466803559206</v>
      </c>
      <c r="L254" s="155">
        <v>5379</v>
      </c>
      <c r="M254" s="155">
        <v>4621</v>
      </c>
      <c r="N254" s="110"/>
      <c r="O254" s="110"/>
    </row>
    <row r="255" spans="1:15" ht="13.2" x14ac:dyDescent="0.25">
      <c r="A255" s="110" t="s">
        <v>571</v>
      </c>
      <c r="B255" s="110">
        <v>10922</v>
      </c>
      <c r="C255" s="155">
        <v>426</v>
      </c>
      <c r="D255" s="155">
        <v>-1.13743905877115</v>
      </c>
      <c r="E255" s="155">
        <v>79.216228398532493</v>
      </c>
      <c r="F255" s="155">
        <v>265.060260138552</v>
      </c>
      <c r="G255" s="155">
        <v>82.976965089613799</v>
      </c>
      <c r="H255" s="155"/>
      <c r="I255" s="155">
        <v>72</v>
      </c>
      <c r="J255" s="155">
        <v>376</v>
      </c>
      <c r="K255" s="155">
        <v>97.335386721423703</v>
      </c>
      <c r="L255" s="155">
        <v>5507</v>
      </c>
      <c r="M255" s="155">
        <v>4673</v>
      </c>
      <c r="N255" s="110"/>
      <c r="O255" s="110"/>
    </row>
    <row r="256" spans="1:15" ht="13.2" x14ac:dyDescent="0.25">
      <c r="A256" s="110" t="s">
        <v>572</v>
      </c>
      <c r="B256" s="110">
        <v>11271</v>
      </c>
      <c r="C256" s="155">
        <v>447</v>
      </c>
      <c r="D256" s="155">
        <v>-20.902675576279801</v>
      </c>
      <c r="E256" s="155">
        <v>89.557234288312202</v>
      </c>
      <c r="F256" s="155">
        <v>282.12823311127499</v>
      </c>
      <c r="G256" s="155">
        <v>96.516071904540397</v>
      </c>
      <c r="H256" s="155"/>
      <c r="I256" s="155">
        <v>84</v>
      </c>
      <c r="J256" s="155">
        <v>413</v>
      </c>
      <c r="K256" s="155">
        <v>116.83504449007501</v>
      </c>
      <c r="L256" s="155">
        <v>5743</v>
      </c>
      <c r="M256" s="155">
        <v>5090</v>
      </c>
      <c r="N256" s="110"/>
      <c r="O256" s="110"/>
    </row>
    <row r="257" spans="1:15" ht="13.2" x14ac:dyDescent="0.25">
      <c r="A257" s="110" t="s">
        <v>573</v>
      </c>
      <c r="B257" s="110">
        <v>6800</v>
      </c>
      <c r="C257" s="155">
        <v>648</v>
      </c>
      <c r="D257" s="155">
        <v>-13.2157935198705</v>
      </c>
      <c r="E257" s="155">
        <v>150.20827197374501</v>
      </c>
      <c r="F257" s="155">
        <v>335.15194607518998</v>
      </c>
      <c r="G257" s="155">
        <v>176.00329320873999</v>
      </c>
      <c r="H257" s="155"/>
      <c r="I257" s="155">
        <v>85</v>
      </c>
      <c r="J257" s="155">
        <v>296</v>
      </c>
      <c r="K257" s="155">
        <v>128.54072553045901</v>
      </c>
      <c r="L257" s="155">
        <v>3527</v>
      </c>
      <c r="M257" s="155">
        <v>3057</v>
      </c>
      <c r="N257" s="110"/>
      <c r="O257" s="110"/>
    </row>
    <row r="258" spans="1:15" ht="13.2" x14ac:dyDescent="0.25">
      <c r="A258" s="110" t="s">
        <v>574</v>
      </c>
      <c r="B258" s="110">
        <v>7018</v>
      </c>
      <c r="C258" s="155">
        <v>598</v>
      </c>
      <c r="D258" s="155">
        <v>-4.3866222597023699</v>
      </c>
      <c r="E258" s="155">
        <v>124.9951992486</v>
      </c>
      <c r="F258" s="155">
        <v>288.53688024272998</v>
      </c>
      <c r="G258" s="155">
        <v>189.262586764958</v>
      </c>
      <c r="H258" s="155"/>
      <c r="I258" s="155">
        <v>73</v>
      </c>
      <c r="J258" s="155">
        <v>263</v>
      </c>
      <c r="K258" s="155">
        <v>142.655715263518</v>
      </c>
      <c r="L258" s="155">
        <v>3576</v>
      </c>
      <c r="M258" s="155">
        <v>3058</v>
      </c>
      <c r="N258" s="110"/>
      <c r="O258" s="110"/>
    </row>
    <row r="259" spans="1:15" ht="14.25" customHeight="1" x14ac:dyDescent="0.25">
      <c r="A259" s="18" t="s">
        <v>575</v>
      </c>
      <c r="B259" s="110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10"/>
      <c r="O259" s="110"/>
    </row>
    <row r="260" spans="1:15" ht="13.2" x14ac:dyDescent="0.25">
      <c r="A260" s="110" t="s">
        <v>576</v>
      </c>
      <c r="B260" s="110">
        <v>26624</v>
      </c>
      <c r="C260" s="155">
        <v>572</v>
      </c>
      <c r="D260" s="155">
        <v>0.710440930355698</v>
      </c>
      <c r="E260" s="155">
        <v>175.57397174815799</v>
      </c>
      <c r="F260" s="155">
        <v>286.87804635788899</v>
      </c>
      <c r="G260" s="155">
        <v>109.24236450172199</v>
      </c>
      <c r="H260" s="155"/>
      <c r="I260" s="155">
        <v>389</v>
      </c>
      <c r="J260" s="155">
        <v>992</v>
      </c>
      <c r="K260" s="155">
        <v>312.37440109514</v>
      </c>
      <c r="L260" s="155">
        <v>13764</v>
      </c>
      <c r="M260" s="155">
        <v>11666</v>
      </c>
      <c r="N260" s="110"/>
      <c r="O260" s="110"/>
    </row>
    <row r="261" spans="1:15" ht="13.2" x14ac:dyDescent="0.25">
      <c r="A261" s="110" t="s">
        <v>577</v>
      </c>
      <c r="B261" s="110">
        <v>103493</v>
      </c>
      <c r="C261" s="155">
        <v>619</v>
      </c>
      <c r="D261" s="155">
        <v>-6.9969594279885197</v>
      </c>
      <c r="E261" s="155">
        <v>164.41298492831299</v>
      </c>
      <c r="F261" s="155">
        <v>288.50661523984797</v>
      </c>
      <c r="G261" s="155">
        <v>173.53266622794999</v>
      </c>
      <c r="H261" s="155"/>
      <c r="I261" s="155">
        <v>1416</v>
      </c>
      <c r="J261" s="155">
        <v>3878</v>
      </c>
      <c r="K261" s="155">
        <v>1928.8713210129999</v>
      </c>
      <c r="L261" s="155">
        <v>58139</v>
      </c>
      <c r="M261" s="155">
        <v>49926</v>
      </c>
      <c r="N261" s="110"/>
      <c r="O261" s="110"/>
    </row>
    <row r="262" spans="1:15" ht="13.2" x14ac:dyDescent="0.25">
      <c r="A262" s="110" t="s">
        <v>578</v>
      </c>
      <c r="B262" s="110">
        <v>9472</v>
      </c>
      <c r="C262" s="155">
        <v>539</v>
      </c>
      <c r="D262" s="155">
        <v>-2.8655954811451099</v>
      </c>
      <c r="E262" s="155">
        <v>149.70081159545501</v>
      </c>
      <c r="F262" s="155">
        <v>280.4376717339</v>
      </c>
      <c r="G262" s="155">
        <v>111.73003475892099</v>
      </c>
      <c r="H262" s="155"/>
      <c r="I262" s="155">
        <v>118</v>
      </c>
      <c r="J262" s="155">
        <v>345</v>
      </c>
      <c r="K262" s="155">
        <v>113.66392881588</v>
      </c>
      <c r="L262" s="155">
        <v>5065</v>
      </c>
      <c r="M262" s="155">
        <v>4319</v>
      </c>
      <c r="N262" s="110"/>
      <c r="O262" s="110"/>
    </row>
    <row r="263" spans="1:15" ht="13.2" x14ac:dyDescent="0.25">
      <c r="A263" s="110" t="s">
        <v>579</v>
      </c>
      <c r="B263" s="110">
        <v>37688</v>
      </c>
      <c r="C263" s="155">
        <v>454</v>
      </c>
      <c r="D263" s="155">
        <v>-8.4898604114717102</v>
      </c>
      <c r="E263" s="155">
        <v>98.523362428119796</v>
      </c>
      <c r="F263" s="155">
        <v>248.01305538144501</v>
      </c>
      <c r="G263" s="155">
        <v>116.229601508484</v>
      </c>
      <c r="H263" s="155"/>
      <c r="I263" s="155">
        <v>309</v>
      </c>
      <c r="J263" s="155">
        <v>1214</v>
      </c>
      <c r="K263" s="155">
        <v>470.46885694729599</v>
      </c>
      <c r="L263" s="155">
        <v>19554</v>
      </c>
      <c r="M263" s="155">
        <v>16869</v>
      </c>
      <c r="N263" s="110"/>
      <c r="O263" s="110"/>
    </row>
    <row r="264" spans="1:15" ht="13.2" x14ac:dyDescent="0.25">
      <c r="A264" s="110" t="s">
        <v>580</v>
      </c>
      <c r="B264" s="110">
        <v>18771</v>
      </c>
      <c r="C264" s="155">
        <v>496</v>
      </c>
      <c r="D264" s="155">
        <v>0.368941968103083</v>
      </c>
      <c r="E264" s="155">
        <v>133.7958716851</v>
      </c>
      <c r="F264" s="155">
        <v>258.82182590083403</v>
      </c>
      <c r="G264" s="155">
        <v>102.701143101494</v>
      </c>
      <c r="H264" s="155"/>
      <c r="I264" s="155">
        <v>209</v>
      </c>
      <c r="J264" s="155">
        <v>631</v>
      </c>
      <c r="K264" s="155">
        <v>207.04928131416801</v>
      </c>
      <c r="L264" s="155">
        <v>9539</v>
      </c>
      <c r="M264" s="155">
        <v>8079</v>
      </c>
      <c r="N264" s="110"/>
      <c r="O264" s="110"/>
    </row>
    <row r="265" spans="1:15" ht="13.2" x14ac:dyDescent="0.25">
      <c r="A265" s="110" t="s">
        <v>581</v>
      </c>
      <c r="B265" s="110">
        <v>9487</v>
      </c>
      <c r="C265" s="155">
        <v>520</v>
      </c>
      <c r="D265" s="155">
        <v>0.29297568581258898</v>
      </c>
      <c r="E265" s="155">
        <v>105.131540624609</v>
      </c>
      <c r="F265" s="155">
        <v>313.26894984963798</v>
      </c>
      <c r="G265" s="155">
        <v>101.36287879723901</v>
      </c>
      <c r="H265" s="155"/>
      <c r="I265" s="155">
        <v>83</v>
      </c>
      <c r="J265" s="155">
        <v>386</v>
      </c>
      <c r="K265" s="155">
        <v>103.28062970568099</v>
      </c>
      <c r="L265" s="155">
        <v>4812</v>
      </c>
      <c r="M265" s="155">
        <v>4078</v>
      </c>
      <c r="N265" s="110"/>
      <c r="O265" s="110"/>
    </row>
    <row r="266" spans="1:15" ht="13.2" x14ac:dyDescent="0.25">
      <c r="A266" s="110" t="s">
        <v>582</v>
      </c>
      <c r="B266" s="110">
        <v>5821</v>
      </c>
      <c r="C266" s="155">
        <v>656</v>
      </c>
      <c r="D266" s="155">
        <v>3.8240715066269502</v>
      </c>
      <c r="E266" s="155">
        <v>218.82256422218799</v>
      </c>
      <c r="F266" s="155">
        <v>322.73879576739603</v>
      </c>
      <c r="G266" s="155">
        <v>110.588461238595</v>
      </c>
      <c r="H266" s="155"/>
      <c r="I266" s="155">
        <v>106</v>
      </c>
      <c r="J266" s="155">
        <v>244</v>
      </c>
      <c r="K266" s="155">
        <v>69.138261464750201</v>
      </c>
      <c r="L266" s="155">
        <v>2959</v>
      </c>
      <c r="M266" s="155">
        <v>2499</v>
      </c>
      <c r="N266" s="110"/>
      <c r="O266" s="110"/>
    </row>
    <row r="267" spans="1:15" ht="13.2" x14ac:dyDescent="0.25">
      <c r="A267" s="110" t="s">
        <v>583</v>
      </c>
      <c r="B267" s="110">
        <v>11622</v>
      </c>
      <c r="C267" s="155">
        <v>543</v>
      </c>
      <c r="D267" s="155">
        <v>-7.0647375983008098</v>
      </c>
      <c r="E267" s="155">
        <v>159.229556936546</v>
      </c>
      <c r="F267" s="155">
        <v>280.89495078183199</v>
      </c>
      <c r="G267" s="155">
        <v>109.44024764185799</v>
      </c>
      <c r="H267" s="155"/>
      <c r="I267" s="155">
        <v>154</v>
      </c>
      <c r="J267" s="155">
        <v>424</v>
      </c>
      <c r="K267" s="155">
        <v>136.605749486653</v>
      </c>
      <c r="L267" s="155">
        <v>5899</v>
      </c>
      <c r="M267" s="155">
        <v>5069</v>
      </c>
      <c r="N267" s="110"/>
      <c r="O267" s="110"/>
    </row>
    <row r="268" spans="1:15" ht="13.2" x14ac:dyDescent="0.25">
      <c r="A268" s="110" t="s">
        <v>584</v>
      </c>
      <c r="B268" s="110">
        <v>39098</v>
      </c>
      <c r="C268" s="155">
        <v>732</v>
      </c>
      <c r="D268" s="155">
        <v>6.5799833033279</v>
      </c>
      <c r="E268" s="155">
        <v>227.129598421602</v>
      </c>
      <c r="F268" s="155">
        <v>304.44853910921501</v>
      </c>
      <c r="G268" s="155">
        <v>194.10702911805001</v>
      </c>
      <c r="H268" s="155"/>
      <c r="I268" s="155">
        <v>739</v>
      </c>
      <c r="J268" s="155">
        <v>1546</v>
      </c>
      <c r="K268" s="155">
        <v>815.09240246406603</v>
      </c>
      <c r="L268" s="155">
        <v>20892</v>
      </c>
      <c r="M268" s="155">
        <v>17601</v>
      </c>
      <c r="N268" s="110"/>
      <c r="O268" s="110"/>
    </row>
    <row r="269" spans="1:15" ht="13.2" x14ac:dyDescent="0.25">
      <c r="A269" s="110" t="s">
        <v>585</v>
      </c>
      <c r="B269" s="110">
        <v>25258</v>
      </c>
      <c r="C269" s="155">
        <v>606</v>
      </c>
      <c r="D269" s="155">
        <v>14.455197041961</v>
      </c>
      <c r="E269" s="155">
        <v>186.97236799645799</v>
      </c>
      <c r="F269" s="155">
        <v>301.17362260813798</v>
      </c>
      <c r="G269" s="155">
        <v>103.72515499721599</v>
      </c>
      <c r="H269" s="155"/>
      <c r="I269" s="155">
        <v>393</v>
      </c>
      <c r="J269" s="155">
        <v>988</v>
      </c>
      <c r="K269" s="155">
        <v>281.38056125941102</v>
      </c>
      <c r="L269" s="155">
        <v>12883</v>
      </c>
      <c r="M269" s="155">
        <v>10677</v>
      </c>
      <c r="N269" s="110"/>
      <c r="O269" s="110"/>
    </row>
    <row r="270" spans="1:15" ht="14.25" customHeight="1" x14ac:dyDescent="0.25">
      <c r="A270" s="18" t="s">
        <v>586</v>
      </c>
      <c r="B270" s="110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10"/>
      <c r="O270" s="110"/>
    </row>
    <row r="271" spans="1:15" ht="13.2" x14ac:dyDescent="0.25">
      <c r="A271" s="110" t="s">
        <v>587</v>
      </c>
      <c r="B271" s="110">
        <v>24879</v>
      </c>
      <c r="C271" s="155">
        <v>638</v>
      </c>
      <c r="D271" s="155">
        <v>3.3592479008076102</v>
      </c>
      <c r="E271" s="155">
        <v>184.99061269647299</v>
      </c>
      <c r="F271" s="155">
        <v>273.57618688603998</v>
      </c>
      <c r="G271" s="155">
        <v>176.13928073079899</v>
      </c>
      <c r="H271" s="155"/>
      <c r="I271" s="155">
        <v>383</v>
      </c>
      <c r="J271" s="155">
        <v>884</v>
      </c>
      <c r="K271" s="155">
        <v>470.652292950034</v>
      </c>
      <c r="L271" s="155">
        <v>12801</v>
      </c>
      <c r="M271" s="155">
        <v>10815</v>
      </c>
      <c r="N271" s="110"/>
      <c r="O271" s="110"/>
    </row>
    <row r="272" spans="1:15" ht="13.2" x14ac:dyDescent="0.25">
      <c r="A272" s="110" t="s">
        <v>588</v>
      </c>
      <c r="B272" s="110">
        <v>17904</v>
      </c>
      <c r="C272" s="155">
        <v>622</v>
      </c>
      <c r="D272" s="155">
        <v>21.558751167403202</v>
      </c>
      <c r="E272" s="155">
        <v>127.522661639909</v>
      </c>
      <c r="F272" s="155">
        <v>307.04857750802</v>
      </c>
      <c r="G272" s="155">
        <v>165.925969255279</v>
      </c>
      <c r="H272" s="155"/>
      <c r="I272" s="155">
        <v>190</v>
      </c>
      <c r="J272" s="155">
        <v>714</v>
      </c>
      <c r="K272" s="155">
        <v>319.062286105407</v>
      </c>
      <c r="L272" s="155">
        <v>9159</v>
      </c>
      <c r="M272" s="155">
        <v>7508</v>
      </c>
      <c r="N272" s="110"/>
      <c r="O272" s="110"/>
    </row>
    <row r="273" spans="1:15" ht="13.2" x14ac:dyDescent="0.25">
      <c r="A273" s="110" t="s">
        <v>589</v>
      </c>
      <c r="B273" s="110">
        <v>18667</v>
      </c>
      <c r="C273" s="155">
        <v>588</v>
      </c>
      <c r="D273" s="155">
        <v>4.2455917762472097</v>
      </c>
      <c r="E273" s="155">
        <v>146.128580866942</v>
      </c>
      <c r="F273" s="155">
        <v>269.75044387218702</v>
      </c>
      <c r="G273" s="155">
        <v>168.05407932475299</v>
      </c>
      <c r="H273" s="155"/>
      <c r="I273" s="155">
        <v>227</v>
      </c>
      <c r="J273" s="155">
        <v>654</v>
      </c>
      <c r="K273" s="155">
        <v>336.92607802874699</v>
      </c>
      <c r="L273" s="155">
        <v>9395</v>
      </c>
      <c r="M273" s="155">
        <v>7917</v>
      </c>
      <c r="N273" s="110"/>
      <c r="O273" s="110"/>
    </row>
    <row r="274" spans="1:15" ht="13.2" x14ac:dyDescent="0.25">
      <c r="A274" s="110" t="s">
        <v>590</v>
      </c>
      <c r="B274" s="110">
        <v>99361</v>
      </c>
      <c r="C274" s="155">
        <v>490</v>
      </c>
      <c r="D274" s="155">
        <v>-10.432049758616801</v>
      </c>
      <c r="E274" s="155">
        <v>110.054872633011</v>
      </c>
      <c r="F274" s="155">
        <v>261.99208080939502</v>
      </c>
      <c r="G274" s="155">
        <v>128.558210155381</v>
      </c>
      <c r="H274" s="155"/>
      <c r="I274" s="155">
        <v>910</v>
      </c>
      <c r="J274" s="155">
        <v>3381</v>
      </c>
      <c r="K274" s="155">
        <v>1371.91375770021</v>
      </c>
      <c r="L274" s="155">
        <v>54753</v>
      </c>
      <c r="M274" s="155">
        <v>47390</v>
      </c>
      <c r="N274" s="110"/>
      <c r="O274" s="110"/>
    </row>
    <row r="275" spans="1:15" ht="13.2" x14ac:dyDescent="0.25">
      <c r="A275" s="110" t="s">
        <v>591</v>
      </c>
      <c r="B275" s="110">
        <v>17754</v>
      </c>
      <c r="C275" s="155">
        <v>549</v>
      </c>
      <c r="D275" s="155">
        <v>-4.8162930007564801</v>
      </c>
      <c r="E275" s="155">
        <v>117.770595126424</v>
      </c>
      <c r="F275" s="155">
        <v>324.82133675056099</v>
      </c>
      <c r="G275" s="155">
        <v>111.096140575348</v>
      </c>
      <c r="H275" s="155"/>
      <c r="I275" s="155">
        <v>174</v>
      </c>
      <c r="J275" s="155">
        <v>749</v>
      </c>
      <c r="K275" s="155">
        <v>211.83915126625601</v>
      </c>
      <c r="L275" s="155">
        <v>9742</v>
      </c>
      <c r="M275" s="155">
        <v>8337</v>
      </c>
      <c r="N275" s="110"/>
      <c r="O275" s="110"/>
    </row>
    <row r="276" spans="1:15" ht="13.2" x14ac:dyDescent="0.25">
      <c r="A276" s="110" t="s">
        <v>592</v>
      </c>
      <c r="B276" s="110">
        <v>9143</v>
      </c>
      <c r="C276" s="155">
        <v>536</v>
      </c>
      <c r="D276" s="155">
        <v>3.4923044106727401</v>
      </c>
      <c r="E276" s="155">
        <v>94.629732753885094</v>
      </c>
      <c r="F276" s="155">
        <v>302.31846648253799</v>
      </c>
      <c r="G276" s="155">
        <v>135.64576844180201</v>
      </c>
      <c r="H276" s="155"/>
      <c r="I276" s="155">
        <v>72</v>
      </c>
      <c r="J276" s="155">
        <v>359</v>
      </c>
      <c r="K276" s="155">
        <v>133.200547570157</v>
      </c>
      <c r="L276" s="155">
        <v>4817</v>
      </c>
      <c r="M276" s="155">
        <v>4059</v>
      </c>
      <c r="N276" s="110"/>
      <c r="O276" s="110"/>
    </row>
    <row r="277" spans="1:15" ht="13.2" x14ac:dyDescent="0.25">
      <c r="A277" s="110" t="s">
        <v>593</v>
      </c>
      <c r="B277" s="110">
        <v>55557</v>
      </c>
      <c r="C277" s="155">
        <v>381</v>
      </c>
      <c r="D277" s="155">
        <v>-13.142562389196501</v>
      </c>
      <c r="E277" s="155">
        <v>92.573955260021805</v>
      </c>
      <c r="F277" s="155">
        <v>193.05065396694101</v>
      </c>
      <c r="G277" s="155">
        <v>108.44501258797</v>
      </c>
      <c r="H277" s="155"/>
      <c r="I277" s="155">
        <v>428</v>
      </c>
      <c r="J277" s="155">
        <v>1393</v>
      </c>
      <c r="K277" s="155">
        <v>647.08213552361406</v>
      </c>
      <c r="L277" s="155">
        <v>29120</v>
      </c>
      <c r="M277" s="155">
        <v>25462</v>
      </c>
      <c r="N277" s="110"/>
      <c r="O277" s="110"/>
    </row>
    <row r="278" spans="1:15" ht="14.25" customHeight="1" x14ac:dyDescent="0.25">
      <c r="A278" s="18" t="s">
        <v>594</v>
      </c>
      <c r="B278" s="110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10"/>
      <c r="O278" s="110"/>
    </row>
    <row r="279" spans="1:15" ht="13.2" x14ac:dyDescent="0.25">
      <c r="A279" s="110" t="s">
        <v>595</v>
      </c>
      <c r="B279" s="110">
        <v>7176</v>
      </c>
      <c r="C279" s="155">
        <v>453</v>
      </c>
      <c r="D279" s="155">
        <v>-19.6018453226533</v>
      </c>
      <c r="E279" s="155">
        <v>110.521136569311</v>
      </c>
      <c r="F279" s="155">
        <v>223.172075334048</v>
      </c>
      <c r="G279" s="155">
        <v>139.12885411988901</v>
      </c>
      <c r="H279" s="155"/>
      <c r="I279" s="155">
        <v>66</v>
      </c>
      <c r="J279" s="155">
        <v>208</v>
      </c>
      <c r="K279" s="155">
        <v>107.228610540726</v>
      </c>
      <c r="L279" s="155">
        <v>3484</v>
      </c>
      <c r="M279" s="155">
        <v>3078</v>
      </c>
      <c r="N279" s="110"/>
      <c r="O279" s="110"/>
    </row>
    <row r="280" spans="1:15" ht="13.2" x14ac:dyDescent="0.25">
      <c r="A280" s="110" t="s">
        <v>596</v>
      </c>
      <c r="B280" s="110">
        <v>6162</v>
      </c>
      <c r="C280" s="155">
        <v>523</v>
      </c>
      <c r="D280" s="155">
        <v>1.90093428307031</v>
      </c>
      <c r="E280" s="155">
        <v>89.7056866055472</v>
      </c>
      <c r="F280" s="155">
        <v>256.14808549173199</v>
      </c>
      <c r="G280" s="155">
        <v>175.09407197587299</v>
      </c>
      <c r="H280" s="155"/>
      <c r="I280" s="155">
        <v>46</v>
      </c>
      <c r="J280" s="155">
        <v>205</v>
      </c>
      <c r="K280" s="155">
        <v>115.87885010266901</v>
      </c>
      <c r="L280" s="155">
        <v>3127</v>
      </c>
      <c r="M280" s="155">
        <v>2642</v>
      </c>
      <c r="N280" s="110"/>
      <c r="O280" s="110"/>
    </row>
    <row r="281" spans="1:15" ht="13.2" x14ac:dyDescent="0.25">
      <c r="A281" s="110" t="s">
        <v>597</v>
      </c>
      <c r="B281" s="110">
        <v>10185</v>
      </c>
      <c r="C281" s="155">
        <v>539</v>
      </c>
      <c r="D281" s="155">
        <v>-14.207674771266401</v>
      </c>
      <c r="E281" s="155">
        <v>127.422628360644</v>
      </c>
      <c r="F281" s="155">
        <v>236.61498826654</v>
      </c>
      <c r="G281" s="155">
        <v>189.07217400257599</v>
      </c>
      <c r="H281" s="155"/>
      <c r="I281" s="155">
        <v>108</v>
      </c>
      <c r="J281" s="155">
        <v>313</v>
      </c>
      <c r="K281" s="155">
        <v>206.82340862423001</v>
      </c>
      <c r="L281" s="155">
        <v>5300</v>
      </c>
      <c r="M281" s="155">
        <v>4614</v>
      </c>
      <c r="N281" s="110"/>
      <c r="O281" s="110"/>
    </row>
    <row r="282" spans="1:15" ht="13.2" x14ac:dyDescent="0.25">
      <c r="A282" s="110" t="s">
        <v>598</v>
      </c>
      <c r="B282" s="110">
        <v>15532</v>
      </c>
      <c r="C282" s="155">
        <v>318</v>
      </c>
      <c r="D282" s="155">
        <v>-24.4418473107777</v>
      </c>
      <c r="E282" s="155">
        <v>65.762055718610995</v>
      </c>
      <c r="F282" s="155">
        <v>182.91862638681999</v>
      </c>
      <c r="G282" s="155">
        <v>94.124543388180399</v>
      </c>
      <c r="H282" s="155"/>
      <c r="I282" s="155">
        <v>85</v>
      </c>
      <c r="J282" s="155">
        <v>369</v>
      </c>
      <c r="K282" s="155">
        <v>157.015058179329</v>
      </c>
      <c r="L282" s="155">
        <v>7867</v>
      </c>
      <c r="M282" s="155">
        <v>7143</v>
      </c>
      <c r="N282" s="110"/>
      <c r="O282" s="110"/>
    </row>
    <row r="283" spans="1:15" ht="13.2" x14ac:dyDescent="0.25">
      <c r="A283" s="110" t="s">
        <v>599</v>
      </c>
      <c r="B283" s="110">
        <v>5174</v>
      </c>
      <c r="C283" s="155">
        <v>610</v>
      </c>
      <c r="D283" s="155">
        <v>-0.89245924634864005</v>
      </c>
      <c r="E283" s="155">
        <v>139.350542225353</v>
      </c>
      <c r="F283" s="155">
        <v>279.763061580331</v>
      </c>
      <c r="G283" s="155">
        <v>191.464859199768</v>
      </c>
      <c r="H283" s="155"/>
      <c r="I283" s="155">
        <v>60</v>
      </c>
      <c r="J283" s="155">
        <v>188</v>
      </c>
      <c r="K283" s="155">
        <v>106.39630390143699</v>
      </c>
      <c r="L283" s="155">
        <v>2625</v>
      </c>
      <c r="M283" s="155">
        <v>2232</v>
      </c>
      <c r="N283" s="110"/>
      <c r="O283" s="110"/>
    </row>
    <row r="284" spans="1:15" ht="13.2" x14ac:dyDescent="0.25">
      <c r="A284" s="110" t="s">
        <v>600</v>
      </c>
      <c r="B284" s="110">
        <v>11397</v>
      </c>
      <c r="C284" s="155">
        <v>525</v>
      </c>
      <c r="D284" s="155">
        <v>-5.97701410370522</v>
      </c>
      <c r="E284" s="155">
        <v>136.01380773616299</v>
      </c>
      <c r="F284" s="155">
        <v>224.28822943548101</v>
      </c>
      <c r="G284" s="155">
        <v>170.93550089515799</v>
      </c>
      <c r="H284" s="155"/>
      <c r="I284" s="155">
        <v>129</v>
      </c>
      <c r="J284" s="155">
        <v>332</v>
      </c>
      <c r="K284" s="155">
        <v>209.234770704997</v>
      </c>
      <c r="L284" s="155">
        <v>5733</v>
      </c>
      <c r="M284" s="155">
        <v>4917</v>
      </c>
      <c r="N284" s="110"/>
      <c r="O284" s="110"/>
    </row>
    <row r="285" spans="1:15" ht="13.2" x14ac:dyDescent="0.25">
      <c r="A285" s="110" t="s">
        <v>601</v>
      </c>
      <c r="B285" s="110">
        <v>12330</v>
      </c>
      <c r="C285" s="155">
        <v>545</v>
      </c>
      <c r="D285" s="155">
        <v>-22.520748948315401</v>
      </c>
      <c r="E285" s="155">
        <v>145.21351191622401</v>
      </c>
      <c r="F285" s="155">
        <v>217.93214704457401</v>
      </c>
      <c r="G285" s="155">
        <v>204.23800258791101</v>
      </c>
      <c r="H285" s="155"/>
      <c r="I285" s="155">
        <v>149</v>
      </c>
      <c r="J285" s="155">
        <v>349</v>
      </c>
      <c r="K285" s="155">
        <v>270.46475017111601</v>
      </c>
      <c r="L285" s="155">
        <v>7235</v>
      </c>
      <c r="M285" s="155">
        <v>6391</v>
      </c>
      <c r="N285" s="110"/>
      <c r="O285" s="110"/>
    </row>
    <row r="286" spans="1:15" ht="13.2" x14ac:dyDescent="0.25">
      <c r="A286" s="110" t="s">
        <v>602</v>
      </c>
      <c r="B286" s="110">
        <v>64714</v>
      </c>
      <c r="C286" s="155">
        <v>431</v>
      </c>
      <c r="D286" s="155">
        <v>-20.746024386167399</v>
      </c>
      <c r="E286" s="155">
        <v>107.699474913956</v>
      </c>
      <c r="F286" s="155">
        <v>202.14084713884</v>
      </c>
      <c r="G286" s="155">
        <v>141.71941795391601</v>
      </c>
      <c r="H286" s="155"/>
      <c r="I286" s="155">
        <v>580</v>
      </c>
      <c r="J286" s="155">
        <v>1699</v>
      </c>
      <c r="K286" s="155">
        <v>985.00547570157403</v>
      </c>
      <c r="L286" s="155">
        <v>35695</v>
      </c>
      <c r="M286" s="155">
        <v>31667</v>
      </c>
      <c r="N286" s="110"/>
      <c r="O286" s="110"/>
    </row>
    <row r="287" spans="1:15" ht="14.25" customHeight="1" x14ac:dyDescent="0.25">
      <c r="A287" s="18" t="s">
        <v>603</v>
      </c>
      <c r="B287" s="110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10"/>
      <c r="O287" s="110"/>
    </row>
    <row r="288" spans="1:15" ht="13.2" x14ac:dyDescent="0.25">
      <c r="A288" s="110" t="s">
        <v>604</v>
      </c>
      <c r="B288" s="110">
        <v>2372</v>
      </c>
      <c r="C288" s="155">
        <v>554</v>
      </c>
      <c r="D288" s="155">
        <v>-23.101550977942299</v>
      </c>
      <c r="E288" s="155">
        <v>136.78324935214599</v>
      </c>
      <c r="F288" s="155">
        <v>230.463743056808</v>
      </c>
      <c r="G288" s="155">
        <v>209.43599360161701</v>
      </c>
      <c r="H288" s="155"/>
      <c r="I288" s="155">
        <v>27</v>
      </c>
      <c r="J288" s="155">
        <v>71</v>
      </c>
      <c r="K288" s="155">
        <v>53.355236139630399</v>
      </c>
      <c r="L288" s="155">
        <v>1179</v>
      </c>
      <c r="M288" s="155">
        <v>1042</v>
      </c>
      <c r="N288" s="110"/>
      <c r="O288" s="110"/>
    </row>
    <row r="289" spans="1:15" ht="13.2" x14ac:dyDescent="0.25">
      <c r="A289" s="110" t="s">
        <v>605</v>
      </c>
      <c r="B289" s="110">
        <v>2413</v>
      </c>
      <c r="C289" s="155">
        <v>455</v>
      </c>
      <c r="D289" s="155">
        <v>-13.958476353552101</v>
      </c>
      <c r="E289" s="155">
        <v>99.599351495230906</v>
      </c>
      <c r="F289" s="155">
        <v>232.92949512175699</v>
      </c>
      <c r="G289" s="155">
        <v>136.11857996582799</v>
      </c>
      <c r="H289" s="155"/>
      <c r="I289" s="155">
        <v>20</v>
      </c>
      <c r="J289" s="155">
        <v>73</v>
      </c>
      <c r="K289" s="155">
        <v>35.276522929500302</v>
      </c>
      <c r="L289" s="155">
        <v>1172</v>
      </c>
      <c r="M289" s="155">
        <v>1023</v>
      </c>
      <c r="N289" s="110"/>
      <c r="O289" s="110"/>
    </row>
    <row r="290" spans="1:15" ht="13.2" x14ac:dyDescent="0.25">
      <c r="A290" s="110" t="s">
        <v>606</v>
      </c>
      <c r="B290" s="110">
        <v>12243</v>
      </c>
      <c r="C290" s="155">
        <v>541</v>
      </c>
      <c r="D290" s="155">
        <v>-14.177803499349601</v>
      </c>
      <c r="E290" s="155">
        <v>148.20843955262899</v>
      </c>
      <c r="F290" s="155">
        <v>247.78061096264901</v>
      </c>
      <c r="G290" s="155">
        <v>159.238254267477</v>
      </c>
      <c r="H290" s="155"/>
      <c r="I290" s="155">
        <v>151</v>
      </c>
      <c r="J290" s="155">
        <v>394</v>
      </c>
      <c r="K290" s="155">
        <v>209.385352498289</v>
      </c>
      <c r="L290" s="155">
        <v>6415</v>
      </c>
      <c r="M290" s="155">
        <v>5584</v>
      </c>
      <c r="N290" s="110"/>
      <c r="O290" s="110"/>
    </row>
    <row r="291" spans="1:15" ht="13.2" x14ac:dyDescent="0.25">
      <c r="A291" s="110" t="s">
        <v>607</v>
      </c>
      <c r="B291" s="110">
        <v>3033</v>
      </c>
      <c r="C291" s="155">
        <v>589</v>
      </c>
      <c r="D291" s="155">
        <v>-33.119334832257401</v>
      </c>
      <c r="E291" s="155">
        <v>103.011277845496</v>
      </c>
      <c r="F291" s="155">
        <v>264.00969544957599</v>
      </c>
      <c r="G291" s="155">
        <v>255.36661835948999</v>
      </c>
      <c r="H291" s="155"/>
      <c r="I291" s="155">
        <v>26</v>
      </c>
      <c r="J291" s="155">
        <v>104</v>
      </c>
      <c r="K291" s="155">
        <v>83.185489390828195</v>
      </c>
      <c r="L291" s="155">
        <v>1498</v>
      </c>
      <c r="M291" s="155">
        <v>1343</v>
      </c>
      <c r="N291" s="110"/>
      <c r="O291" s="110"/>
    </row>
    <row r="292" spans="1:15" ht="13.2" x14ac:dyDescent="0.25">
      <c r="A292" s="110" t="s">
        <v>608</v>
      </c>
      <c r="B292" s="110">
        <v>7066</v>
      </c>
      <c r="C292" s="155">
        <v>466</v>
      </c>
      <c r="D292" s="155">
        <v>-12.182180090305501</v>
      </c>
      <c r="E292" s="155">
        <v>83.330940579830298</v>
      </c>
      <c r="F292" s="155">
        <v>285.48717647105201</v>
      </c>
      <c r="G292" s="155">
        <v>109.670032224811</v>
      </c>
      <c r="H292" s="155"/>
      <c r="I292" s="155">
        <v>49</v>
      </c>
      <c r="J292" s="155">
        <v>262</v>
      </c>
      <c r="K292" s="155">
        <v>83.228610540725498</v>
      </c>
      <c r="L292" s="155">
        <v>3563</v>
      </c>
      <c r="M292" s="155">
        <v>3097</v>
      </c>
      <c r="N292" s="110"/>
      <c r="O292" s="110"/>
    </row>
    <row r="293" spans="1:15" ht="13.2" x14ac:dyDescent="0.25">
      <c r="A293" s="110" t="s">
        <v>609</v>
      </c>
      <c r="B293" s="110">
        <v>3947</v>
      </c>
      <c r="C293" s="155">
        <v>489</v>
      </c>
      <c r="D293" s="155">
        <v>-14.087707646486701</v>
      </c>
      <c r="E293" s="155">
        <v>91.335153974408001</v>
      </c>
      <c r="F293" s="155">
        <v>232.134014513284</v>
      </c>
      <c r="G293" s="155">
        <v>179.898265424058</v>
      </c>
      <c r="H293" s="155"/>
      <c r="I293" s="155">
        <v>30</v>
      </c>
      <c r="J293" s="155">
        <v>119</v>
      </c>
      <c r="K293" s="155">
        <v>76.2614647501711</v>
      </c>
      <c r="L293" s="155">
        <v>1959</v>
      </c>
      <c r="M293" s="155">
        <v>1708</v>
      </c>
      <c r="N293" s="110"/>
      <c r="O293" s="110"/>
    </row>
    <row r="294" spans="1:15" ht="13.2" x14ac:dyDescent="0.25">
      <c r="A294" s="110" t="s">
        <v>610</v>
      </c>
      <c r="B294" s="110">
        <v>6759</v>
      </c>
      <c r="C294" s="155">
        <v>464</v>
      </c>
      <c r="D294" s="155">
        <v>-19.919509383264501</v>
      </c>
      <c r="E294" s="155">
        <v>74.670778788546201</v>
      </c>
      <c r="F294" s="155">
        <v>254.027868261946</v>
      </c>
      <c r="G294" s="155">
        <v>155.34132057781699</v>
      </c>
      <c r="H294" s="155"/>
      <c r="I294" s="155">
        <v>42</v>
      </c>
      <c r="J294" s="155">
        <v>223</v>
      </c>
      <c r="K294" s="155">
        <v>112.766598220397</v>
      </c>
      <c r="L294" s="155">
        <v>3439</v>
      </c>
      <c r="M294" s="155">
        <v>3038</v>
      </c>
      <c r="N294" s="110"/>
      <c r="O294" s="110"/>
    </row>
    <row r="295" spans="1:15" ht="13.2" x14ac:dyDescent="0.25">
      <c r="A295" s="110" t="s">
        <v>611</v>
      </c>
      <c r="B295" s="110">
        <v>74402</v>
      </c>
      <c r="C295" s="155">
        <v>533</v>
      </c>
      <c r="D295" s="155">
        <v>-18.055081321682501</v>
      </c>
      <c r="E295" s="155">
        <v>85.1157327277908</v>
      </c>
      <c r="F295" s="155">
        <v>222.077241761067</v>
      </c>
      <c r="G295" s="155">
        <v>243.891329490403</v>
      </c>
      <c r="H295" s="155"/>
      <c r="I295" s="155">
        <v>527</v>
      </c>
      <c r="J295" s="155">
        <v>2146</v>
      </c>
      <c r="K295" s="155">
        <v>1948.91101984942</v>
      </c>
      <c r="L295" s="155">
        <v>39473</v>
      </c>
      <c r="M295" s="155">
        <v>34612</v>
      </c>
      <c r="N295" s="110"/>
      <c r="O295" s="110"/>
    </row>
    <row r="296" spans="1:15" ht="13.2" x14ac:dyDescent="0.25">
      <c r="A296" s="110" t="s">
        <v>612</v>
      </c>
      <c r="B296" s="110">
        <v>2436</v>
      </c>
      <c r="C296" s="155">
        <v>584</v>
      </c>
      <c r="D296" s="155">
        <v>-24.214124088513401</v>
      </c>
      <c r="E296" s="155">
        <v>83.860119000120406</v>
      </c>
      <c r="F296" s="155">
        <v>227.56955465097499</v>
      </c>
      <c r="G296" s="155">
        <v>297.00808552253801</v>
      </c>
      <c r="H296" s="155"/>
      <c r="I296" s="155">
        <v>17</v>
      </c>
      <c r="J296" s="155">
        <v>72</v>
      </c>
      <c r="K296" s="155">
        <v>77.706365503080093</v>
      </c>
      <c r="L296" s="155">
        <v>1258</v>
      </c>
      <c r="M296" s="155">
        <v>1112</v>
      </c>
      <c r="N296" s="110"/>
      <c r="O296" s="110"/>
    </row>
    <row r="297" spans="1:15" ht="13.2" x14ac:dyDescent="0.25">
      <c r="A297" s="110" t="s">
        <v>613</v>
      </c>
      <c r="B297" s="110">
        <v>5747</v>
      </c>
      <c r="C297" s="155">
        <v>539</v>
      </c>
      <c r="D297" s="155">
        <v>-9.2948340693258498</v>
      </c>
      <c r="E297" s="155">
        <v>102.45631218672</v>
      </c>
      <c r="F297" s="155">
        <v>265.26682557976</v>
      </c>
      <c r="G297" s="155">
        <v>180.15181798802399</v>
      </c>
      <c r="H297" s="155"/>
      <c r="I297" s="155">
        <v>49</v>
      </c>
      <c r="J297" s="155">
        <v>198</v>
      </c>
      <c r="K297" s="155">
        <v>111.196440793977</v>
      </c>
      <c r="L297" s="155">
        <v>2960</v>
      </c>
      <c r="M297" s="155">
        <v>2554</v>
      </c>
      <c r="N297" s="110"/>
      <c r="O297" s="110"/>
    </row>
    <row r="298" spans="1:15" ht="13.2" x14ac:dyDescent="0.25">
      <c r="A298" s="110" t="s">
        <v>614</v>
      </c>
      <c r="B298" s="110">
        <v>132235</v>
      </c>
      <c r="C298" s="155">
        <v>463</v>
      </c>
      <c r="D298" s="155">
        <v>-25.334494286860501</v>
      </c>
      <c r="E298" s="155">
        <v>70.790482923611705</v>
      </c>
      <c r="F298" s="155">
        <v>175.374923705995</v>
      </c>
      <c r="G298" s="155">
        <v>242.655511692847</v>
      </c>
      <c r="H298" s="155"/>
      <c r="I298" s="155">
        <v>779</v>
      </c>
      <c r="J298" s="155">
        <v>3012</v>
      </c>
      <c r="K298" s="155">
        <v>3446.25667351129</v>
      </c>
      <c r="L298" s="155">
        <v>79207</v>
      </c>
      <c r="M298" s="155">
        <v>70758</v>
      </c>
      <c r="N298" s="110"/>
      <c r="O298" s="110"/>
    </row>
    <row r="299" spans="1:15" ht="13.2" x14ac:dyDescent="0.25">
      <c r="A299" s="110" t="s">
        <v>615</v>
      </c>
      <c r="B299" s="110">
        <v>6393</v>
      </c>
      <c r="C299" s="155">
        <v>491</v>
      </c>
      <c r="D299" s="155">
        <v>-1.41442262991635</v>
      </c>
      <c r="E299" s="155">
        <v>125.937171559405</v>
      </c>
      <c r="F299" s="155">
        <v>239.666491976522</v>
      </c>
      <c r="G299" s="155">
        <v>126.669965304519</v>
      </c>
      <c r="H299" s="155"/>
      <c r="I299" s="155">
        <v>67</v>
      </c>
      <c r="J299" s="155">
        <v>199</v>
      </c>
      <c r="K299" s="155">
        <v>86.973990417522202</v>
      </c>
      <c r="L299" s="155">
        <v>3332</v>
      </c>
      <c r="M299" s="155">
        <v>2832</v>
      </c>
      <c r="N299" s="110"/>
      <c r="O299" s="110"/>
    </row>
    <row r="300" spans="1:15" ht="13.2" x14ac:dyDescent="0.25">
      <c r="A300" s="110" t="s">
        <v>616</v>
      </c>
      <c r="B300" s="110">
        <v>5504</v>
      </c>
      <c r="C300" s="155">
        <v>499</v>
      </c>
      <c r="D300" s="155">
        <v>-17.6100653135586</v>
      </c>
      <c r="E300" s="155">
        <v>100.429949284771</v>
      </c>
      <c r="F300" s="155">
        <v>221.02307097490799</v>
      </c>
      <c r="G300" s="155">
        <v>194.91375208712401</v>
      </c>
      <c r="H300" s="155"/>
      <c r="I300" s="155">
        <v>46</v>
      </c>
      <c r="J300" s="155">
        <v>158</v>
      </c>
      <c r="K300" s="155">
        <v>115.221081451061</v>
      </c>
      <c r="L300" s="155">
        <v>2744</v>
      </c>
      <c r="M300" s="155">
        <v>2408</v>
      </c>
      <c r="N300" s="110"/>
      <c r="O300" s="110"/>
    </row>
    <row r="301" spans="1:15" ht="13.2" x14ac:dyDescent="0.25">
      <c r="A301" s="110" t="s">
        <v>617</v>
      </c>
      <c r="B301" s="110">
        <v>8963</v>
      </c>
      <c r="C301" s="155">
        <v>441</v>
      </c>
      <c r="D301" s="155">
        <v>-22.970014470353899</v>
      </c>
      <c r="E301" s="155">
        <v>79.101087104326297</v>
      </c>
      <c r="F301" s="155">
        <v>258.566374685531</v>
      </c>
      <c r="G301" s="155">
        <v>126.512817040313</v>
      </c>
      <c r="H301" s="155"/>
      <c r="I301" s="155">
        <v>59</v>
      </c>
      <c r="J301" s="155">
        <v>301</v>
      </c>
      <c r="K301" s="155">
        <v>121.786447638604</v>
      </c>
      <c r="L301" s="155">
        <v>4766</v>
      </c>
      <c r="M301" s="155">
        <v>4245</v>
      </c>
      <c r="N301" s="110"/>
      <c r="O301" s="110"/>
    </row>
    <row r="302" spans="1:15" ht="13.2" x14ac:dyDescent="0.25">
      <c r="A302" s="110" t="s">
        <v>618</v>
      </c>
      <c r="B302" s="110">
        <v>2782</v>
      </c>
      <c r="C302" s="155">
        <v>634</v>
      </c>
      <c r="D302" s="155">
        <v>21.352050014468599</v>
      </c>
      <c r="E302" s="155">
        <v>107.98581737868101</v>
      </c>
      <c r="F302" s="155">
        <v>273.99145338010101</v>
      </c>
      <c r="G302" s="155">
        <v>230.930302734886</v>
      </c>
      <c r="H302" s="155"/>
      <c r="I302" s="155">
        <v>25</v>
      </c>
      <c r="J302" s="155">
        <v>99</v>
      </c>
      <c r="K302" s="155">
        <v>69</v>
      </c>
      <c r="L302" s="155">
        <v>1372</v>
      </c>
      <c r="M302" s="155">
        <v>1126</v>
      </c>
      <c r="N302" s="110"/>
      <c r="O302" s="110"/>
    </row>
    <row r="303" spans="1:15" ht="14.25" customHeight="1" x14ac:dyDescent="0.25">
      <c r="A303" s="18" t="s">
        <v>619</v>
      </c>
      <c r="B303" s="110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10"/>
      <c r="O303" s="110"/>
    </row>
    <row r="304" spans="1:15" ht="13.2" x14ac:dyDescent="0.25">
      <c r="A304" s="110" t="s">
        <v>620</v>
      </c>
      <c r="B304" s="110">
        <v>2667</v>
      </c>
      <c r="C304" s="155">
        <v>564</v>
      </c>
      <c r="D304" s="155">
        <v>-15.147564520077101</v>
      </c>
      <c r="E304" s="155">
        <v>67.585274228906698</v>
      </c>
      <c r="F304" s="155">
        <v>291.57971372384299</v>
      </c>
      <c r="G304" s="155">
        <v>219.94115104705699</v>
      </c>
      <c r="H304" s="155"/>
      <c r="I304" s="155">
        <v>15</v>
      </c>
      <c r="J304" s="155">
        <v>101</v>
      </c>
      <c r="K304" s="155">
        <v>63</v>
      </c>
      <c r="L304" s="155">
        <v>1391</v>
      </c>
      <c r="M304" s="155">
        <v>1212</v>
      </c>
      <c r="N304" s="110"/>
      <c r="O304" s="110"/>
    </row>
    <row r="305" spans="1:15" ht="13.2" x14ac:dyDescent="0.25">
      <c r="A305" s="110" t="s">
        <v>621</v>
      </c>
      <c r="B305" s="110">
        <v>6111</v>
      </c>
      <c r="C305" s="155">
        <v>536</v>
      </c>
      <c r="D305" s="155">
        <v>-4.35385021688026</v>
      </c>
      <c r="E305" s="155">
        <v>102.25272646224499</v>
      </c>
      <c r="F305" s="155">
        <v>253.246073703805</v>
      </c>
      <c r="G305" s="155">
        <v>184.983741420369</v>
      </c>
      <c r="H305" s="155"/>
      <c r="I305" s="155">
        <v>52</v>
      </c>
      <c r="J305" s="155">
        <v>201</v>
      </c>
      <c r="K305" s="155">
        <v>121.41067761807</v>
      </c>
      <c r="L305" s="155">
        <v>3215</v>
      </c>
      <c r="M305" s="155">
        <v>2749</v>
      </c>
      <c r="N305" s="110"/>
      <c r="O305" s="110"/>
    </row>
    <row r="306" spans="1:15" ht="13.2" x14ac:dyDescent="0.25">
      <c r="A306" s="110" t="s">
        <v>622</v>
      </c>
      <c r="B306" s="110">
        <v>28048</v>
      </c>
      <c r="C306" s="155">
        <v>518</v>
      </c>
      <c r="D306" s="155">
        <v>-11.409273554912</v>
      </c>
      <c r="E306" s="155">
        <v>107.96487318135701</v>
      </c>
      <c r="F306" s="155">
        <v>270.666161103761</v>
      </c>
      <c r="G306" s="155">
        <v>150.38855658914699</v>
      </c>
      <c r="H306" s="155"/>
      <c r="I306" s="155">
        <v>252</v>
      </c>
      <c r="J306" s="155">
        <v>986</v>
      </c>
      <c r="K306" s="155">
        <v>453.030800821355</v>
      </c>
      <c r="L306" s="155">
        <v>15262</v>
      </c>
      <c r="M306" s="155">
        <v>13226</v>
      </c>
      <c r="N306" s="110"/>
      <c r="O306" s="110"/>
    </row>
    <row r="307" spans="1:15" ht="13.2" x14ac:dyDescent="0.25">
      <c r="A307" s="110" t="s">
        <v>623</v>
      </c>
      <c r="B307" s="110">
        <v>17420</v>
      </c>
      <c r="C307" s="155">
        <v>526</v>
      </c>
      <c r="D307" s="155">
        <v>-26.8563999424792</v>
      </c>
      <c r="E307" s="155">
        <v>86.227481041185499</v>
      </c>
      <c r="F307" s="155">
        <v>284.19849214539897</v>
      </c>
      <c r="G307" s="155">
        <v>181.995272909183</v>
      </c>
      <c r="H307" s="155"/>
      <c r="I307" s="155">
        <v>125</v>
      </c>
      <c r="J307" s="155">
        <v>643</v>
      </c>
      <c r="K307" s="155">
        <v>340.50171115674198</v>
      </c>
      <c r="L307" s="155">
        <v>9508</v>
      </c>
      <c r="M307" s="155">
        <v>8475</v>
      </c>
      <c r="N307" s="110"/>
      <c r="O307" s="110"/>
    </row>
    <row r="308" spans="1:15" ht="13.2" x14ac:dyDescent="0.25">
      <c r="A308" s="110" t="s">
        <v>624</v>
      </c>
      <c r="B308" s="110">
        <v>9340</v>
      </c>
      <c r="C308" s="155">
        <v>730</v>
      </c>
      <c r="D308" s="155">
        <v>75.166055406708395</v>
      </c>
      <c r="E308" s="155">
        <v>111.93250245581</v>
      </c>
      <c r="F308" s="155">
        <v>342.10558764402901</v>
      </c>
      <c r="G308" s="155">
        <v>201.13535153807601</v>
      </c>
      <c r="H308" s="155"/>
      <c r="I308" s="155">
        <v>87</v>
      </c>
      <c r="J308" s="155">
        <v>415</v>
      </c>
      <c r="K308" s="155">
        <v>201.765229295003</v>
      </c>
      <c r="L308" s="155">
        <v>4600</v>
      </c>
      <c r="M308" s="155">
        <v>3508</v>
      </c>
      <c r="N308" s="110"/>
      <c r="O308" s="110"/>
    </row>
    <row r="309" spans="1:15" ht="13.2" x14ac:dyDescent="0.25">
      <c r="A309" s="110" t="s">
        <v>625</v>
      </c>
      <c r="B309" s="110">
        <v>4760</v>
      </c>
      <c r="C309" s="155">
        <v>550</v>
      </c>
      <c r="D309" s="155">
        <v>-16.756437513261702</v>
      </c>
      <c r="E309" s="155">
        <v>121.17642108806299</v>
      </c>
      <c r="F309" s="155">
        <v>215.13131673745301</v>
      </c>
      <c r="G309" s="155">
        <v>230.205815703122</v>
      </c>
      <c r="H309" s="155"/>
      <c r="I309" s="155">
        <v>48</v>
      </c>
      <c r="J309" s="155">
        <v>133</v>
      </c>
      <c r="K309" s="155">
        <v>117.68856947296401</v>
      </c>
      <c r="L309" s="155">
        <v>2512</v>
      </c>
      <c r="M309" s="155">
        <v>2196</v>
      </c>
      <c r="N309" s="110"/>
      <c r="O309" s="110"/>
    </row>
    <row r="310" spans="1:15" ht="13.2" x14ac:dyDescent="0.25">
      <c r="A310" s="110" t="s">
        <v>626</v>
      </c>
      <c r="B310" s="110">
        <v>15729</v>
      </c>
      <c r="C310" s="155">
        <v>493</v>
      </c>
      <c r="D310" s="155">
        <v>-4.6056285100802699</v>
      </c>
      <c r="E310" s="155">
        <v>82.509979646077795</v>
      </c>
      <c r="F310" s="155">
        <v>278.03928973526598</v>
      </c>
      <c r="G310" s="155">
        <v>137.16190547842101</v>
      </c>
      <c r="H310" s="155"/>
      <c r="I310" s="155">
        <v>108</v>
      </c>
      <c r="J310" s="155">
        <v>568</v>
      </c>
      <c r="K310" s="155">
        <v>231.71047227926101</v>
      </c>
      <c r="L310" s="155">
        <v>8101</v>
      </c>
      <c r="M310" s="155">
        <v>6930</v>
      </c>
      <c r="N310" s="110"/>
      <c r="O310" s="110"/>
    </row>
    <row r="311" spans="1:15" ht="13.2" x14ac:dyDescent="0.25">
      <c r="A311" s="110" t="s">
        <v>627</v>
      </c>
      <c r="B311" s="110">
        <v>22423</v>
      </c>
      <c r="C311" s="155">
        <v>662</v>
      </c>
      <c r="D311" s="155">
        <v>-31.745127161307099</v>
      </c>
      <c r="E311" s="155">
        <v>100.214768261483</v>
      </c>
      <c r="F311" s="155">
        <v>288.43271387328599</v>
      </c>
      <c r="G311" s="155">
        <v>305.32510663331101</v>
      </c>
      <c r="H311" s="155"/>
      <c r="I311" s="155">
        <v>187</v>
      </c>
      <c r="J311" s="155">
        <v>840</v>
      </c>
      <c r="K311" s="155">
        <v>735.30458590006901</v>
      </c>
      <c r="L311" s="155">
        <v>12823</v>
      </c>
      <c r="M311" s="155">
        <v>11416</v>
      </c>
      <c r="N311" s="110"/>
      <c r="O311" s="110"/>
    </row>
    <row r="312" spans="1:15" ht="13.2" x14ac:dyDescent="0.25">
      <c r="A312" s="110" t="s">
        <v>628</v>
      </c>
      <c r="B312" s="110">
        <v>79244</v>
      </c>
      <c r="C312" s="155">
        <v>485</v>
      </c>
      <c r="D312" s="155">
        <v>-19.8852707831469</v>
      </c>
      <c r="E312" s="155">
        <v>80.521520789519599</v>
      </c>
      <c r="F312" s="155">
        <v>213.75448636936801</v>
      </c>
      <c r="G312" s="155">
        <v>210.62037943927299</v>
      </c>
      <c r="H312" s="155"/>
      <c r="I312" s="155">
        <v>531</v>
      </c>
      <c r="J312" s="155">
        <v>2200</v>
      </c>
      <c r="K312" s="155">
        <v>1792.5770020533901</v>
      </c>
      <c r="L312" s="155">
        <v>45692</v>
      </c>
      <c r="M312" s="155">
        <v>40307</v>
      </c>
      <c r="N312" s="110"/>
      <c r="O312" s="110"/>
    </row>
    <row r="313" spans="1:15" ht="13.2" x14ac:dyDescent="0.25">
      <c r="A313" s="110" t="s">
        <v>629</v>
      </c>
      <c r="B313" s="110">
        <v>5883</v>
      </c>
      <c r="C313" s="155">
        <v>457</v>
      </c>
      <c r="D313" s="155">
        <v>-5.7481412258682401</v>
      </c>
      <c r="E313" s="155">
        <v>77.619096855377407</v>
      </c>
      <c r="F313" s="155">
        <v>196.31403873086799</v>
      </c>
      <c r="G313" s="155">
        <v>188.79584432060901</v>
      </c>
      <c r="H313" s="155"/>
      <c r="I313" s="155">
        <v>38</v>
      </c>
      <c r="J313" s="155">
        <v>150</v>
      </c>
      <c r="K313" s="155">
        <v>119.289527720739</v>
      </c>
      <c r="L313" s="155">
        <v>2710</v>
      </c>
      <c r="M313" s="155">
        <v>2324</v>
      </c>
      <c r="N313" s="110"/>
      <c r="O313" s="110"/>
    </row>
    <row r="314" spans="1:15" ht="13.2" x14ac:dyDescent="0.25">
      <c r="A314" s="110" t="s">
        <v>630</v>
      </c>
      <c r="B314" s="110">
        <v>42362</v>
      </c>
      <c r="C314" s="155">
        <v>359</v>
      </c>
      <c r="D314" s="155">
        <v>-12.351731437305</v>
      </c>
      <c r="E314" s="155">
        <v>65.810526600082795</v>
      </c>
      <c r="F314" s="155">
        <v>197.747675268845</v>
      </c>
      <c r="G314" s="155">
        <v>107.830470944254</v>
      </c>
      <c r="H314" s="155"/>
      <c r="I314" s="155">
        <v>232</v>
      </c>
      <c r="J314" s="155">
        <v>1088</v>
      </c>
      <c r="K314" s="155">
        <v>490.60164271047199</v>
      </c>
      <c r="L314" s="155">
        <v>22930</v>
      </c>
      <c r="M314" s="155">
        <v>20033</v>
      </c>
      <c r="N314" s="110"/>
      <c r="O314" s="110"/>
    </row>
    <row r="315" spans="1:15" ht="13.2" x14ac:dyDescent="0.25">
      <c r="A315" s="110" t="s">
        <v>631</v>
      </c>
      <c r="B315" s="110">
        <v>7911</v>
      </c>
      <c r="C315" s="155">
        <v>537</v>
      </c>
      <c r="D315" s="155">
        <v>-1.48445136417323</v>
      </c>
      <c r="E315" s="155">
        <v>104.809715749598</v>
      </c>
      <c r="F315" s="155">
        <v>280.29803318405999</v>
      </c>
      <c r="G315" s="155">
        <v>153.08873693338501</v>
      </c>
      <c r="H315" s="155"/>
      <c r="I315" s="155">
        <v>69</v>
      </c>
      <c r="J315" s="155">
        <v>288</v>
      </c>
      <c r="K315" s="155">
        <v>130.072553045859</v>
      </c>
      <c r="L315" s="155">
        <v>4228</v>
      </c>
      <c r="M315" s="155">
        <v>3596</v>
      </c>
      <c r="N315" s="110"/>
      <c r="O315" s="110"/>
    </row>
    <row r="316" spans="1:15" ht="13.2" x14ac:dyDescent="0.25">
      <c r="A316" s="110" t="s">
        <v>632</v>
      </c>
      <c r="B316" s="110">
        <v>3160</v>
      </c>
      <c r="C316" s="155">
        <v>626</v>
      </c>
      <c r="D316" s="155">
        <v>1.1005548401907099</v>
      </c>
      <c r="E316" s="155">
        <v>72.252080189902699</v>
      </c>
      <c r="F316" s="155">
        <v>302.129790594638</v>
      </c>
      <c r="G316" s="155">
        <v>250.44986556466</v>
      </c>
      <c r="H316" s="155"/>
      <c r="I316" s="155">
        <v>19</v>
      </c>
      <c r="J316" s="155">
        <v>124</v>
      </c>
      <c r="K316" s="155">
        <v>85</v>
      </c>
      <c r="L316" s="155">
        <v>1576</v>
      </c>
      <c r="M316" s="155">
        <v>1336</v>
      </c>
      <c r="N316" s="110"/>
      <c r="O316" s="110"/>
    </row>
    <row r="317" spans="1:15" thickBot="1" x14ac:dyDescent="0.3">
      <c r="A317" s="59" t="s">
        <v>633</v>
      </c>
      <c r="B317" s="59">
        <v>4119</v>
      </c>
      <c r="C317" s="309">
        <v>400</v>
      </c>
      <c r="D317" s="309">
        <v>7.6215995088348603</v>
      </c>
      <c r="E317" s="309">
        <v>72.934339390019503</v>
      </c>
      <c r="F317" s="309">
        <v>186.92489922371101</v>
      </c>
      <c r="G317" s="309">
        <v>132.18363551535501</v>
      </c>
      <c r="H317" s="309"/>
      <c r="I317" s="309">
        <v>25</v>
      </c>
      <c r="J317" s="309">
        <v>100</v>
      </c>
      <c r="K317" s="309">
        <v>58.476386036961003</v>
      </c>
      <c r="L317" s="309">
        <v>1948</v>
      </c>
      <c r="M317" s="309">
        <v>1616</v>
      </c>
      <c r="N317" s="110"/>
      <c r="O317" s="110"/>
    </row>
    <row r="318" spans="1:15" ht="8.25" customHeight="1" x14ac:dyDescent="0.25">
      <c r="A318" s="274"/>
      <c r="B318" s="81"/>
      <c r="C318" s="81"/>
      <c r="D318" s="81"/>
      <c r="E318" s="81"/>
      <c r="F318" s="81"/>
      <c r="G318" s="81"/>
      <c r="H318" s="81"/>
      <c r="I318" s="275"/>
      <c r="J318" s="276"/>
      <c r="K318" s="276"/>
      <c r="L318" s="81"/>
      <c r="M318" s="276"/>
      <c r="N318" s="81"/>
    </row>
    <row r="319" spans="1:15" ht="13.2" x14ac:dyDescent="0.25">
      <c r="A319" s="274"/>
      <c r="B319" s="81"/>
      <c r="C319" s="81"/>
      <c r="D319" s="81"/>
      <c r="E319" s="81"/>
      <c r="F319" s="81"/>
      <c r="G319" s="81"/>
      <c r="H319" s="81"/>
      <c r="I319" s="275"/>
      <c r="J319" s="276"/>
      <c r="K319" s="276"/>
      <c r="L319" s="81"/>
      <c r="M319" s="276"/>
      <c r="N319" s="81"/>
    </row>
    <row r="320" spans="1:15" ht="13.2" x14ac:dyDescent="0.25">
      <c r="A320" s="274"/>
      <c r="B320" s="81"/>
      <c r="C320" s="81"/>
      <c r="D320" s="81"/>
      <c r="E320" s="81"/>
      <c r="F320" s="81"/>
      <c r="G320" s="81"/>
      <c r="H320" s="81"/>
      <c r="I320" s="275"/>
      <c r="J320" s="276"/>
      <c r="K320" s="276"/>
      <c r="L320" s="81"/>
      <c r="M320" s="276"/>
      <c r="N320" s="81"/>
    </row>
    <row r="321" spans="1:14" ht="13.2" hidden="1" x14ac:dyDescent="0.25">
      <c r="A321" s="274"/>
      <c r="B321" s="81"/>
      <c r="C321" s="81"/>
      <c r="D321" s="81"/>
      <c r="E321" s="81"/>
      <c r="F321" s="81"/>
      <c r="G321" s="81"/>
      <c r="H321" s="81"/>
      <c r="I321" s="275"/>
      <c r="J321" s="276"/>
      <c r="K321" s="276"/>
      <c r="L321" s="81"/>
      <c r="M321" s="276"/>
      <c r="N321" s="81"/>
    </row>
    <row r="322" spans="1:14" ht="13.2" hidden="1" x14ac:dyDescent="0.25">
      <c r="A322" s="274"/>
      <c r="B322" s="81"/>
      <c r="C322" s="81"/>
      <c r="D322" s="81"/>
      <c r="E322" s="81"/>
      <c r="F322" s="81"/>
      <c r="G322" s="81"/>
      <c r="H322" s="81"/>
      <c r="I322" s="275"/>
      <c r="J322" s="276"/>
      <c r="K322" s="276"/>
      <c r="L322" s="81"/>
      <c r="M322" s="276"/>
      <c r="N322" s="81"/>
    </row>
    <row r="323" spans="1:14" ht="13.2" hidden="1" x14ac:dyDescent="0.25">
      <c r="A323" s="274"/>
      <c r="B323" s="81"/>
      <c r="C323" s="81"/>
      <c r="D323" s="81"/>
      <c r="E323" s="81"/>
      <c r="F323" s="81"/>
      <c r="G323" s="81"/>
      <c r="H323" s="81"/>
      <c r="I323" s="275"/>
      <c r="J323" s="276"/>
      <c r="K323" s="276"/>
      <c r="L323" s="81"/>
      <c r="M323" s="276"/>
      <c r="N323" s="81"/>
    </row>
    <row r="324" spans="1:14" ht="13.2" hidden="1" x14ac:dyDescent="0.25">
      <c r="A324" s="274"/>
      <c r="B324" s="81"/>
      <c r="C324" s="81"/>
      <c r="D324" s="81"/>
      <c r="E324" s="81"/>
      <c r="F324" s="81"/>
      <c r="G324" s="81"/>
      <c r="H324" s="81"/>
      <c r="I324" s="275"/>
      <c r="J324" s="276"/>
      <c r="K324" s="276"/>
      <c r="L324" s="81"/>
      <c r="M324" s="276"/>
      <c r="N324" s="81"/>
    </row>
    <row r="325" spans="1:14" ht="13.2" hidden="1" x14ac:dyDescent="0.25">
      <c r="A325" s="274"/>
      <c r="B325" s="81"/>
      <c r="C325" s="81"/>
      <c r="D325" s="81"/>
      <c r="E325" s="81"/>
      <c r="F325" s="81"/>
      <c r="G325" s="81"/>
      <c r="H325" s="81"/>
      <c r="I325" s="275"/>
      <c r="J325" s="276"/>
      <c r="K325" s="276"/>
      <c r="L325" s="81"/>
      <c r="M325" s="276"/>
      <c r="N325" s="81"/>
    </row>
    <row r="326" spans="1:14" ht="13.2" hidden="1" x14ac:dyDescent="0.25">
      <c r="A326" s="274"/>
      <c r="B326" s="81"/>
      <c r="C326" s="81"/>
      <c r="D326" s="81"/>
      <c r="E326" s="81"/>
      <c r="F326" s="81"/>
      <c r="G326" s="81"/>
      <c r="H326" s="81"/>
      <c r="I326" s="275"/>
      <c r="J326" s="276"/>
      <c r="K326" s="276"/>
      <c r="L326" s="81"/>
      <c r="M326" s="276"/>
      <c r="N326" s="81"/>
    </row>
    <row r="327" spans="1:14" ht="13.2" hidden="1" x14ac:dyDescent="0.25">
      <c r="A327" s="274"/>
      <c r="B327" s="81"/>
      <c r="C327" s="81"/>
      <c r="D327" s="81"/>
      <c r="E327" s="81"/>
      <c r="F327" s="81"/>
      <c r="G327" s="81"/>
      <c r="H327" s="81"/>
      <c r="I327" s="275"/>
      <c r="J327" s="276"/>
      <c r="K327" s="276"/>
      <c r="L327" s="81"/>
      <c r="M327" s="276"/>
      <c r="N327" s="81"/>
    </row>
    <row r="328" spans="1:14" ht="13.2" hidden="1" x14ac:dyDescent="0.25">
      <c r="A328" s="274"/>
      <c r="B328" s="81"/>
      <c r="C328" s="81"/>
      <c r="D328" s="81"/>
      <c r="E328" s="81"/>
      <c r="F328" s="81"/>
      <c r="G328" s="81"/>
      <c r="H328" s="81"/>
      <c r="I328" s="275"/>
      <c r="J328" s="276"/>
      <c r="K328" s="276"/>
      <c r="L328" s="81"/>
      <c r="M328" s="276"/>
      <c r="N328" s="81"/>
    </row>
    <row r="329" spans="1:14" ht="13.2" hidden="1" x14ac:dyDescent="0.25">
      <c r="A329" s="274"/>
      <c r="B329" s="81"/>
      <c r="C329" s="81"/>
      <c r="D329" s="81"/>
      <c r="E329" s="81"/>
      <c r="F329" s="81"/>
      <c r="G329" s="81"/>
      <c r="H329" s="81"/>
      <c r="I329" s="275"/>
      <c r="J329" s="276"/>
      <c r="K329" s="276"/>
      <c r="L329" s="81"/>
      <c r="M329" s="276"/>
      <c r="N329" s="81"/>
    </row>
    <row r="330" spans="1:14" ht="13.2" hidden="1" x14ac:dyDescent="0.25">
      <c r="A330" s="274"/>
      <c r="B330" s="81"/>
      <c r="C330" s="81"/>
      <c r="D330" s="81"/>
      <c r="E330" s="81"/>
      <c r="F330" s="81"/>
      <c r="G330" s="81"/>
      <c r="H330" s="81"/>
      <c r="I330" s="275"/>
      <c r="J330" s="276"/>
      <c r="K330" s="276"/>
      <c r="L330" s="81"/>
      <c r="M330" s="276"/>
      <c r="N330" s="81"/>
    </row>
    <row r="331" spans="1:14" ht="13.2" hidden="1" x14ac:dyDescent="0.25">
      <c r="A331" s="274"/>
      <c r="B331" s="81"/>
      <c r="C331" s="81"/>
      <c r="D331" s="81"/>
      <c r="E331" s="81"/>
      <c r="F331" s="81"/>
      <c r="G331" s="81"/>
      <c r="H331" s="81"/>
      <c r="I331" s="275"/>
      <c r="J331" s="276"/>
      <c r="K331" s="276"/>
      <c r="L331" s="81"/>
      <c r="M331" s="276"/>
      <c r="N331" s="81"/>
    </row>
    <row r="332" spans="1:14" ht="13.2" hidden="1" x14ac:dyDescent="0.25">
      <c r="A332" s="274"/>
      <c r="B332" s="81"/>
      <c r="C332" s="81"/>
      <c r="D332" s="81"/>
      <c r="E332" s="81"/>
      <c r="F332" s="81"/>
      <c r="G332" s="81"/>
      <c r="H332" s="81"/>
      <c r="I332" s="275"/>
      <c r="J332" s="276"/>
      <c r="K332" s="276"/>
      <c r="L332" s="81"/>
      <c r="M332" s="276"/>
      <c r="N332" s="81"/>
    </row>
    <row r="333" spans="1:14" ht="13.2" hidden="1" x14ac:dyDescent="0.25">
      <c r="A333" s="274"/>
      <c r="B333" s="81"/>
      <c r="C333" s="81"/>
      <c r="D333" s="81"/>
      <c r="E333" s="81"/>
      <c r="F333" s="81"/>
      <c r="G333" s="81"/>
      <c r="H333" s="81"/>
      <c r="I333" s="275"/>
      <c r="J333" s="276"/>
      <c r="K333" s="276"/>
      <c r="L333" s="81"/>
      <c r="M333" s="276"/>
      <c r="N333" s="81"/>
    </row>
    <row r="334" spans="1:14" ht="13.2" hidden="1" x14ac:dyDescent="0.25">
      <c r="A334" s="274"/>
      <c r="B334" s="81"/>
      <c r="C334" s="81"/>
      <c r="D334" s="81"/>
      <c r="E334" s="81"/>
      <c r="F334" s="81"/>
      <c r="G334" s="81"/>
      <c r="H334" s="81"/>
      <c r="I334" s="275"/>
      <c r="J334" s="276"/>
      <c r="K334" s="276"/>
      <c r="L334" s="81"/>
      <c r="M334" s="276"/>
      <c r="N334" s="81"/>
    </row>
    <row r="335" spans="1:14" ht="13.2" hidden="1" x14ac:dyDescent="0.25">
      <c r="A335" s="274"/>
      <c r="B335" s="81"/>
      <c r="C335" s="81"/>
      <c r="D335" s="81"/>
      <c r="E335" s="81"/>
      <c r="F335" s="81"/>
      <c r="G335" s="81"/>
      <c r="H335" s="81"/>
      <c r="I335" s="275"/>
      <c r="J335" s="276"/>
      <c r="K335" s="276"/>
      <c r="L335" s="81"/>
      <c r="M335" s="276"/>
      <c r="N335" s="81"/>
    </row>
    <row r="336" spans="1:14" ht="13.2" hidden="1" x14ac:dyDescent="0.25">
      <c r="A336" s="274"/>
      <c r="B336" s="81"/>
      <c r="C336" s="81"/>
      <c r="D336" s="81"/>
      <c r="E336" s="81"/>
      <c r="F336" s="81"/>
      <c r="G336" s="81"/>
      <c r="H336" s="81"/>
      <c r="I336" s="275"/>
      <c r="J336" s="276"/>
      <c r="K336" s="276"/>
      <c r="L336" s="81"/>
      <c r="M336" s="276"/>
      <c r="N336" s="81"/>
    </row>
    <row r="337" spans="1:14" ht="13.2" hidden="1" x14ac:dyDescent="0.25">
      <c r="A337" s="274"/>
      <c r="B337" s="81"/>
      <c r="C337" s="81"/>
      <c r="D337" s="81"/>
      <c r="E337" s="81"/>
      <c r="F337" s="81"/>
      <c r="G337" s="81"/>
      <c r="H337" s="81"/>
      <c r="I337" s="275"/>
      <c r="J337" s="276"/>
      <c r="K337" s="276"/>
      <c r="L337" s="81"/>
      <c r="M337" s="276"/>
      <c r="N337" s="81"/>
    </row>
    <row r="338" spans="1:14" ht="13.2" hidden="1" x14ac:dyDescent="0.25">
      <c r="A338" s="274"/>
      <c r="B338" s="81"/>
      <c r="C338" s="81"/>
      <c r="D338" s="81"/>
      <c r="E338" s="81"/>
      <c r="F338" s="81"/>
      <c r="G338" s="81"/>
      <c r="H338" s="81"/>
      <c r="I338" s="275"/>
      <c r="J338" s="276"/>
      <c r="K338" s="276"/>
      <c r="L338" s="81"/>
      <c r="M338" s="276"/>
      <c r="N338" s="81"/>
    </row>
    <row r="339" spans="1:14" ht="13.2" hidden="1" x14ac:dyDescent="0.25">
      <c r="A339" s="274"/>
      <c r="B339" s="81"/>
      <c r="C339" s="81"/>
      <c r="D339" s="81"/>
      <c r="E339" s="81"/>
      <c r="F339" s="81"/>
      <c r="G339" s="81"/>
      <c r="H339" s="81"/>
      <c r="I339" s="275"/>
      <c r="J339" s="276"/>
      <c r="K339" s="276"/>
      <c r="L339" s="81"/>
      <c r="M339" s="276"/>
      <c r="N339" s="81"/>
    </row>
    <row r="340" spans="1:14" ht="13.2" hidden="1" x14ac:dyDescent="0.25">
      <c r="A340" s="274"/>
      <c r="B340" s="81"/>
      <c r="C340" s="81"/>
      <c r="D340" s="81"/>
      <c r="E340" s="81"/>
      <c r="F340" s="81"/>
      <c r="G340" s="81"/>
      <c r="H340" s="81"/>
      <c r="I340" s="275"/>
      <c r="J340" s="276"/>
      <c r="K340" s="276"/>
      <c r="L340" s="81"/>
      <c r="M340" s="276"/>
      <c r="N340" s="81"/>
    </row>
    <row r="341" spans="1:14" ht="13.2" hidden="1" x14ac:dyDescent="0.25">
      <c r="A341" s="274"/>
      <c r="B341" s="81"/>
      <c r="C341" s="81"/>
      <c r="D341" s="81"/>
      <c r="E341" s="81"/>
      <c r="F341" s="81"/>
      <c r="G341" s="81"/>
      <c r="H341" s="81"/>
      <c r="I341" s="275"/>
      <c r="J341" s="276"/>
      <c r="K341" s="276"/>
      <c r="L341" s="81"/>
      <c r="M341" s="276"/>
      <c r="N341" s="81"/>
    </row>
    <row r="342" spans="1:14" ht="13.2" hidden="1" x14ac:dyDescent="0.25">
      <c r="A342" s="274"/>
      <c r="B342" s="81"/>
      <c r="C342" s="81"/>
      <c r="D342" s="81"/>
      <c r="E342" s="81"/>
      <c r="F342" s="81"/>
      <c r="G342" s="81"/>
      <c r="H342" s="81"/>
      <c r="I342" s="275"/>
      <c r="J342" s="276"/>
      <c r="K342" s="276"/>
      <c r="L342" s="81"/>
      <c r="M342" s="276"/>
      <c r="N342" s="81"/>
    </row>
    <row r="343" spans="1:14" ht="13.2" hidden="1" x14ac:dyDescent="0.25">
      <c r="A343" s="274"/>
      <c r="B343" s="81"/>
      <c r="C343" s="81"/>
      <c r="D343" s="81"/>
      <c r="E343" s="81"/>
      <c r="F343" s="81"/>
      <c r="G343" s="81"/>
      <c r="H343" s="81"/>
      <c r="I343" s="275"/>
      <c r="J343" s="276"/>
      <c r="K343" s="276"/>
      <c r="L343" s="81"/>
      <c r="M343" s="276"/>
      <c r="N343" s="81"/>
    </row>
    <row r="344" spans="1:14" ht="13.2" hidden="1" x14ac:dyDescent="0.25">
      <c r="A344" s="274"/>
      <c r="B344" s="81"/>
      <c r="C344" s="81"/>
      <c r="D344" s="81"/>
      <c r="E344" s="81"/>
      <c r="F344" s="81"/>
      <c r="G344" s="81"/>
      <c r="H344" s="81"/>
      <c r="I344" s="275"/>
      <c r="J344" s="276"/>
      <c r="K344" s="276"/>
      <c r="L344" s="81"/>
      <c r="M344" s="276"/>
      <c r="N344" s="81"/>
    </row>
    <row r="345" spans="1:14" x14ac:dyDescent="0.25"/>
  </sheetData>
  <mergeCells count="4">
    <mergeCell ref="A6:B6"/>
    <mergeCell ref="G6:H6"/>
    <mergeCell ref="I3:N3"/>
    <mergeCell ref="E3:G3"/>
  </mergeCells>
  <conditionalFormatting sqref="D8:D317">
    <cfRule type="cellIs" dxfId="6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18</vt:i4>
      </vt:variant>
      <vt:variant>
        <vt:lpstr>Namngivna områden</vt:lpstr>
      </vt:variant>
      <vt:variant>
        <vt:i4>12</vt:i4>
      </vt:variant>
    </vt:vector>
  </HeadingPairs>
  <TitlesOfParts>
    <vt:vector size="30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6.1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1'!Utskriftsrubriker</vt:lpstr>
      <vt:lpstr>'Tabell 10'!Utskriftsrubriker</vt:lpstr>
      <vt:lpstr>'Tabell 11'!Utskriftsrubriker</vt:lpstr>
      <vt:lpstr>'Tabell 12'!Utskriftsrubriker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6.1'!Utskriftsrubriker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Runestav Sofia ESA/BFN/OE-Ö</cp:lastModifiedBy>
  <cp:lastPrinted>2015-09-14T10:57:46Z</cp:lastPrinted>
  <dcterms:created xsi:type="dcterms:W3CDTF">2013-04-08T12:55:08Z</dcterms:created>
  <dcterms:modified xsi:type="dcterms:W3CDTF">2023-12-19T12:54:59Z</dcterms:modified>
</cp:coreProperties>
</file>